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theme/themeOverride13.xml" ContentType="application/vnd.openxmlformats-officedocument.themeOverrid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drawings/drawing32.xml" ContentType="application/vnd.openxmlformats-officedocument.drawing+xml"/>
  <Override PartName="/xl/charts/chart35.xml" ContentType="application/vnd.openxmlformats-officedocument.drawingml.chart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9.xml" ContentType="application/vnd.openxmlformats-officedocument.drawing+xml"/>
  <Override PartName="/xl/charts/chart45.xml" ContentType="application/vnd.openxmlformats-officedocument.drawingml.chart+xml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drawings/drawing42.xml" ContentType="application/vnd.openxmlformats-officedocument.drawing+xml"/>
  <Override PartName="/xl/charts/chart48.xml" ContentType="application/vnd.openxmlformats-officedocument.drawingml.chart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44.xml" ContentType="application/vnd.openxmlformats-officedocument.drawing+xml"/>
  <Override PartName="/xl/charts/chart53.xml" ContentType="application/vnd.openxmlformats-officedocument.drawingml.chart+xml"/>
  <Override PartName="/xl/drawings/drawing45.xml" ContentType="application/vnd.openxmlformats-officedocument.drawing+xml"/>
  <Override PartName="/xl/charts/chart54.xml" ContentType="application/vnd.openxmlformats-officedocument.drawingml.chart+xml"/>
  <Override PartName="/xl/drawings/drawing46.xml" ContentType="application/vnd.openxmlformats-officedocument.drawing+xml"/>
  <Override PartName="/xl/charts/chart55.xml" ContentType="application/vnd.openxmlformats-officedocument.drawingml.chart+xml"/>
  <Override PartName="/xl/drawings/drawing47.xml" ContentType="application/vnd.openxmlformats-officedocument.drawing+xml"/>
  <Override PartName="/xl/charts/chart56.xml" ContentType="application/vnd.openxmlformats-officedocument.drawingml.chart+xml"/>
  <Override PartName="/xl/drawings/drawing48.xml" ContentType="application/vnd.openxmlformats-officedocument.drawing+xml"/>
  <Override PartName="/xl/charts/chart57.xml" ContentType="application/vnd.openxmlformats-officedocument.drawingml.chart+xml"/>
  <Override PartName="/xl/drawings/drawing49.xml" ContentType="application/vnd.openxmlformats-officedocument.drawing+xml"/>
  <Override PartName="/xl/charts/chart58.xml" ContentType="application/vnd.openxmlformats-officedocument.drawingml.chart+xml"/>
  <Override PartName="/xl/drawings/drawing50.xml" ContentType="application/vnd.openxmlformats-officedocument.drawing+xml"/>
  <Override PartName="/xl/charts/chart59.xml" ContentType="application/vnd.openxmlformats-officedocument.drawingml.chart+xml"/>
  <Override PartName="/xl/theme/themeOverride14.xml" ContentType="application/vnd.openxmlformats-officedocument.themeOverride+xml"/>
  <Override PartName="/xl/drawings/drawing51.xml" ContentType="application/vnd.openxmlformats-officedocument.drawing+xml"/>
  <Override PartName="/xl/charts/chart60.xml" ContentType="application/vnd.openxmlformats-officedocument.drawingml.chart+xml"/>
  <Override PartName="/xl/drawings/drawing52.xml" ContentType="application/vnd.openxmlformats-officedocument.drawing+xml"/>
  <Override PartName="/xl/charts/chart61.xml" ContentType="application/vnd.openxmlformats-officedocument.drawingml.chart+xml"/>
  <Override PartName="/xl/theme/themeOverride15.xml" ContentType="application/vnd.openxmlformats-officedocument.themeOverride+xml"/>
  <Override PartName="/xl/drawings/drawing53.xml" ContentType="application/vnd.openxmlformats-officedocument.drawingml.chartshapes+xml"/>
  <Override PartName="/xl/charts/chart62.xml" ContentType="application/vnd.openxmlformats-officedocument.drawingml.chart+xml"/>
  <Override PartName="/xl/theme/themeOverride16.xml" ContentType="application/vnd.openxmlformats-officedocument.themeOverride+xml"/>
  <Override PartName="/xl/drawings/drawing54.xml" ContentType="application/vnd.openxmlformats-officedocument.drawingml.chartshapes+xml"/>
  <Override PartName="/xl/charts/chart63.xml" ContentType="application/vnd.openxmlformats-officedocument.drawingml.chart+xml"/>
  <Override PartName="/xl/theme/themeOverride17.xml" ContentType="application/vnd.openxmlformats-officedocument.themeOverride+xml"/>
  <Override PartName="/xl/drawings/drawing55.xml" ContentType="application/vnd.openxmlformats-officedocument.drawingml.chartshapes+xml"/>
  <Override PartName="/xl/charts/chart64.xml" ContentType="application/vnd.openxmlformats-officedocument.drawingml.chart+xml"/>
  <Override PartName="/xl/theme/themeOverride18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65.xml" ContentType="application/vnd.openxmlformats-officedocument.drawingml.chart+xml"/>
  <Override PartName="/xl/theme/themeOverride19.xml" ContentType="application/vnd.openxmlformats-officedocument.themeOverride+xml"/>
  <Override PartName="/xl/drawings/drawing58.xml" ContentType="application/vnd.openxmlformats-officedocument.drawing+xml"/>
  <Override PartName="/xl/charts/chart66.xml" ContentType="application/vnd.openxmlformats-officedocument.drawingml.chart+xml"/>
  <Override PartName="/xl/theme/themeOverride20.xml" ContentType="application/vnd.openxmlformats-officedocument.themeOverride+xml"/>
  <Override PartName="/xl/drawings/drawing59.xml" ContentType="application/vnd.openxmlformats-officedocument.drawing+xml"/>
  <Override PartName="/xl/charts/chart67.xml" ContentType="application/vnd.openxmlformats-officedocument.drawingml.chart+xml"/>
  <Override PartName="/xl/theme/themeOverride21.xml" ContentType="application/vnd.openxmlformats-officedocument.themeOverride+xml"/>
  <Override PartName="/xl/drawings/drawing60.xml" ContentType="application/vnd.openxmlformats-officedocument.drawingml.chartshapes+xml"/>
  <Override PartName="/xl/charts/chart68.xml" ContentType="application/vnd.openxmlformats-officedocument.drawingml.chart+xml"/>
  <Override PartName="/xl/theme/themeOverride22.xml" ContentType="application/vnd.openxmlformats-officedocument.themeOverride+xml"/>
  <Override PartName="/xl/drawings/drawing61.xml" ContentType="application/vnd.openxmlformats-officedocument.drawingml.chartshapes+xml"/>
  <Override PartName="/xl/charts/chart69.xml" ContentType="application/vnd.openxmlformats-officedocument.drawingml.chart+xml"/>
  <Override PartName="/xl/theme/themeOverride23.xml" ContentType="application/vnd.openxmlformats-officedocument.themeOverride+xml"/>
  <Override PartName="/xl/drawings/drawing62.xml" ContentType="application/vnd.openxmlformats-officedocument.drawingml.chartshapes+xml"/>
  <Override PartName="/xl/charts/chart70.xml" ContentType="application/vnd.openxmlformats-officedocument.drawingml.chart+xml"/>
  <Override PartName="/xl/theme/themeOverride24.xml" ContentType="application/vnd.openxmlformats-officedocument.themeOverrid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71.xml" ContentType="application/vnd.openxmlformats-officedocument.drawingml.chart+xml"/>
  <Override PartName="/xl/theme/themeOverride25.xml" ContentType="application/vnd.openxmlformats-officedocument.themeOverride+xml"/>
  <Override PartName="/xl/drawings/drawing65.xml" ContentType="application/vnd.openxmlformats-officedocument.drawing+xml"/>
  <Override PartName="/xl/charts/chart72.xml" ContentType="application/vnd.openxmlformats-officedocument.drawingml.chart+xml"/>
  <Override PartName="/xl/theme/themeOverride26.xml" ContentType="application/vnd.openxmlformats-officedocument.themeOverride+xml"/>
  <Override PartName="/xl/drawings/drawing66.xml" ContentType="application/vnd.openxmlformats-officedocument.drawing+xml"/>
  <Override PartName="/xl/charts/chart73.xml" ContentType="application/vnd.openxmlformats-officedocument.drawingml.chart+xml"/>
  <Override PartName="/xl/theme/themeOverride27.xml" ContentType="application/vnd.openxmlformats-officedocument.themeOverride+xml"/>
  <Override PartName="/xl/drawings/drawing67.xml" ContentType="application/vnd.openxmlformats-officedocument.drawingml.chartshapes+xml"/>
  <Override PartName="/xl/charts/chart74.xml" ContentType="application/vnd.openxmlformats-officedocument.drawingml.chart+xml"/>
  <Override PartName="/xl/theme/themeOverride28.xml" ContentType="application/vnd.openxmlformats-officedocument.themeOverride+xml"/>
  <Override PartName="/xl/drawings/drawing68.xml" ContentType="application/vnd.openxmlformats-officedocument.drawingml.chartshapes+xml"/>
  <Override PartName="/xl/charts/chart75.xml" ContentType="application/vnd.openxmlformats-officedocument.drawingml.chart+xml"/>
  <Override PartName="/xl/theme/themeOverride29.xml" ContentType="application/vnd.openxmlformats-officedocument.themeOverride+xml"/>
  <Override PartName="/xl/charts/chart76.xml" ContentType="application/vnd.openxmlformats-officedocument.drawingml.chart+xml"/>
  <Override PartName="/xl/theme/themeOverride30.xml" ContentType="application/vnd.openxmlformats-officedocument.themeOverrid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77.xml" ContentType="application/vnd.openxmlformats-officedocument.drawingml.chart+xml"/>
  <Override PartName="/xl/theme/themeOverride31.xml" ContentType="application/vnd.openxmlformats-officedocument.themeOverride+xml"/>
  <Override PartName="/xl/drawings/drawing71.xml" ContentType="application/vnd.openxmlformats-officedocument.drawing+xml"/>
  <Override PartName="/xl/charts/chart78.xml" ContentType="application/vnd.openxmlformats-officedocument.drawingml.chart+xml"/>
  <Override PartName="/xl/drawings/drawing72.xml" ContentType="application/vnd.openxmlformats-officedocument.drawing+xml"/>
  <Override PartName="/xl/charts/chart79.xml" ContentType="application/vnd.openxmlformats-officedocument.drawingml.chart+xml"/>
  <Override PartName="/xl/theme/themeOverride32.xml" ContentType="application/vnd.openxmlformats-officedocument.themeOverride+xml"/>
  <Override PartName="/xl/drawings/drawing73.xml" ContentType="application/vnd.openxmlformats-officedocument.drawingml.chartshapes+xml"/>
  <Override PartName="/xl/charts/chart80.xml" ContentType="application/vnd.openxmlformats-officedocument.drawingml.chart+xml"/>
  <Override PartName="/xl/theme/themeOverride33.xml" ContentType="application/vnd.openxmlformats-officedocument.themeOverride+xml"/>
  <Override PartName="/xl/drawings/drawing74.xml" ContentType="application/vnd.openxmlformats-officedocument.drawingml.chartshapes+xml"/>
  <Override PartName="/xl/charts/chart81.xml" ContentType="application/vnd.openxmlformats-officedocument.drawingml.chart+xml"/>
  <Override PartName="/xl/theme/themeOverride34.xml" ContentType="application/vnd.openxmlformats-officedocument.themeOverride+xml"/>
  <Override PartName="/xl/drawings/drawing75.xml" ContentType="application/vnd.openxmlformats-officedocument.drawingml.chartshapes+xml"/>
  <Override PartName="/xl/charts/chart82.xml" ContentType="application/vnd.openxmlformats-officedocument.drawingml.chart+xml"/>
  <Override PartName="/xl/theme/themeOverride35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83.xml" ContentType="application/vnd.openxmlformats-officedocument.drawingml.chart+xml"/>
  <Override PartName="/xl/drawings/drawing78.xml" ContentType="application/vnd.openxmlformats-officedocument.drawing+xml"/>
  <Override PartName="/xl/charts/chart84.xml" ContentType="application/vnd.openxmlformats-officedocument.drawingml.chart+xml"/>
  <Override PartName="/xl/drawings/drawing79.xml" ContentType="application/vnd.openxmlformats-officedocument.drawing+xml"/>
  <Override PartName="/xl/charts/chart85.xml" ContentType="application/vnd.openxmlformats-officedocument.drawingml.chart+xml"/>
  <Override PartName="/xl/drawings/drawing80.xml" ContentType="application/vnd.openxmlformats-officedocument.drawing+xml"/>
  <Override PartName="/xl/charts/chart86.xml" ContentType="application/vnd.openxmlformats-officedocument.drawingml.chart+xml"/>
  <Override PartName="/xl/drawings/drawing81.xml" ContentType="application/vnd.openxmlformats-officedocument.drawing+xml"/>
  <Override PartName="/xl/charts/chart87.xml" ContentType="application/vnd.openxmlformats-officedocument.drawingml.chart+xml"/>
  <Override PartName="/xl/drawings/drawing82.xml" ContentType="application/vnd.openxmlformats-officedocument.drawing+xml"/>
  <Override PartName="/xl/charts/chart88.xml" ContentType="application/vnd.openxmlformats-officedocument.drawingml.chart+xml"/>
  <Override PartName="/xl/drawings/drawing83.xml" ContentType="application/vnd.openxmlformats-officedocument.drawing+xml"/>
  <Override PartName="/xl/charts/chart89.xml" ContentType="application/vnd.openxmlformats-officedocument.drawingml.chart+xml"/>
  <Override PartName="/xl/drawings/drawing84.xml" ContentType="application/vnd.openxmlformats-officedocument.drawing+xml"/>
  <Override PartName="/xl/charts/chart90.xml" ContentType="application/vnd.openxmlformats-officedocument.drawingml.chart+xml"/>
  <Override PartName="/xl/drawings/drawing85.xml" ContentType="application/vnd.openxmlformats-officedocument.drawing+xml"/>
  <Override PartName="/xl/charts/chart91.xml" ContentType="application/vnd.openxmlformats-officedocument.drawingml.chart+xml"/>
  <Override PartName="/xl/drawings/drawing86.xml" ContentType="application/vnd.openxmlformats-officedocument.drawing+xml"/>
  <Override PartName="/xl/charts/chart92.xml" ContentType="application/vnd.openxmlformats-officedocument.drawingml.chart+xml"/>
  <Override PartName="/xl/drawings/drawing87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88.xml" ContentType="application/vnd.openxmlformats-officedocument.drawing+xml"/>
  <Override PartName="/xl/charts/chart97.xml" ContentType="application/vnd.openxmlformats-officedocument.drawingml.chart+xml"/>
  <Override PartName="/xl/theme/themeOverride36.xml" ContentType="application/vnd.openxmlformats-officedocument.themeOverride+xml"/>
  <Override PartName="/xl/drawings/drawing89.xml" ContentType="application/vnd.openxmlformats-officedocument.drawing+xml"/>
  <Override PartName="/xl/charts/chart98.xml" ContentType="application/vnd.openxmlformats-officedocument.drawingml.chart+xml"/>
  <Override PartName="/xl/theme/themeOverride37.xml" ContentType="application/vnd.openxmlformats-officedocument.themeOverride+xml"/>
  <Override PartName="/xl/drawings/drawing90.xml" ContentType="application/vnd.openxmlformats-officedocument.drawing+xml"/>
  <Override PartName="/xl/charts/chart99.xml" ContentType="application/vnd.openxmlformats-officedocument.drawingml.chart+xml"/>
  <Override PartName="/xl/theme/themeOverride38.xml" ContentType="application/vnd.openxmlformats-officedocument.themeOverride+xml"/>
  <Override PartName="/xl/drawings/drawing91.xml" ContentType="application/vnd.openxmlformats-officedocument.drawing+xml"/>
  <Override PartName="/xl/charts/chart100.xml" ContentType="application/vnd.openxmlformats-officedocument.drawingml.chart+xml"/>
  <Override PartName="/xl/theme/themeOverride39.xml" ContentType="application/vnd.openxmlformats-officedocument.themeOverride+xml"/>
  <Override PartName="/xl/drawings/drawing92.xml" ContentType="application/vnd.openxmlformats-officedocument.drawing+xml"/>
  <Override PartName="/xl/charts/chart101.xml" ContentType="application/vnd.openxmlformats-officedocument.drawingml.chart+xml"/>
  <Override PartName="/xl/theme/themeOverride40.xml" ContentType="application/vnd.openxmlformats-officedocument.themeOverride+xml"/>
  <Override PartName="/xl/drawings/drawing93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94.xml" ContentType="application/vnd.openxmlformats-officedocument.drawing+xml"/>
  <Override PartName="/xl/charts/chart106.xml" ContentType="application/vnd.openxmlformats-officedocument.drawingml.chart+xml"/>
  <Override PartName="/xl/drawings/drawing95.xml" ContentType="application/vnd.openxmlformats-officedocument.drawing+xml"/>
  <Override PartName="/xl/charts/chart107.xml" ContentType="application/vnd.openxmlformats-officedocument.drawingml.chart+xml"/>
  <Override PartName="/xl/drawings/drawing96.xml" ContentType="application/vnd.openxmlformats-officedocument.drawing+xml"/>
  <Override PartName="/xl/charts/chart108.xml" ContentType="application/vnd.openxmlformats-officedocument.drawingml.chart+xml"/>
  <Override PartName="/xl/drawings/drawing97.xml" ContentType="application/vnd.openxmlformats-officedocument.drawing+xml"/>
  <Override PartName="/xl/charts/chart109.xml" ContentType="application/vnd.openxmlformats-officedocument.drawingml.chart+xml"/>
  <Override PartName="/xl/drawings/drawing98.xml" ContentType="application/vnd.openxmlformats-officedocument.drawing+xml"/>
  <Override PartName="/xl/charts/chart110.xml" ContentType="application/vnd.openxmlformats-officedocument.drawingml.chart+xml"/>
  <Override PartName="/xl/drawings/drawing99.xml" ContentType="application/vnd.openxmlformats-officedocument.drawing+xml"/>
  <Override PartName="/xl/charts/chart111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112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113.xml" ContentType="application/vnd.openxmlformats-officedocument.drawingml.chart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114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drawings/drawing108.xml" ContentType="application/vnd.openxmlformats-officedocument.drawing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109.xml" ContentType="application/vnd.openxmlformats-officedocument.drawing+xml"/>
  <Override PartName="/xl/charts/chart119.xml" ContentType="application/vnd.openxmlformats-officedocument.drawingml.chart+xml"/>
  <Override PartName="/xl/drawings/drawing110.xml" ContentType="application/vnd.openxmlformats-officedocument.drawing+xml"/>
  <Override PartName="/xl/comments1.xml" ContentType="application/vnd.openxmlformats-officedocument.spreadsheetml.comments+xml"/>
  <Override PartName="/xl/charts/chart120.xml" ContentType="application/vnd.openxmlformats-officedocument.drawingml.chart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drawings/drawing113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114.xml" ContentType="application/vnd.openxmlformats-officedocument.drawing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drawings/drawing115.xml" ContentType="application/vnd.openxmlformats-officedocument.drawing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116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drawings/drawing117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drawings/drawing118.xml" ContentType="application/vnd.openxmlformats-officedocument.drawing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119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10" yWindow="0" windowWidth="13890" windowHeight="11760" tabRatio="860"/>
  </bookViews>
  <sheets>
    <sheet name="CONTENTS" sheetId="43" r:id="rId1"/>
    <sheet name="ECONOMIC BACKGROUND" sheetId="127" r:id="rId2"/>
    <sheet name="Figure 3" sheetId="45" r:id="rId3"/>
    <sheet name="Figure 4" sheetId="46" r:id="rId4"/>
    <sheet name="Figure 5" sheetId="47" r:id="rId5"/>
    <sheet name="Figure 6" sheetId="48" r:id="rId6"/>
    <sheet name="Figure 7" sheetId="49" r:id="rId7"/>
    <sheet name="Figure 8" sheetId="50" r:id="rId8"/>
    <sheet name="Figure 9" sheetId="51" r:id="rId9"/>
    <sheet name="Figure 10" sheetId="52" r:id="rId10"/>
    <sheet name="HEAT" sheetId="53" r:id="rId11"/>
    <sheet name="Figure 13" sheetId="54" r:id="rId12"/>
    <sheet name="Figure 14" sheetId="55" r:id="rId13"/>
    <sheet name="Figure 15" sheetId="56" r:id="rId14"/>
    <sheet name="Figure 16" sheetId="57" r:id="rId15"/>
    <sheet name="Figure 17" sheetId="58" r:id="rId16"/>
    <sheet name="Figure 18" sheetId="59" r:id="rId17"/>
    <sheet name="Figure 19" sheetId="60" r:id="rId18"/>
    <sheet name="Figure 20" sheetId="16" r:id="rId19"/>
    <sheet name="Figure 21" sheetId="17" r:id="rId20"/>
    <sheet name="Figure 22" sheetId="19" r:id="rId21"/>
    <sheet name="Figure 23" sheetId="18" r:id="rId22"/>
    <sheet name="Figure 24" sheetId="20" r:id="rId23"/>
    <sheet name="Figure 25" sheetId="21" r:id="rId24"/>
    <sheet name="Figure 26" sheetId="22" r:id="rId25"/>
    <sheet name="Figures 28-31" sheetId="61" r:id="rId26"/>
    <sheet name="Figure 32" sheetId="62" r:id="rId27"/>
    <sheet name="CONSUMER" sheetId="129" r:id="rId28"/>
    <sheet name="Figure 34" sheetId="27" r:id="rId29"/>
    <sheet name="Figure 35" sheetId="28" r:id="rId30"/>
    <sheet name="Figure 36" sheetId="29" r:id="rId31"/>
    <sheet name="Figure 37" sheetId="30" r:id="rId32"/>
    <sheet name="Figure 38" sheetId="31" r:id="rId33"/>
    <sheet name="Figure 40" sheetId="32" r:id="rId34"/>
    <sheet name="Figure 41" sheetId="33" r:id="rId35"/>
    <sheet name="Figure 43" sheetId="34" r:id="rId36"/>
    <sheet name="TRANSPORT" sheetId="130" r:id="rId37"/>
    <sheet name="Figure 45" sheetId="35" r:id="rId38"/>
    <sheet name="Figure 46" sheetId="135" r:id="rId39"/>
    <sheet name="Figure 47" sheetId="37" r:id="rId40"/>
    <sheet name="Figure 48" sheetId="38" r:id="rId41"/>
    <sheet name="Figure 49" sheetId="39" r:id="rId42"/>
    <sheet name="Figures 50-53" sheetId="63" r:id="rId43"/>
    <sheet name="POWER DEMAND" sheetId="131" r:id="rId44"/>
    <sheet name="Figure 54" sheetId="40" r:id="rId45"/>
    <sheet name="Figure 55" sheetId="41" r:id="rId46"/>
    <sheet name="Figure 56" sheetId="42" r:id="rId47"/>
    <sheet name="Figure 57" sheetId="44" r:id="rId48"/>
    <sheet name="Figures 58-61" sheetId="64" r:id="rId49"/>
    <sheet name="FLEXIBLE POWER SOURCES" sheetId="128" r:id="rId50"/>
    <sheet name="Figure 62" sheetId="65" r:id="rId51"/>
    <sheet name="Figure 63" sheetId="66" r:id="rId52"/>
    <sheet name="Figure 64" sheetId="67" r:id="rId53"/>
    <sheet name="Figure 65" sheetId="68" r:id="rId54"/>
    <sheet name="Figure 66" sheetId="69" r:id="rId55"/>
    <sheet name="Figure 67" sheetId="70" r:id="rId56"/>
    <sheet name="POWER SUPPLY" sheetId="72" r:id="rId57"/>
    <sheet name="Figure 69" sheetId="73" r:id="rId58"/>
    <sheet name="Figure 70" sheetId="74" r:id="rId59"/>
    <sheet name="Figure 71 - 74" sheetId="75" r:id="rId60"/>
    <sheet name="Figure 75" sheetId="76" r:id="rId61"/>
    <sheet name="Figure 76" sheetId="77" r:id="rId62"/>
    <sheet name="Figures 77 - 80" sheetId="78" r:id="rId63"/>
    <sheet name="Figure 81" sheetId="79" r:id="rId64"/>
    <sheet name="Figure 82" sheetId="80" r:id="rId65"/>
    <sheet name="Figures 83 - 86" sheetId="81" r:id="rId66"/>
    <sheet name="Figure 87" sheetId="82" r:id="rId67"/>
    <sheet name="Figure 88" sheetId="83" r:id="rId68"/>
    <sheet name="Figures 89 - 92" sheetId="84" r:id="rId69"/>
    <sheet name="Figure 93" sheetId="85" r:id="rId70"/>
    <sheet name="Figure 94" sheetId="86" r:id="rId71"/>
    <sheet name="Figure 95" sheetId="87" r:id="rId72"/>
    <sheet name="Figure 96" sheetId="88" r:id="rId73"/>
    <sheet name="Figure 97" sheetId="89" r:id="rId74"/>
    <sheet name="Figure 98" sheetId="90" r:id="rId75"/>
    <sheet name="Figure 99" sheetId="91" r:id="rId76"/>
    <sheet name="Figure 100" sheetId="92" r:id="rId77"/>
    <sheet name="Figure 101" sheetId="93" r:id="rId78"/>
    <sheet name="Figure 102" sheetId="94" r:id="rId79"/>
    <sheet name="Figures 103-106" sheetId="96" r:id="rId80"/>
    <sheet name="GAS DEMAND" sheetId="132" r:id="rId81"/>
    <sheet name="Figure 108" sheetId="97" r:id="rId82"/>
    <sheet name="Figure 110" sheetId="98" r:id="rId83"/>
    <sheet name="Figure 111" sheetId="99" r:id="rId84"/>
    <sheet name="Figure 112" sheetId="100" r:id="rId85"/>
    <sheet name="Figure 113" sheetId="101" r:id="rId86"/>
    <sheet name="Figure 114" sheetId="102" r:id="rId87"/>
    <sheet name="GAS SUPPLY" sheetId="134" r:id="rId88"/>
    <sheet name="Figure 116" sheetId="103" r:id="rId89"/>
    <sheet name="Figure 117" sheetId="104" r:id="rId90"/>
    <sheet name="Figure 118" sheetId="105" r:id="rId91"/>
    <sheet name="Figure 119" sheetId="106" r:id="rId92"/>
    <sheet name="Figure 120" sheetId="107" r:id="rId93"/>
    <sheet name="Figure 121" sheetId="108" r:id="rId94"/>
    <sheet name="Figure 122" sheetId="109" r:id="rId95"/>
    <sheet name="Figure 123" sheetId="110" r:id="rId96"/>
    <sheet name="Figure 124" sheetId="111" r:id="rId97"/>
    <sheet name="Figure 125" sheetId="112" r:id="rId98"/>
    <sheet name="Figure 126" sheetId="113" r:id="rId99"/>
    <sheet name="PROGRESS TOWARDS TARGETS" sheetId="123" r:id="rId100"/>
    <sheet name="Figure 130" sheetId="122" r:id="rId101"/>
    <sheet name="Figure 132" sheetId="124" r:id="rId102"/>
    <sheet name="Figures 133-136" sheetId="125" r:id="rId103"/>
    <sheet name="Figures 137-140" sheetId="126" r:id="rId104"/>
    <sheet name="EXTRA POWER SUPPLY" sheetId="133" r:id="rId105"/>
    <sheet name="AdditionalAnnex1" sheetId="95" r:id="rId106"/>
    <sheet name="EXTRA GAS SUPPLY" sheetId="121" r:id="rId107"/>
    <sheet name="UnDiv Peak LC" sheetId="114" r:id="rId108"/>
    <sheet name="Div Peak GG" sheetId="115" r:id="rId109"/>
    <sheet name="Div Peak SP" sheetId="116" r:id="rId110"/>
    <sheet name="Div Peak LC" sheetId="117" r:id="rId111"/>
    <sheet name="UnDiv Peak GG " sheetId="118" r:id="rId112"/>
    <sheet name="UnDiv Peak SP" sheetId="119" r:id="rId113"/>
    <sheet name="UnDiv Peak NP" sheetId="120" r:id="rId114"/>
  </sheets>
  <externalReferences>
    <externalReference r:id="rId115"/>
    <externalReference r:id="rId116"/>
    <externalReference r:id="rId117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Header1" localSheetId="81" hidden="1">IF(COUNTA(#REF!)=0,0,INDEX(#REF!,MATCH(ROW(#REF!),#REF!,TRUE)))+1</definedName>
    <definedName name="Header1" localSheetId="82" hidden="1">IF(COUNTA(#REF!)=0,0,INDEX(#REF!,MATCH(ROW(#REF!),#REF!,TRUE)))+1</definedName>
    <definedName name="Header1" localSheetId="86" hidden="1">IF(COUNTA(#REF!)=0,0,INDEX(#REF!,MATCH(ROW(#REF!),#REF!,TRUE)))+1</definedName>
    <definedName name="Header1" localSheetId="11" hidden="1">IF(COUNTA(#REF!)=0,0,INDEX(#REF!,MATCH(ROW(#REF!),#REF!,TRUE)))+1</definedName>
    <definedName name="Header1" localSheetId="100" hidden="1">IF(COUNTA(#REF!)=0,0,INDEX(#REF!,MATCH(ROW(#REF!),#REF!,TRUE)))+1</definedName>
    <definedName name="Header1" localSheetId="12" hidden="1">IF(COUNTA(#REF!)=0,0,INDEX(#REF!,MATCH(ROW(#REF!),#REF!,TRUE)))+1</definedName>
    <definedName name="Header1" localSheetId="13" hidden="1">IF(COUNTA(#REF!)=0,0,INDEX(#REF!,MATCH(ROW(#REF!),#REF!,TRUE)))+1</definedName>
    <definedName name="Header1" localSheetId="14" hidden="1">IF(COUNTA(#REF!)=0,0,INDEX(#REF!,MATCH(ROW(#REF!),#REF!,TRUE)))+1</definedName>
    <definedName name="Header1" localSheetId="15" hidden="1">IF(COUNTA(#REF!)=0,0,INDEX(#REF!,MATCH(ROW(#REF!),#REF!,TRUE)))+1</definedName>
    <definedName name="Header1" localSheetId="16" hidden="1">IF(COUNTA(#REF!)=0,0,INDEX(#REF!,MATCH(ROW(#REF!),#REF!,TRUE)))+1</definedName>
    <definedName name="Header1" localSheetId="17" hidden="1">IF(COUNTA(#REF!)=0,0,INDEX(#REF!,MATCH(ROW(#REF!),#REF!,TRUE)))+1</definedName>
    <definedName name="Header1" localSheetId="26" hidden="1">IF(COUNTA(#REF!)=0,0,INDEX(#REF!,MATCH(ROW(#REF!),#REF!,TRUE)))+1</definedName>
    <definedName name="Header1" localSheetId="38" hidden="1">IF(COUNTA(#REF!)=0,0,INDEX(#REF!,MATCH(ROW(#REF!),#REF!,TRUE)))+1</definedName>
    <definedName name="Header1" localSheetId="79" hidden="1">IF(COUNTA(#REF!)=0,0,INDEX(#REF!,MATCH(ROW(#REF!),#REF!,TRUE)))+1</definedName>
    <definedName name="Header1" localSheetId="103" hidden="1">IF(COUNTA(#REF!)=0,0,INDEX(#REF!,MATCH(ROW(#REF!),#REF!,TRUE)))+1</definedName>
    <definedName name="Header1" localSheetId="25" hidden="1">IF(COUNTA(#REF!)=0,0,INDEX(#REF!,MATCH(ROW(#REF!),#REF!,TRUE)))+1</definedName>
    <definedName name="Header1" localSheetId="42" hidden="1">IF(COUNTA(#REF!)=0,0,INDEX(#REF!,MATCH(ROW(#REF!),#REF!,TRUE)))+1</definedName>
    <definedName name="Header1" localSheetId="48" hidden="1">IF(COUNTA(#REF!)=0,0,INDEX(#REF!,MATCH(ROW(#REF!),#REF!,TRUE)))+1</definedName>
    <definedName name="Header1" hidden="1">IF(COUNTA(#REF!)=0,0,INDEX(#REF!,MATCH(ROW(#REF!),#REF!,TRUE)))+1</definedName>
    <definedName name="Header2" localSheetId="81" hidden="1">[1]!Header1-1 &amp; "." &amp; MAX(1,COUNTA(INDEX(#REF!,MATCH([1]!Header1-1,#REF!,FALSE)):#REF!))</definedName>
    <definedName name="Header2" localSheetId="82" hidden="1">[1]!Header1-1 &amp; "." &amp; MAX(1,COUNTA(INDEX(#REF!,MATCH([1]!Header1-1,#REF!,FALSE)):#REF!))</definedName>
    <definedName name="Header2" localSheetId="83" hidden="1">[1]!Header1-1 &amp; "." &amp; MAX(1,COUNTA(INDEX(#REF!,MATCH([1]!Header1-1,#REF!,FALSE)):#REF!))</definedName>
    <definedName name="Header2" localSheetId="84" hidden="1">[1]!Header1-1 &amp; "." &amp; MAX(1,COUNTA(INDEX(#REF!,MATCH([1]!Header1-1,#REF!,FALSE)):#REF!))</definedName>
    <definedName name="Header2" localSheetId="85" hidden="1">[1]!Header1-1 &amp; "." &amp; MAX(1,COUNTA(INDEX(#REF!,MATCH([1]!Header1-1,#REF!,FALSE)):#REF!))</definedName>
    <definedName name="Header2" localSheetId="86" hidden="1">[1]!Header1-1 &amp; "." &amp; MAX(1,COUNTA(INDEX(#REF!,MATCH([1]!Header1-1,#REF!,FALSE)):#REF!))</definedName>
    <definedName name="Header2" localSheetId="11" hidden="1">[1]!Header1-1 &amp; "." &amp; MAX(1,COUNTA(INDEX(#REF!,MATCH([1]!Header1-1,#REF!,FALSE)):#REF!))</definedName>
    <definedName name="Header2" localSheetId="100" hidden="1">[1]!Header1-1 &amp; "." &amp; MAX(1,COUNTA(INDEX(#REF!,MATCH([1]!Header1-1,#REF!,FALSE)):#REF!))</definedName>
    <definedName name="Header2" localSheetId="12" hidden="1">[1]!Header1-1 &amp; "." &amp; MAX(1,COUNTA(INDEX(#REF!,MATCH([1]!Header1-1,#REF!,FALSE)):#REF!))</definedName>
    <definedName name="Header2" localSheetId="13" hidden="1">[1]!Header1-1 &amp; "." &amp; MAX(1,COUNTA(INDEX(#REF!,MATCH([1]!Header1-1,#REF!,FALSE)):#REF!))</definedName>
    <definedName name="Header2" localSheetId="14" hidden="1">[1]!Header1-1 &amp; "." &amp; MAX(1,COUNTA(INDEX(#REF!,MATCH([1]!Header1-1,#REF!,FALSE)):#REF!))</definedName>
    <definedName name="Header2" localSheetId="15" hidden="1">[1]!Header1-1 &amp; "." &amp; MAX(1,COUNTA(INDEX(#REF!,MATCH([1]!Header1-1,#REF!,FALSE)):#REF!))</definedName>
    <definedName name="Header2" localSheetId="16" hidden="1">[1]!Header1-1 &amp; "." &amp; MAX(1,COUNTA(INDEX(#REF!,MATCH([1]!Header1-1,#REF!,FALSE)):#REF!))</definedName>
    <definedName name="Header2" localSheetId="17" hidden="1">[1]!Header1-1 &amp; "." &amp; MAX(1,COUNTA(INDEX(#REF!,MATCH([1]!Header1-1,#REF!,FALSE)):#REF!))</definedName>
    <definedName name="Header2" localSheetId="26" hidden="1">[1]!Header1-1 &amp; "." &amp; MAX(1,COUNTA(INDEX(#REF!,MATCH([1]!Header1-1,#REF!,FALSE)):#REF!))</definedName>
    <definedName name="Header2" localSheetId="38" hidden="1">[1]!Header1-1 &amp; "." &amp; MAX(1,COUNTA(INDEX(#REF!,MATCH([1]!Header1-1,#REF!,FALSE)):#REF!))</definedName>
    <definedName name="Header2" localSheetId="79" hidden="1">[1]!Header1-1 &amp; "." &amp; MAX(1,COUNTA(INDEX(#REF!,MATCH([1]!Header1-1,#REF!,FALSE)):#REF!))</definedName>
    <definedName name="Header2" localSheetId="103" hidden="1">[1]!Header1-1 &amp; "." &amp; MAX(1,COUNTA(INDEX(#REF!,MATCH([1]!Header1-1,#REF!,FALSE)):#REF!))</definedName>
    <definedName name="Header2" localSheetId="25" hidden="1">[1]!Header1-1 &amp; "." &amp; MAX(1,COUNTA(INDEX(#REF!,MATCH([1]!Header1-1,#REF!,FALSE)):#REF!))</definedName>
    <definedName name="Header2" localSheetId="42" hidden="1">[1]!Header1-1 &amp; "." &amp; MAX(1,COUNTA(INDEX(#REF!,MATCH([1]!Header1-1,#REF!,FALSE)):#REF!))</definedName>
    <definedName name="Header2" localSheetId="48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_xlnm.Print_Area" localSheetId="102">'Figures 133-136'!$M$3:$W$38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45621"/>
</workbook>
</file>

<file path=xl/calcChain.xml><?xml version="1.0" encoding="utf-8"?>
<calcChain xmlns="http://schemas.openxmlformats.org/spreadsheetml/2006/main">
  <c r="O11" i="135" l="1"/>
  <c r="N11" i="135"/>
  <c r="M11" i="135"/>
  <c r="L6" i="93" l="1"/>
  <c r="M6" i="93"/>
  <c r="N6" i="93"/>
  <c r="O6" i="93"/>
  <c r="P6" i="93"/>
  <c r="Q6" i="93"/>
  <c r="R6" i="93"/>
  <c r="S6" i="93"/>
  <c r="T6" i="93"/>
  <c r="U6" i="93"/>
  <c r="V6" i="93"/>
  <c r="W6" i="93"/>
  <c r="X6" i="93"/>
  <c r="Y6" i="93"/>
  <c r="Z6" i="93"/>
  <c r="AA6" i="93"/>
  <c r="AB6" i="93"/>
  <c r="AC6" i="93"/>
  <c r="AD6" i="93"/>
  <c r="AE6" i="93"/>
  <c r="AF6" i="93"/>
  <c r="AG6" i="93"/>
  <c r="AH6" i="93"/>
  <c r="N6" i="92"/>
  <c r="O6" i="92"/>
  <c r="P6" i="92"/>
  <c r="Q6" i="92"/>
  <c r="R6" i="92"/>
  <c r="S6" i="92"/>
  <c r="T6" i="92"/>
  <c r="U6" i="92"/>
  <c r="V6" i="92"/>
  <c r="W6" i="92"/>
  <c r="X6" i="92"/>
  <c r="Y6" i="92"/>
  <c r="Z6" i="92"/>
  <c r="AA6" i="92"/>
  <c r="AB6" i="92"/>
  <c r="AC6" i="92"/>
  <c r="AD6" i="92"/>
  <c r="AE6" i="92"/>
  <c r="AF6" i="92"/>
  <c r="AG6" i="92"/>
  <c r="AH6" i="92"/>
  <c r="AI6" i="92"/>
  <c r="AJ6" i="92"/>
  <c r="N6" i="90"/>
  <c r="O6" i="90"/>
  <c r="P6" i="90"/>
  <c r="Q6" i="90"/>
  <c r="R6" i="90"/>
  <c r="S6" i="90"/>
  <c r="T6" i="90"/>
  <c r="U6" i="90"/>
  <c r="V6" i="90"/>
  <c r="W6" i="90"/>
  <c r="X6" i="90"/>
  <c r="Y6" i="90"/>
  <c r="Z6" i="90"/>
  <c r="AA6" i="90"/>
  <c r="AB6" i="90"/>
  <c r="AC6" i="90"/>
  <c r="AD6" i="90"/>
  <c r="AE6" i="90"/>
  <c r="AF6" i="90"/>
  <c r="AG6" i="90"/>
  <c r="AH6" i="90"/>
  <c r="AI6" i="90"/>
  <c r="AJ6" i="90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Q7" i="88"/>
  <c r="R7" i="88"/>
  <c r="S7" i="88"/>
  <c r="T7" i="88"/>
  <c r="U7" i="88"/>
  <c r="V7" i="88"/>
  <c r="W7" i="88"/>
  <c r="X7" i="88"/>
  <c r="Y7" i="88"/>
  <c r="Z7" i="88"/>
  <c r="AA7" i="88"/>
  <c r="AB7" i="88"/>
  <c r="AC7" i="88"/>
  <c r="AD7" i="88"/>
  <c r="AE7" i="88"/>
  <c r="AF7" i="88"/>
  <c r="AG7" i="88"/>
  <c r="AH7" i="88"/>
  <c r="AI7" i="88"/>
  <c r="AJ7" i="88"/>
  <c r="AK7" i="88"/>
  <c r="AL7" i="88"/>
  <c r="AM7" i="88"/>
  <c r="L7" i="87"/>
  <c r="M7" i="87"/>
  <c r="N7" i="87"/>
  <c r="O7" i="87"/>
  <c r="P7" i="87"/>
  <c r="Q7" i="87"/>
  <c r="R7" i="87"/>
  <c r="S7" i="87"/>
  <c r="T7" i="87"/>
  <c r="U7" i="87"/>
  <c r="V7" i="87"/>
  <c r="W7" i="87"/>
  <c r="X7" i="87"/>
  <c r="Y7" i="87"/>
  <c r="Z7" i="87"/>
  <c r="AA7" i="87"/>
  <c r="AB7" i="87"/>
  <c r="AC7" i="87"/>
  <c r="AD7" i="87"/>
  <c r="AE7" i="87"/>
  <c r="AF7" i="87"/>
  <c r="AG7" i="87"/>
  <c r="AH7" i="87"/>
  <c r="N7" i="86"/>
  <c r="O7" i="86"/>
  <c r="P7" i="86"/>
  <c r="Q7" i="86"/>
  <c r="R7" i="86"/>
  <c r="S7" i="86"/>
  <c r="T7" i="86"/>
  <c r="U7" i="86"/>
  <c r="V7" i="86"/>
  <c r="W7" i="86"/>
  <c r="X7" i="86"/>
  <c r="Y7" i="86"/>
  <c r="Z7" i="86"/>
  <c r="AA7" i="86"/>
  <c r="AB7" i="86"/>
  <c r="AC7" i="86"/>
  <c r="AD7" i="86"/>
  <c r="AE7" i="86"/>
  <c r="AF7" i="86"/>
  <c r="AG7" i="86"/>
  <c r="AH7" i="86"/>
  <c r="AI7" i="86"/>
  <c r="AJ7" i="86"/>
  <c r="Q17" i="84"/>
  <c r="R17" i="84"/>
  <c r="S17" i="84"/>
  <c r="Q42" i="84"/>
  <c r="R42" i="84"/>
  <c r="S42" i="84"/>
  <c r="L17" i="83"/>
  <c r="M17" i="83"/>
  <c r="N17" i="83"/>
  <c r="O17" i="83"/>
  <c r="P17" i="83"/>
  <c r="Q17" i="83"/>
  <c r="R17" i="83"/>
  <c r="S17" i="83"/>
  <c r="T17" i="83"/>
  <c r="U17" i="83"/>
  <c r="V17" i="83"/>
  <c r="W17" i="83"/>
  <c r="X17" i="83"/>
  <c r="Y17" i="83"/>
  <c r="Z17" i="83"/>
  <c r="AA17" i="83"/>
  <c r="AB17" i="83"/>
  <c r="AC17" i="83"/>
  <c r="AD17" i="83"/>
  <c r="AE17" i="83"/>
  <c r="AF17" i="83"/>
  <c r="AG17" i="83"/>
  <c r="AH17" i="83"/>
  <c r="O19" i="83"/>
  <c r="P19" i="83" s="1"/>
  <c r="Q19" i="83" s="1"/>
  <c r="R19" i="83" s="1"/>
  <c r="T19" i="83"/>
  <c r="U19" i="83" s="1"/>
  <c r="V19" i="83" s="1"/>
  <c r="W19" i="83" s="1"/>
  <c r="Y19" i="83"/>
  <c r="Z19" i="83" s="1"/>
  <c r="AA19" i="83" s="1"/>
  <c r="AB19" i="83" s="1"/>
  <c r="AD19" i="83"/>
  <c r="AE19" i="83" s="1"/>
  <c r="AF19" i="83" s="1"/>
  <c r="AG19" i="83" s="1"/>
  <c r="L17" i="82"/>
  <c r="M17" i="82"/>
  <c r="N17" i="82"/>
  <c r="O17" i="82"/>
  <c r="P17" i="82"/>
  <c r="Q17" i="82"/>
  <c r="R17" i="82"/>
  <c r="S17" i="82"/>
  <c r="T17" i="82"/>
  <c r="U17" i="82"/>
  <c r="V17" i="82"/>
  <c r="W17" i="82"/>
  <c r="X17" i="82"/>
  <c r="Y17" i="82"/>
  <c r="Z17" i="82"/>
  <c r="AA17" i="82"/>
  <c r="AB17" i="82"/>
  <c r="AC17" i="82"/>
  <c r="AD17" i="82"/>
  <c r="AE17" i="82"/>
  <c r="AF17" i="82"/>
  <c r="AG17" i="82"/>
  <c r="AH17" i="82"/>
  <c r="Q17" i="81"/>
  <c r="R17" i="81"/>
  <c r="S17" i="81"/>
  <c r="Q44" i="81"/>
  <c r="R44" i="81"/>
  <c r="S44" i="81"/>
  <c r="K17" i="80"/>
  <c r="L17" i="80"/>
  <c r="M17" i="80"/>
  <c r="N17" i="80"/>
  <c r="O17" i="80"/>
  <c r="P17" i="80"/>
  <c r="Q17" i="80"/>
  <c r="R17" i="80"/>
  <c r="S17" i="80"/>
  <c r="T17" i="80"/>
  <c r="U17" i="80"/>
  <c r="V17" i="80"/>
  <c r="W17" i="80"/>
  <c r="X17" i="80"/>
  <c r="Y17" i="80"/>
  <c r="Z17" i="80"/>
  <c r="AA17" i="80"/>
  <c r="AB17" i="80"/>
  <c r="AC17" i="80"/>
  <c r="AD17" i="80"/>
  <c r="AE17" i="80"/>
  <c r="AF17" i="80"/>
  <c r="AG17" i="80"/>
  <c r="N19" i="80"/>
  <c r="O19" i="80" s="1"/>
  <c r="P19" i="80" s="1"/>
  <c r="Q19" i="80" s="1"/>
  <c r="S19" i="80"/>
  <c r="T19" i="80" s="1"/>
  <c r="U19" i="80" s="1"/>
  <c r="V19" i="80" s="1"/>
  <c r="X19" i="80"/>
  <c r="Y19" i="80" s="1"/>
  <c r="Z19" i="80" s="1"/>
  <c r="AA19" i="80" s="1"/>
  <c r="AC19" i="80"/>
  <c r="AD19" i="80" s="1"/>
  <c r="AE19" i="80" s="1"/>
  <c r="AF19" i="80" s="1"/>
  <c r="K17" i="79"/>
  <c r="L17" i="79"/>
  <c r="M17" i="79"/>
  <c r="N17" i="79"/>
  <c r="O17" i="79"/>
  <c r="P17" i="79"/>
  <c r="Q17" i="79"/>
  <c r="R17" i="79"/>
  <c r="S17" i="79"/>
  <c r="T17" i="79"/>
  <c r="U17" i="79"/>
  <c r="V17" i="79"/>
  <c r="W17" i="79"/>
  <c r="X17" i="79"/>
  <c r="Y17" i="79"/>
  <c r="Z17" i="79"/>
  <c r="AA17" i="79"/>
  <c r="AB17" i="79"/>
  <c r="AC17" i="79"/>
  <c r="AD17" i="79"/>
  <c r="AE17" i="79"/>
  <c r="AF17" i="79"/>
  <c r="AG17" i="79"/>
  <c r="R17" i="78"/>
  <c r="S17" i="78"/>
  <c r="T17" i="78"/>
  <c r="R45" i="78"/>
  <c r="S45" i="78"/>
  <c r="T45" i="78"/>
  <c r="K17" i="77"/>
  <c r="L17" i="77"/>
  <c r="M17" i="77"/>
  <c r="N17" i="77"/>
  <c r="O17" i="77"/>
  <c r="P17" i="77"/>
  <c r="Q17" i="77"/>
  <c r="R17" i="77"/>
  <c r="S17" i="77"/>
  <c r="T17" i="77"/>
  <c r="U17" i="77"/>
  <c r="V17" i="77"/>
  <c r="W17" i="77"/>
  <c r="X17" i="77"/>
  <c r="Y17" i="77"/>
  <c r="Z17" i="77"/>
  <c r="AA17" i="77"/>
  <c r="AB17" i="77"/>
  <c r="AC17" i="77"/>
  <c r="AD17" i="77"/>
  <c r="AE17" i="77"/>
  <c r="AF17" i="77"/>
  <c r="AG17" i="77"/>
  <c r="N19" i="77"/>
  <c r="O19" i="77"/>
  <c r="P19" i="77" s="1"/>
  <c r="Q19" i="77" s="1"/>
  <c r="S19" i="77"/>
  <c r="T19" i="77"/>
  <c r="U19" i="77" s="1"/>
  <c r="V19" i="77" s="1"/>
  <c r="X19" i="77"/>
  <c r="Y19" i="77"/>
  <c r="Z19" i="77" s="1"/>
  <c r="AA19" i="77" s="1"/>
  <c r="AC19" i="77"/>
  <c r="AD19" i="77"/>
  <c r="AE19" i="77" s="1"/>
  <c r="AF19" i="77" s="1"/>
  <c r="K17" i="76"/>
  <c r="L17" i="76"/>
  <c r="M17" i="76"/>
  <c r="N17" i="76"/>
  <c r="O17" i="76"/>
  <c r="P17" i="76"/>
  <c r="Q17" i="76"/>
  <c r="R17" i="76"/>
  <c r="S17" i="76"/>
  <c r="T17" i="76"/>
  <c r="U17" i="76"/>
  <c r="V17" i="76"/>
  <c r="W17" i="76"/>
  <c r="X17" i="76"/>
  <c r="Y17" i="76"/>
  <c r="Z17" i="76"/>
  <c r="AA17" i="76"/>
  <c r="AB17" i="76"/>
  <c r="AC17" i="76"/>
  <c r="AD17" i="76"/>
  <c r="AE17" i="76"/>
  <c r="AF17" i="76"/>
  <c r="AG17" i="76"/>
  <c r="V17" i="75"/>
  <c r="W17" i="75"/>
  <c r="X17" i="75"/>
  <c r="V43" i="75"/>
  <c r="W43" i="75"/>
  <c r="X43" i="75"/>
  <c r="M17" i="74"/>
  <c r="N17" i="74"/>
  <c r="O17" i="74"/>
  <c r="P17" i="74"/>
  <c r="Q17" i="74"/>
  <c r="R17" i="74"/>
  <c r="S17" i="74"/>
  <c r="T17" i="74"/>
  <c r="U17" i="74"/>
  <c r="V17" i="74"/>
  <c r="W17" i="74"/>
  <c r="X17" i="74"/>
  <c r="Y17" i="74"/>
  <c r="Z17" i="74"/>
  <c r="AA17" i="74"/>
  <c r="AB17" i="74"/>
  <c r="AC17" i="74"/>
  <c r="AD17" i="74"/>
  <c r="AE17" i="74"/>
  <c r="AF17" i="74"/>
  <c r="AG17" i="74"/>
  <c r="AH17" i="74"/>
  <c r="AI17" i="74"/>
  <c r="P19" i="74"/>
  <c r="Q19" i="74" s="1"/>
  <c r="R19" i="74" s="1"/>
  <c r="S19" i="74" s="1"/>
  <c r="U19" i="74"/>
  <c r="V19" i="74"/>
  <c r="W19" i="74"/>
  <c r="X19" i="74"/>
  <c r="Z19" i="74"/>
  <c r="AA19" i="74"/>
  <c r="AB19" i="74"/>
  <c r="AC19" i="74"/>
  <c r="AE19" i="74"/>
  <c r="AF19" i="74"/>
  <c r="AG19" i="74"/>
  <c r="AH19" i="74"/>
  <c r="M17" i="73"/>
  <c r="N17" i="73"/>
  <c r="O17" i="73"/>
  <c r="P17" i="73"/>
  <c r="Q17" i="73"/>
  <c r="R17" i="73"/>
  <c r="S17" i="73"/>
  <c r="T17" i="73"/>
  <c r="U17" i="73"/>
  <c r="V17" i="73"/>
  <c r="W17" i="73"/>
  <c r="X17" i="73"/>
  <c r="Y17" i="73"/>
  <c r="Z17" i="73"/>
  <c r="AA17" i="73"/>
  <c r="AB17" i="73"/>
  <c r="AC17" i="73"/>
  <c r="AD17" i="73"/>
  <c r="AE17" i="73"/>
  <c r="AF17" i="73"/>
  <c r="AG17" i="73"/>
  <c r="AH17" i="73"/>
  <c r="AI17" i="73"/>
  <c r="N45" i="61" l="1"/>
  <c r="O45" i="61"/>
  <c r="P45" i="61"/>
  <c r="Q45" i="61"/>
  <c r="R45" i="61"/>
  <c r="S45" i="61"/>
  <c r="T45" i="61"/>
  <c r="U45" i="61"/>
  <c r="V45" i="61"/>
  <c r="N46" i="61"/>
  <c r="O46" i="61"/>
  <c r="P46" i="61"/>
  <c r="Q46" i="61"/>
  <c r="R46" i="61"/>
  <c r="S46" i="61"/>
  <c r="T46" i="61"/>
  <c r="U46" i="61"/>
  <c r="V46" i="61"/>
  <c r="N47" i="61"/>
  <c r="O47" i="61"/>
  <c r="P47" i="61"/>
  <c r="Q47" i="61"/>
  <c r="R47" i="61"/>
  <c r="S47" i="61"/>
  <c r="T47" i="61"/>
  <c r="U47" i="61"/>
  <c r="V47" i="61"/>
  <c r="N48" i="61"/>
  <c r="O48" i="61"/>
  <c r="P48" i="61"/>
  <c r="Q48" i="61"/>
  <c r="R48" i="61"/>
  <c r="S48" i="61"/>
  <c r="T48" i="61"/>
  <c r="U48" i="61"/>
  <c r="V48" i="61"/>
  <c r="N49" i="61"/>
  <c r="O49" i="61"/>
  <c r="P49" i="61"/>
  <c r="Q49" i="61"/>
  <c r="R49" i="61"/>
  <c r="S49" i="61"/>
  <c r="T49" i="61"/>
  <c r="U49" i="61"/>
  <c r="V49" i="61"/>
  <c r="N50" i="61"/>
  <c r="O50" i="61"/>
  <c r="P50" i="61"/>
  <c r="Q50" i="61"/>
  <c r="R50" i="61"/>
  <c r="S50" i="61"/>
  <c r="T50" i="61"/>
  <c r="U50" i="61"/>
  <c r="V50" i="61"/>
  <c r="N51" i="61"/>
  <c r="O51" i="61"/>
  <c r="P51" i="61"/>
  <c r="Q51" i="61"/>
  <c r="R51" i="61"/>
  <c r="S51" i="61"/>
  <c r="T51" i="61"/>
  <c r="U51" i="61"/>
  <c r="V51" i="61"/>
  <c r="N52" i="61"/>
  <c r="O52" i="61"/>
  <c r="P52" i="61"/>
  <c r="Q52" i="61"/>
  <c r="R52" i="61"/>
  <c r="S52" i="61"/>
  <c r="T52" i="61"/>
  <c r="U52" i="61"/>
  <c r="V52" i="61"/>
  <c r="N53" i="61"/>
  <c r="O53" i="61"/>
  <c r="P53" i="61"/>
  <c r="Q53" i="61"/>
  <c r="R53" i="61"/>
  <c r="S53" i="61"/>
  <c r="T53" i="61"/>
  <c r="U53" i="61"/>
  <c r="V53" i="61"/>
  <c r="N54" i="61"/>
  <c r="O54" i="61"/>
  <c r="P54" i="61"/>
  <c r="Q54" i="61"/>
  <c r="R54" i="61"/>
  <c r="S54" i="61"/>
  <c r="T54" i="61"/>
  <c r="U54" i="61"/>
  <c r="V54" i="61"/>
  <c r="T11" i="44" l="1"/>
  <c r="S11" i="44"/>
  <c r="R11" i="44"/>
  <c r="Q11" i="44"/>
  <c r="P11" i="44"/>
  <c r="O11" i="44"/>
  <c r="N11" i="44"/>
  <c r="M11" i="44"/>
  <c r="T11" i="42"/>
  <c r="S11" i="42"/>
  <c r="R11" i="42"/>
  <c r="Q11" i="42"/>
  <c r="P11" i="42"/>
  <c r="O11" i="42"/>
  <c r="N11" i="42"/>
  <c r="M11" i="42"/>
  <c r="T11" i="41"/>
  <c r="S11" i="41"/>
  <c r="R11" i="41"/>
  <c r="Q11" i="41"/>
  <c r="P11" i="41"/>
  <c r="O11" i="41"/>
  <c r="N11" i="41"/>
  <c r="M11" i="41"/>
  <c r="N11" i="40"/>
  <c r="O11" i="40"/>
  <c r="P11" i="40"/>
  <c r="Q11" i="40"/>
  <c r="R11" i="40"/>
  <c r="S11" i="40"/>
  <c r="T11" i="40"/>
  <c r="M11" i="40"/>
  <c r="O11" i="35"/>
  <c r="N11" i="35"/>
  <c r="M11" i="35"/>
  <c r="P11" i="34"/>
  <c r="O11" i="34"/>
  <c r="N11" i="34"/>
  <c r="M11" i="34"/>
  <c r="Q11" i="22"/>
  <c r="R11" i="22"/>
  <c r="S11" i="22"/>
  <c r="T11" i="22"/>
  <c r="U11" i="22"/>
  <c r="V11" i="22"/>
  <c r="W11" i="22"/>
  <c r="X11" i="22"/>
  <c r="P11" i="22"/>
  <c r="O11" i="22"/>
  <c r="N11" i="22"/>
  <c r="M11" i="22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M11" i="21"/>
  <c r="P11" i="20"/>
  <c r="O11" i="20"/>
  <c r="N11" i="20"/>
  <c r="M11" i="20"/>
  <c r="N11" i="17"/>
  <c r="O11" i="17"/>
  <c r="P11" i="17"/>
  <c r="M11" i="17"/>
  <c r="P9" i="16"/>
  <c r="O9" i="16"/>
  <c r="N9" i="16"/>
  <c r="M9" i="16"/>
</calcChain>
</file>

<file path=xl/comments1.xml><?xml version="1.0" encoding="utf-8"?>
<comments xmlns="http://schemas.openxmlformats.org/spreadsheetml/2006/main">
  <authors>
    <author>National Grid</author>
  </authors>
  <commentList>
    <comment ref="U8" author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2050 target of 159.6 Mt
Less process and non-energy emissions
</t>
        </r>
      </text>
    </comment>
  </commentList>
</comments>
</file>

<file path=xl/sharedStrings.xml><?xml version="1.0" encoding="utf-8"?>
<sst xmlns="http://schemas.openxmlformats.org/spreadsheetml/2006/main" count="3061" uniqueCount="562">
  <si>
    <t>Gone Green</t>
  </si>
  <si>
    <t>Slow Progression, No Progression and Low Carbon Life</t>
  </si>
  <si>
    <t>Slow Progression</t>
  </si>
  <si>
    <t>Low Carbon Life</t>
  </si>
  <si>
    <t>Peak Demand</t>
  </si>
  <si>
    <t>No Progression</t>
  </si>
  <si>
    <t>Historic</t>
  </si>
  <si>
    <t>Number of Heat Pumps</t>
  </si>
  <si>
    <t>Demand (excluding effect of removing old resistive heating)</t>
  </si>
  <si>
    <t>Gone Green heat pump installations and heating types replaced</t>
  </si>
  <si>
    <t>New Build</t>
  </si>
  <si>
    <t>Retrofit - Oil</t>
  </si>
  <si>
    <t>Retrofit - Electric</t>
  </si>
  <si>
    <t>Retrofit - Gas</t>
  </si>
  <si>
    <t>Slow Progression, No Progression and Low Carbon Life heat pump installations</t>
  </si>
  <si>
    <t>Heat pump electricity annual demand</t>
  </si>
  <si>
    <t>Number of homes with electric heating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</si>
  <si>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</si>
  <si>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</si>
  <si>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</si>
  <si>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</si>
  <si>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</si>
  <si>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</si>
  <si>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</si>
  <si>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</si>
  <si>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</si>
  <si>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</si>
  <si>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</si>
  <si>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</si>
  <si>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</si>
  <si>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</si>
  <si>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</si>
  <si>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</si>
  <si>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</si>
  <si>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</si>
  <si>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</si>
  <si>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</si>
  <si>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</si>
  <si>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</si>
  <si>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</si>
  <si>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</si>
  <si>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</si>
  <si>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</si>
  <si>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</si>
  <si>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</si>
  <si>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</si>
  <si>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</si>
  <si>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</si>
  <si>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</si>
  <si>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</si>
  <si>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</si>
  <si>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</si>
  <si>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</si>
  <si>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Annual resistive electric heat and hot water demand</t>
  </si>
  <si>
    <t>Halogens</t>
  </si>
  <si>
    <t>Fluorescent Strip Lighting</t>
  </si>
  <si>
    <t>CFLs</t>
  </si>
  <si>
    <t>LEDs</t>
  </si>
  <si>
    <t>Incandescent Light Bulbs</t>
  </si>
  <si>
    <t>Residential Lighting Technology - Low Carbon Life</t>
  </si>
  <si>
    <t>Residential Lighting Technology - No Progression</t>
  </si>
  <si>
    <t>Residential Lighting Technology - Gone Green</t>
  </si>
  <si>
    <t>Residential Lighting Technology - Slow Progression</t>
  </si>
  <si>
    <t>Light demand scenarios pre-weather correction</t>
  </si>
  <si>
    <t>Gone Green number of appliances by type</t>
  </si>
  <si>
    <t>Millions of Appliances</t>
  </si>
  <si>
    <t>Cold</t>
  </si>
  <si>
    <t>Wet</t>
  </si>
  <si>
    <t>Consumer Electronics</t>
  </si>
  <si>
    <t>Home Computing</t>
  </si>
  <si>
    <t>Cooking</t>
  </si>
  <si>
    <t>Additional Telecoms</t>
  </si>
  <si>
    <t>Residential appliance demand pre-weather correction</t>
  </si>
  <si>
    <t>Peak demand impact from residential smart meters and time-of-use-tariffs</t>
  </si>
  <si>
    <t>Number of electric vehicles</t>
  </si>
  <si>
    <t>Annual demand from electric vehicles</t>
  </si>
  <si>
    <t>Commuter EV charging profile</t>
  </si>
  <si>
    <t>Commuter</t>
  </si>
  <si>
    <t>Shorter distance EV charging profile</t>
  </si>
  <si>
    <t>2nd EV</t>
  </si>
  <si>
    <t>Peak demand scenarios with assumed TOUT response</t>
  </si>
  <si>
    <t>Gone Green TOUT</t>
  </si>
  <si>
    <t>Slow Progression TOUT</t>
  </si>
  <si>
    <t>No Progression TOUT</t>
  </si>
  <si>
    <t>Low Carbon Life TOUT</t>
  </si>
  <si>
    <t>Gone Green Unconstrained</t>
  </si>
  <si>
    <t>Slow Progression Unconstrained</t>
  </si>
  <si>
    <t>No Progression Unconstrained</t>
  </si>
  <si>
    <t>Low Carbon Life Unconstrained</t>
  </si>
  <si>
    <t>Annual Residential Power Demand</t>
  </si>
  <si>
    <t>Industrial and Commercial Power Demand</t>
  </si>
  <si>
    <t>GB Annual Power Demand</t>
  </si>
  <si>
    <t>Peak ACS Demand</t>
  </si>
  <si>
    <t>Figure</t>
  </si>
  <si>
    <t>Title</t>
  </si>
  <si>
    <t>FES14 Slow Progression &amp; No Progression</t>
  </si>
  <si>
    <t>FES14 Gone Green &amp; Low Carbon Life</t>
  </si>
  <si>
    <t>GDP index (2013=100)</t>
  </si>
  <si>
    <t>Figure 3: Indexed GDP growth</t>
  </si>
  <si>
    <t>Figure 4: Indexed manufacturing output</t>
  </si>
  <si>
    <t>Figure 5: Indexed non-manufacturing output</t>
  </si>
  <si>
    <t>Brent Oil ($/barrel)</t>
  </si>
  <si>
    <t>$/Barrel</t>
  </si>
  <si>
    <t>Figure 6: Wholesale oil price (Brent)</t>
  </si>
  <si>
    <t>NBP Base Case</t>
  </si>
  <si>
    <t>NBP High Case</t>
  </si>
  <si>
    <t>pence/therm</t>
  </si>
  <si>
    <t>Figure 7: Wholesale gas price</t>
  </si>
  <si>
    <t>Low</t>
  </si>
  <si>
    <t>Base Case</t>
  </si>
  <si>
    <t>High</t>
  </si>
  <si>
    <t>£/MWh</t>
  </si>
  <si>
    <t>Figure 8: Wholesale UK power price (baseload)</t>
  </si>
  <si>
    <t>Coal ($/Tonne)</t>
  </si>
  <si>
    <t>$/Tonne</t>
  </si>
  <si>
    <t>Figure 9: Wholesale coal price</t>
  </si>
  <si>
    <t>Low Case</t>
  </si>
  <si>
    <t>High Case</t>
  </si>
  <si>
    <t>£/Tonne</t>
  </si>
  <si>
    <t>Figure 10: Wholesale UK carbon price</t>
  </si>
  <si>
    <t>Potential</t>
  </si>
  <si>
    <t>Household Uptake (Millions)</t>
  </si>
  <si>
    <t>Figure 13: Take-up of loft insulation</t>
  </si>
  <si>
    <t>Figure 14: Take-up of cavity wall insulation</t>
  </si>
  <si>
    <t>Figure 15: Take-up of solid wall insulation</t>
  </si>
  <si>
    <t>Figure 16: Total residential insulation savings by scenario</t>
  </si>
  <si>
    <t>Heat Energy Saving (TWh/a)</t>
  </si>
  <si>
    <t>Figure 17: Heat demand from new houses</t>
  </si>
  <si>
    <t>Total Extra Annual Heat Demand from New Houses (TWh/yr)</t>
  </si>
  <si>
    <t>Extra Heat Demand - Gone Green and Slow Progression</t>
  </si>
  <si>
    <t>Extra Heat Demand - No Progression and Low Carbon Life</t>
  </si>
  <si>
    <t>Annual Heat Demand (MWh/yr) per New House built in Year</t>
  </si>
  <si>
    <t>Demand per New House - Gone Green and Slow Progression</t>
  </si>
  <si>
    <t>Demand per New House - No Progression and Low Carbon Life</t>
  </si>
  <si>
    <t>Figure 18: Household fuel types</t>
  </si>
  <si>
    <t>Millions of Houses</t>
  </si>
  <si>
    <t>All electric</t>
  </si>
  <si>
    <t>Gas</t>
  </si>
  <si>
    <t>Oil</t>
  </si>
  <si>
    <t>Solid Fuel</t>
  </si>
  <si>
    <t>Other</t>
  </si>
  <si>
    <t>Figure 19: Gas demand savings from residential energy efficiency measures: Gone Green</t>
  </si>
  <si>
    <t>Annual Demand Saving (TWh)</t>
  </si>
  <si>
    <t>Loft insulation</t>
  </si>
  <si>
    <t xml:space="preserve">Cavity wall insulation </t>
  </si>
  <si>
    <t>Solid wall insulation</t>
  </si>
  <si>
    <t>Boilers</t>
  </si>
  <si>
    <t>Solar Thermal</t>
  </si>
  <si>
    <t>Other Fossil</t>
  </si>
  <si>
    <t>Heat Network - Industry</t>
  </si>
  <si>
    <t>Heat Network - Buildings</t>
  </si>
  <si>
    <t>H2</t>
  </si>
  <si>
    <t>Gas - Industry</t>
  </si>
  <si>
    <t>Gas - Buildings</t>
  </si>
  <si>
    <t>Electric - Industry</t>
  </si>
  <si>
    <t>Electric - Buildings</t>
  </si>
  <si>
    <t>Bioenergy</t>
  </si>
  <si>
    <t>Figure 28:  Low Carbon Life heat supply to 2050</t>
  </si>
  <si>
    <t>Figure 29:  No Progression heat supply to 2050</t>
  </si>
  <si>
    <t>Figure 31:  Slow Progression heat supply to 2050</t>
  </si>
  <si>
    <t>Figure 30:  Gone Green heat supply to 2050</t>
  </si>
  <si>
    <t>Figures: 28-31 Heat supply to 2050</t>
  </si>
  <si>
    <t>(Peak, EFA1)</t>
  </si>
  <si>
    <t>(Peak, EFA2)</t>
  </si>
  <si>
    <t>(Peak, EFA3)</t>
  </si>
  <si>
    <t>(Peak, EFA4)</t>
  </si>
  <si>
    <t>(Peak, EFA5)</t>
  </si>
  <si>
    <t>(Peak, EFA6)</t>
  </si>
  <si>
    <t>(Winter, EFA1)</t>
  </si>
  <si>
    <t>(Winter, EFA2)</t>
  </si>
  <si>
    <t>(Winter, EFA3)</t>
  </si>
  <si>
    <t>(Winter, EFA4)</t>
  </si>
  <si>
    <t>(Winter, EFA5)</t>
  </si>
  <si>
    <t>(Winter, EFA6)</t>
  </si>
  <si>
    <t>(Spring, EFA1)</t>
  </si>
  <si>
    <t>(Spring, EFA2)</t>
  </si>
  <si>
    <t>(Spring, EFA3)</t>
  </si>
  <si>
    <t>(Spring, EFA4)</t>
  </si>
  <si>
    <t>(Spring, EFA5)</t>
  </si>
  <si>
    <t>(Spring, EFA6)</t>
  </si>
  <si>
    <t>(Summer, EFA1)</t>
  </si>
  <si>
    <t>(Summer, EFA2)</t>
  </si>
  <si>
    <t>(Summer, EFA3)</t>
  </si>
  <si>
    <t>(Summer, EFA4)</t>
  </si>
  <si>
    <t>(Summer, EFA5)</t>
  </si>
  <si>
    <t>(Summer, EFA6)</t>
  </si>
  <si>
    <t>(Autumn, EFA1)</t>
  </si>
  <si>
    <t>(Autumn, EFA2)</t>
  </si>
  <si>
    <t>(Autumn, EFA3)</t>
  </si>
  <si>
    <t>(Autumn, EFA4)</t>
  </si>
  <si>
    <t>(Autumn, EFA5)</t>
  </si>
  <si>
    <t>(Autumn, EFA6)</t>
  </si>
  <si>
    <t>DirectGas_Industry</t>
  </si>
  <si>
    <t>DirectGas_Buildings</t>
  </si>
  <si>
    <t>DirectElec_Industry</t>
  </si>
  <si>
    <t>DirectElec_Buildings</t>
  </si>
  <si>
    <t>DirectBio_Industry</t>
  </si>
  <si>
    <t>DirectBio_Buildings</t>
  </si>
  <si>
    <t>DirectOtherFossil_Industry</t>
  </si>
  <si>
    <t>DirectOtherFossil_Buildings</t>
  </si>
  <si>
    <t>DirectH2_Industry</t>
  </si>
  <si>
    <t>DirectH2_Buildings</t>
  </si>
  <si>
    <t>HeatNetwork_Industry</t>
  </si>
  <si>
    <t>HeatNetwork_Buildings</t>
  </si>
  <si>
    <t>SolarThermal_Buildings</t>
  </si>
  <si>
    <t>Storage</t>
  </si>
  <si>
    <t>Total</t>
  </si>
  <si>
    <t>Figures: 50-53 Energy inputs to transport</t>
  </si>
  <si>
    <t>Figures 50: Energy inputs to transport Gone Green</t>
  </si>
  <si>
    <t>Car Electric</t>
  </si>
  <si>
    <t>Car Non-Electric</t>
  </si>
  <si>
    <t>Other Road Electric</t>
  </si>
  <si>
    <t>Other road Non-Electric</t>
  </si>
  <si>
    <t>Shipping</t>
  </si>
  <si>
    <t>Aviation</t>
  </si>
  <si>
    <t>Figures 51: Energy inputs to transport Slow Progression</t>
  </si>
  <si>
    <t>Figures 52: Energy inputs to transport No Progression</t>
  </si>
  <si>
    <t>Figures 53: Energy inputs to transport Low Carbon Life</t>
  </si>
  <si>
    <t>Figures 58-61: Electricity use to 2050</t>
  </si>
  <si>
    <t>Figure 58: Gone Green Electricity use to 2050</t>
  </si>
  <si>
    <t>Non Substitutable</t>
  </si>
  <si>
    <t>Domestic Heat</t>
  </si>
  <si>
    <t>Service Heat</t>
  </si>
  <si>
    <t>Industry Heat</t>
  </si>
  <si>
    <t>Transport</t>
  </si>
  <si>
    <t>Conversion</t>
  </si>
  <si>
    <t>Exports</t>
  </si>
  <si>
    <t>Figure 59: Slow Progression Electricicity use to 2050</t>
  </si>
  <si>
    <t>Figure 60: No Progression Electricity use to 2050</t>
  </si>
  <si>
    <t>Figure 61: Low Carbon Life Electricity use to 2050</t>
  </si>
  <si>
    <t>Figure 62: Proportion of interconnection in comparison with installed capacity</t>
  </si>
  <si>
    <t>Revenue over lifetime</t>
  </si>
  <si>
    <t>Total cost over lifetime</t>
  </si>
  <si>
    <t>Large capacity</t>
  </si>
  <si>
    <t>Small capacity</t>
  </si>
  <si>
    <t>Fast Reserve</t>
  </si>
  <si>
    <t>STOR</t>
  </si>
  <si>
    <t>Figure 63: NaS battery: comparison of total costs against revenue over 15 year lifetime</t>
  </si>
  <si>
    <t>Figure 64: Li-ion battery: comparison of total costs against revenue over 15 year lifetime</t>
  </si>
  <si>
    <t>Figure 65: PHES: comparison of total costs against revenue over 60 year lifetime</t>
  </si>
  <si>
    <t>Figure 66: Below ground CAES: comparison of total costs against revenue over 40 year lifetime</t>
  </si>
  <si>
    <t>Figure 67: Above ground CAES: comparison of total costs against revenue over 40 year lifetime</t>
  </si>
  <si>
    <t>ACS Peak Demand</t>
  </si>
  <si>
    <t>Other Renewables</t>
  </si>
  <si>
    <t>Biomass</t>
  </si>
  <si>
    <t>Solar</t>
  </si>
  <si>
    <t>Offshore Wind</t>
  </si>
  <si>
    <t>Onshore Wind</t>
  </si>
  <si>
    <t>Interconnectors</t>
  </si>
  <si>
    <t>CCS</t>
  </si>
  <si>
    <t>CHP</t>
  </si>
  <si>
    <t>Coal</t>
  </si>
  <si>
    <t>Nuclear</t>
  </si>
  <si>
    <t>Installed Capacity (MW)</t>
  </si>
  <si>
    <t>FIGURE 69 - Gone Green Generation Background</t>
  </si>
  <si>
    <t>Emissions (gCO2/kWh)</t>
  </si>
  <si>
    <t>Oil/Others</t>
  </si>
  <si>
    <t>Hydro/Pumped Storage/Marine</t>
  </si>
  <si>
    <t>Wind</t>
  </si>
  <si>
    <t>Imports</t>
  </si>
  <si>
    <t>CCS Gas</t>
  </si>
  <si>
    <t>CCS Coal</t>
  </si>
  <si>
    <t>Output (TWh)</t>
  </si>
  <si>
    <t>FIGURE 70 - Gone Green Generation Output</t>
  </si>
  <si>
    <t>All figure numbers may have changed</t>
  </si>
  <si>
    <t>Figure 3</t>
  </si>
  <si>
    <t>FIGURES 71 - 74 - Gone Green Power Supply Landscape at 2020/21 and 2035/36</t>
  </si>
  <si>
    <t>Other (Oil/Diesel/Pumped Storage)</t>
  </si>
  <si>
    <t>Other Renewables (Marine/Hydro/Other)</t>
  </si>
  <si>
    <t>CHP (Thermal &amp; Renewable)</t>
  </si>
  <si>
    <t>FIGURE 75 - Slow Progression Generation Background</t>
  </si>
  <si>
    <t>FIGURE 76 - Slow Progression Generation Output</t>
  </si>
  <si>
    <t>FIGURES 77 - 80 - Slow Progression Power Supply Landscape at 2020/21 and 2035/36</t>
  </si>
  <si>
    <t>FIGURE 81 - No Progression Generation Background</t>
  </si>
  <si>
    <t>FIGURE 82 - No Progression Generation Output</t>
  </si>
  <si>
    <t>FIGURES 83 - 86 - No Progression Power Supply Landscape at 2020/21 and 2035/36</t>
  </si>
  <si>
    <t>FIGURE 87 - Low Carbon Life Generation Background</t>
  </si>
  <si>
    <t>FIGURE 88 - Low Carbon Life Generation Output</t>
  </si>
  <si>
    <t>FIGURES 89 - 92 - Low Carbon Life Power Supply Landscape at 2020/21 and 2035/36</t>
  </si>
  <si>
    <t>LOLE Target</t>
  </si>
  <si>
    <t xml:space="preserve">Low Carbon Life </t>
  </si>
  <si>
    <t>FIGURE 93 - Security of Supply</t>
  </si>
  <si>
    <t>Fossil Fuels</t>
  </si>
  <si>
    <t>Figure 94 - Low Carbon Life distributed generation installed capacity</t>
  </si>
  <si>
    <t>Figure 95 - Low Carbon Life dsitributed generation output</t>
  </si>
  <si>
    <t>Figure 96 - No Progression distributed generation installed capacity</t>
  </si>
  <si>
    <t>Figure 97 - No Progression distributed generation output</t>
  </si>
  <si>
    <t>Hydro</t>
  </si>
  <si>
    <t>Figure 99 - Gone Green micro-generation Output</t>
  </si>
  <si>
    <t>Figure 100 - No Progression micro-generation Installed Capacity</t>
  </si>
  <si>
    <t>Figure 101 - No Progression micro-generation Output</t>
  </si>
  <si>
    <t>Total Cost (£ms) to 2020</t>
  </si>
  <si>
    <t>Figure 102 - Cost of New (Transmission Generation)</t>
  </si>
  <si>
    <t>Gas Net</t>
  </si>
  <si>
    <t>Gas Decrease</t>
  </si>
  <si>
    <t>Gas Increase</t>
  </si>
  <si>
    <t>Coal Net</t>
  </si>
  <si>
    <t>Coal Decrease</t>
  </si>
  <si>
    <t>Coal Increase</t>
  </si>
  <si>
    <t>Nuclear Net</t>
  </si>
  <si>
    <t>Nuclear Decrease</t>
  </si>
  <si>
    <t>Nuclear Increase</t>
  </si>
  <si>
    <t>Totals</t>
  </si>
  <si>
    <t>Low Carbon Life 2014</t>
  </si>
  <si>
    <t>No Progression 2014</t>
  </si>
  <si>
    <t>Slow Progression 2014</t>
  </si>
  <si>
    <t>Gone Green 2014</t>
  </si>
  <si>
    <t>* Tables shown only include Nuclear, Coal and Gas.  Other fuel types only show increases.</t>
  </si>
  <si>
    <t>Net Movement by Fuel Type by Year</t>
  </si>
  <si>
    <t>Other_Microgen</t>
  </si>
  <si>
    <t>Other_RES</t>
  </si>
  <si>
    <t>Onshore_Wind_RES</t>
  </si>
  <si>
    <t>Offshore_Wind_RES</t>
  </si>
  <si>
    <t>DirectBio_NonCCS</t>
  </si>
  <si>
    <t>DirectBio_CCS</t>
  </si>
  <si>
    <t>GasCHP_CCS</t>
  </si>
  <si>
    <t>Gas_CCS</t>
  </si>
  <si>
    <t>GasCHP_NonCCS</t>
  </si>
  <si>
    <t>Gas_NonCCS</t>
  </si>
  <si>
    <t>Coal_Cofire_CCS</t>
  </si>
  <si>
    <t>Coal_Cofire_NonCCS</t>
  </si>
  <si>
    <t>Figure 106: Low Carbon Life electricity generation to 2050</t>
  </si>
  <si>
    <t>Figure 105: No Progression electricity generation to 2050</t>
  </si>
  <si>
    <t>Figure 104: Slow Progression electricity generation to 2050</t>
  </si>
  <si>
    <t>Figure 103: Gone Green electricity generation to 2050</t>
  </si>
  <si>
    <t>Figures 103-106: Electricity Generation to 2050</t>
  </si>
  <si>
    <t>Demand (TWh/yr)</t>
  </si>
  <si>
    <t>Figure 108: Residential gas demand in each scenario</t>
  </si>
  <si>
    <t>Figure 110: Total industrial and commercial demand</t>
  </si>
  <si>
    <t>Figure 111: Demand from the national transmission system to Ireland</t>
  </si>
  <si>
    <t>Figure 112: Total gas demand</t>
  </si>
  <si>
    <t>Peak Gas Demand (GWh/pkd)</t>
  </si>
  <si>
    <t>Figure 113: Peak gas demand</t>
  </si>
  <si>
    <t>Gas_to_Conversion</t>
  </si>
  <si>
    <t>Gas_to_Transport</t>
  </si>
  <si>
    <t>Gas_to_Industry</t>
  </si>
  <si>
    <t>Gas_to_Services</t>
  </si>
  <si>
    <t>Gas_to_Domestic</t>
  </si>
  <si>
    <t>Gas_to_CHP</t>
  </si>
  <si>
    <t>Gas_to_Power</t>
  </si>
  <si>
    <t>Figure 114: Gas use to 2050</t>
  </si>
  <si>
    <t>LC</t>
  </si>
  <si>
    <t xml:space="preserve">NP </t>
  </si>
  <si>
    <t>SP</t>
  </si>
  <si>
    <t>GG</t>
  </si>
  <si>
    <t>2035</t>
  </si>
  <si>
    <t>2034</t>
  </si>
  <si>
    <t>2033</t>
  </si>
  <si>
    <t>2032</t>
  </si>
  <si>
    <t>2031</t>
  </si>
  <si>
    <t>2030</t>
  </si>
  <si>
    <t>2029</t>
  </si>
  <si>
    <t>2028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</si>
  <si>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</si>
  <si>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</si>
  <si>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</si>
  <si>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</si>
  <si>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</si>
  <si>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</si>
  <si>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</si>
  <si>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</si>
  <si>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</si>
  <si>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</si>
  <si>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</si>
  <si>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</si>
  <si>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</si>
  <si>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</si>
  <si>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</si>
  <si>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</si>
  <si>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</si>
  <si>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</si>
  <si>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</si>
  <si>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</si>
  <si>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</si>
  <si>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</si>
  <si>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</si>
  <si>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</si>
  <si>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</si>
  <si>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</si>
  <si>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</si>
  <si>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</si>
  <si>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UKCS</t>
  </si>
  <si>
    <t>Figure 116: UKCS Annuals</t>
  </si>
  <si>
    <t>Bio Methaine</t>
  </si>
  <si>
    <t>Figure 117: Biomethane Annuals</t>
  </si>
  <si>
    <t>Shale</t>
  </si>
  <si>
    <t>Figure 118: Shale Annuals</t>
  </si>
  <si>
    <t>Max Value</t>
  </si>
  <si>
    <t>Range</t>
  </si>
  <si>
    <t>Min Value</t>
  </si>
  <si>
    <t>Norway Prod</t>
  </si>
  <si>
    <t>Figure 119: Norwegian Production Annuals</t>
  </si>
  <si>
    <t>Norway</t>
  </si>
  <si>
    <t>Figure 120: Norway Supplies Annuals</t>
  </si>
  <si>
    <t>Import Dependency</t>
  </si>
  <si>
    <t>Demand</t>
  </si>
  <si>
    <t>Import Generic</t>
  </si>
  <si>
    <t>LNG</t>
  </si>
  <si>
    <t>Continent</t>
  </si>
  <si>
    <t>CBM</t>
  </si>
  <si>
    <t>Biomethane</t>
  </si>
  <si>
    <t>Figure 121: Annual Gone Green</t>
  </si>
  <si>
    <t>Figure 122: Annual Slow Progression</t>
  </si>
  <si>
    <t>Figure 123: Annual No Progression</t>
  </si>
  <si>
    <t>Figure 124: Annual Low Carbon Life</t>
  </si>
  <si>
    <t>Div. Demand</t>
  </si>
  <si>
    <t>Undiv. Demand</t>
  </si>
  <si>
    <t>Onshore</t>
  </si>
  <si>
    <t>Additional Storage</t>
  </si>
  <si>
    <t>Additional LNG</t>
  </si>
  <si>
    <t>Figure 125: Diversified Peak No Progression</t>
  </si>
  <si>
    <t>Figure 126: Diversified Peak Margins</t>
  </si>
  <si>
    <t>Diversified Peak Low Carbon Life</t>
  </si>
  <si>
    <t>Diversified Peak Gone Green</t>
  </si>
  <si>
    <t>Diversified Peak Slow Progression</t>
  </si>
  <si>
    <t>UnDiversified Peak Gone Green</t>
  </si>
  <si>
    <t>Diversified Peak No Progression</t>
  </si>
  <si>
    <t>Renewables Target</t>
  </si>
  <si>
    <t>Figure 130: Progress towards Renewable Energy Targets</t>
  </si>
  <si>
    <t>Carbon Target</t>
  </si>
  <si>
    <t>Figure 132: Carbon Emissions and progress towards targets</t>
  </si>
  <si>
    <t>Net_Emissions</t>
  </si>
  <si>
    <t>Non-road transport</t>
  </si>
  <si>
    <t>Road transport</t>
  </si>
  <si>
    <t>Industry Heat excluding CHP</t>
  </si>
  <si>
    <t>Services Heat excluding CHP</t>
  </si>
  <si>
    <t>Domestic Heat excluding CHP</t>
  </si>
  <si>
    <t>Electricity and CHP</t>
  </si>
  <si>
    <t>Bioenergy lifecycle emissions</t>
  </si>
  <si>
    <t>Figure 136: Low Carbon Life emissions by sector</t>
  </si>
  <si>
    <t>Figure 135: No Progression emissions by sector</t>
  </si>
  <si>
    <t>Figure 134: Slow Progression emissions by sector</t>
  </si>
  <si>
    <t>Gone  Green</t>
  </si>
  <si>
    <t>Figure 133: Gone Green emissions by sector</t>
  </si>
  <si>
    <t>Electricity_EndUseWind</t>
  </si>
  <si>
    <t>Electricity_EndUseOtherRES</t>
  </si>
  <si>
    <t>Electricity_EndUseBio</t>
  </si>
  <si>
    <t>HeatPump</t>
  </si>
  <si>
    <t>BioCHP_Heat</t>
  </si>
  <si>
    <t>BioCHP_Electricity</t>
  </si>
  <si>
    <t>SolarThermal</t>
  </si>
  <si>
    <t>BioHeat</t>
  </si>
  <si>
    <t>Figure 139 No Progression contributions to RED targets</t>
  </si>
  <si>
    <t>Figure 138 Slow Progression contributions to RED targets</t>
  </si>
  <si>
    <t>Figure 137 Gone Green contributions to RED targets</t>
  </si>
  <si>
    <t>Indexed GDP growth</t>
  </si>
  <si>
    <t>Indexed manufacturing output</t>
  </si>
  <si>
    <t>Indexed non-manufacturing output</t>
  </si>
  <si>
    <t>Wholesale oil price (Brent)</t>
  </si>
  <si>
    <t>Wholesale gas price</t>
  </si>
  <si>
    <t>Wholesale UK power price (baseload)</t>
  </si>
  <si>
    <t>Wholesale coal price</t>
  </si>
  <si>
    <t xml:space="preserve"> Wholesale UK carbon price</t>
  </si>
  <si>
    <t>Take-up of loft insulation</t>
  </si>
  <si>
    <t>Take-up of cavity wall insulation</t>
  </si>
  <si>
    <t xml:space="preserve"> Take-up of solid wall insulation</t>
  </si>
  <si>
    <t>Total residential insulation savings by scenario</t>
  </si>
  <si>
    <t>Heat demand from new houses</t>
  </si>
  <si>
    <t xml:space="preserve"> Household fuel types</t>
  </si>
  <si>
    <t>Gas demand savings from residential energy efficiency measures: Gone Green</t>
  </si>
  <si>
    <t>Figure 20: Number of Heat Pumps</t>
  </si>
  <si>
    <t>Figure 21: Demand (excluding effect of removing old resistive heating)</t>
  </si>
  <si>
    <t>Figure 22: Gone Green heat pump installations and heating types replaced</t>
  </si>
  <si>
    <t>Figure 23: Slow Progression, No Progression and Low Carbon Life heat pump installations</t>
  </si>
  <si>
    <t>Figure 24: Heat pump electricity annual demand</t>
  </si>
  <si>
    <t>Figure 25: Number of homes with electric heating</t>
  </si>
  <si>
    <t>Figure 26: Annual resistive electric heat and hot water demand</t>
  </si>
  <si>
    <t>Figure 32: Heat duration supply curve for 2050 (Gone Green)</t>
  </si>
  <si>
    <t>Figure 34: Residential Lighting Technology - Low Carbon Life</t>
  </si>
  <si>
    <t>Figure 35: Residential Lighting Technology - No Progression</t>
  </si>
  <si>
    <t>Figure 36: Residential Lighting Technology - Gone Green</t>
  </si>
  <si>
    <t>Figure 37: Residential Lighting Technology - Slow Progression</t>
  </si>
  <si>
    <t>Figure 38: Light demand scenarios pre-weather correction</t>
  </si>
  <si>
    <t>Figure 40: Gone Green number of appliances by type</t>
  </si>
  <si>
    <t>Heat supply to 2050</t>
  </si>
  <si>
    <t>28-31</t>
  </si>
  <si>
    <t>Heat duration supply curve for 2050 (Gone Green)</t>
  </si>
  <si>
    <t>Figure 41: Residential appliance demand pre-weather correction</t>
  </si>
  <si>
    <t>Figure 43: Peak demand impact from residential smart meters and time-of-use-tariffs</t>
  </si>
  <si>
    <t>Figure 45: Number of electric vehicles</t>
  </si>
  <si>
    <t>Figure 46: Annual demand from electric vehicles</t>
  </si>
  <si>
    <t>Figure 47: Commuter EV charging profile</t>
  </si>
  <si>
    <t>Figure 48: Shorter distance EV charging profile</t>
  </si>
  <si>
    <t>Figure 49: Peak demand scenarios with assumed TOUT response</t>
  </si>
  <si>
    <t>Figure 54: Annual Residential Power Demand</t>
  </si>
  <si>
    <t>Figure 55: Industrial and Commercial Power Demand</t>
  </si>
  <si>
    <t>Figure 56: GB Annual Power Demand</t>
  </si>
  <si>
    <t>Figure 57: Peak ACS Demand</t>
  </si>
  <si>
    <t>Energy inputs to transport</t>
  </si>
  <si>
    <t>50-53</t>
  </si>
  <si>
    <t>58 - 61</t>
  </si>
  <si>
    <t>Electricity use to 2050</t>
  </si>
  <si>
    <t>Proportion of interconnection in comparison with installed capacity</t>
  </si>
  <si>
    <t>NaS battery: comparison of total costs against revenue over 15 year lifetime</t>
  </si>
  <si>
    <t>Li-ion battery: comparison of total costs against revenue over 15 year lifetime</t>
  </si>
  <si>
    <t>PHES: comparison of total costs against revenue over 60 year lifetime</t>
  </si>
  <si>
    <t>Below ground CAES: comparison of total costs against revenue over 40 year lifetime</t>
  </si>
  <si>
    <t>Above ground CAES: comparison of total costs against revenue over 40 year lifetime</t>
  </si>
  <si>
    <t>Gone Green Generation Background</t>
  </si>
  <si>
    <t>Gone Green Generation Output</t>
  </si>
  <si>
    <t>Gone Green Power Supply Landscape at 2020/21 and 2035/36</t>
  </si>
  <si>
    <t>71-74</t>
  </si>
  <si>
    <t>Slow Progression Generation Background</t>
  </si>
  <si>
    <t>Slow Progression Generation Output</t>
  </si>
  <si>
    <t>77-80</t>
  </si>
  <si>
    <t>Slow Progression Power Supply Landscape at 2020/21 and 2035/36</t>
  </si>
  <si>
    <t>No Progression Generation Output</t>
  </si>
  <si>
    <t>No Progression Generation Background</t>
  </si>
  <si>
    <t>No Progression Power Supply Landscape at 2020/21 and 2035/36</t>
  </si>
  <si>
    <t>83-86</t>
  </si>
  <si>
    <t>Low Carbon Life Generation Background</t>
  </si>
  <si>
    <t>Low Carbon Life Generation Output</t>
  </si>
  <si>
    <t>Low Carbon Life Power Supply Landscape at 2020/21 and 2035/36</t>
  </si>
  <si>
    <t>89-92</t>
  </si>
  <si>
    <t>Security of Supply</t>
  </si>
  <si>
    <t>Low Carbon Life dsitributed generation output</t>
  </si>
  <si>
    <t>No Progression distributed generation installed capacity</t>
  </si>
  <si>
    <t>No Progression distributed generation output</t>
  </si>
  <si>
    <t>Gone Green micro-generation installed capacity</t>
  </si>
  <si>
    <t>Figure 98 - Gone Green micro-generation installed capacity</t>
  </si>
  <si>
    <t>No Progression micro-generation Installed Capacity</t>
  </si>
  <si>
    <t>Gone Green micro-generation output</t>
  </si>
  <si>
    <t>No Progression micro-generation Output</t>
  </si>
  <si>
    <t>Cost of New (Transmission Generation)</t>
  </si>
  <si>
    <t>103-106</t>
  </si>
  <si>
    <t>Electricity Generation to 2050</t>
  </si>
  <si>
    <t>Residential gas demand in each scenario</t>
  </si>
  <si>
    <t>Total industrial and commercial demand</t>
  </si>
  <si>
    <t>Demand from the national transmission system to Ireland</t>
  </si>
  <si>
    <t>Total gas demand</t>
  </si>
  <si>
    <t>Peak gas demand</t>
  </si>
  <si>
    <t>Gas use to 2050</t>
  </si>
  <si>
    <t>UKCS Annuals</t>
  </si>
  <si>
    <t>Biomethane Annuals</t>
  </si>
  <si>
    <t>Shale Annuals</t>
  </si>
  <si>
    <t>Norwegian Production Annuals</t>
  </si>
  <si>
    <t>Norway Supplies Annuals</t>
  </si>
  <si>
    <t>Annual Gone Green</t>
  </si>
  <si>
    <t>Annual Slow Progression</t>
  </si>
  <si>
    <t>Annual No Progression</t>
  </si>
  <si>
    <t>Annual Low Carbon Life</t>
  </si>
  <si>
    <t>Progress towards Renewable Energy Targets</t>
  </si>
  <si>
    <t>Diversified Peak Margins</t>
  </si>
  <si>
    <t>Carbon Emissions and progress towards targets</t>
  </si>
  <si>
    <t>Please note: Figures 133, 134, 135 and 136 are pictures</t>
  </si>
  <si>
    <t>Figures 133-136: Emissions by sector</t>
  </si>
  <si>
    <t>133-136</t>
  </si>
  <si>
    <t>137-140</t>
  </si>
  <si>
    <t>Emissions by sector</t>
  </si>
  <si>
    <t>Figures 137-140: Contributions to RED targets</t>
  </si>
  <si>
    <t>Contributions to RED targets</t>
  </si>
  <si>
    <t>Transmission - Installed Capacity</t>
  </si>
  <si>
    <t>Interconnector</t>
  </si>
  <si>
    <t>Marine</t>
  </si>
  <si>
    <t>Pumped_Storage</t>
  </si>
  <si>
    <t>Wind Onshore</t>
  </si>
  <si>
    <t>Wind Offshore</t>
  </si>
  <si>
    <t>Distributed Generation - Installed Capacity</t>
  </si>
  <si>
    <t xml:space="preserve">Wind Onshore </t>
  </si>
  <si>
    <t>Thermal</t>
  </si>
  <si>
    <t>Other Renewable</t>
  </si>
  <si>
    <t>Micro Generation - Installed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</si>
</sst>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8">
    <numFmt numFmtId="5" formatCode="&quot;£&quot;#,##0;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0.0%"/>
    <numFmt numFmtId="167" formatCode="0.0"/>
    <numFmt numFmtId="168" formatCode="[$-F800]dddd\,\ mmmm\ dd\,\ yyyy"/>
    <numFmt numFmtId="169" formatCode="#,##0.000_;;\(#,##0.000\)"/>
    <numFmt numFmtId="170" formatCode="0.0000_)"/>
    <numFmt numFmtId="171" formatCode="#,##0_;;\(#,##0\)"/>
    <numFmt numFmtId="172" formatCode="0.00\ "/>
    <numFmt numFmtId="173" formatCode="#,##0_);[Red]\(#,##0\);&quot;-&quot;_);[Blue]&quot;Error-&quot;@"/>
    <numFmt numFmtId="174" formatCode="0_);[Red]\(0.0\);_(* &quot;-&quot;_)"/>
    <numFmt numFmtId="175" formatCode="_-* #,##0.0_-;\-* #,##0.0_-;_-* &quot;-&quot;??_-;_-@_-"/>
    <numFmt numFmtId="176" formatCode="#,##0.0;\-#,##0.0;\ &quot;-&quot;"/>
    <numFmt numFmtId="177" formatCode="_(* #,##0_);_(* \(#,##0\);_(* &quot;-&quot;_);_(@_)"/>
    <numFmt numFmtId="178" formatCode="#,##0;\-#,##0;&quot;-&quot;"/>
    <numFmt numFmtId="179" formatCode="#,##0.0_);[Red]\(#,##0.0\)"/>
    <numFmt numFmtId="180" formatCode="#,##0.00;\(#,##0.00\)"/>
    <numFmt numFmtId="181" formatCode="#,##0.00;\-#,##0.00;&quot;-&quot;"/>
    <numFmt numFmtId="182" formatCode="_(* #,##0.00_);_(* \(#,##0.00\);_(* &quot;-&quot;??_);_(@_)"/>
    <numFmt numFmtId="183" formatCode="#,##0.00;#,##0.00;&quot;&quot;"/>
    <numFmt numFmtId="184" formatCode="#,##0.0;\-#,##0.0;&quot;&quot;"/>
    <numFmt numFmtId="185" formatCode="[$-409]h:mm:ss\ AM/PM"/>
    <numFmt numFmtId="186" formatCode="0.0_)"/>
    <numFmt numFmtId="187" formatCode="#,##0.0"/>
    <numFmt numFmtId="188" formatCode="&quot;DM&quot;#,##0"/>
    <numFmt numFmtId="189" formatCode="\$#,##0.00_);[Red]\(\$#,##0.00\)"/>
    <numFmt numFmtId="190" formatCode="&quot;$&quot;#,##0.00_);[Red]\(&quot;$&quot;#,##0.00\)"/>
    <numFmt numFmtId="191" formatCode="&quot;$&quot;#,##0_);[Red]\(&quot;$&quot;#,##0\)"/>
    <numFmt numFmtId="192" formatCode="[Red]&quot;Err&quot;;[Red]&quot;Err&quot;;&quot;OK&quot;"/>
    <numFmt numFmtId="193" formatCode="&quot;€ &quot;#,##0"/>
    <numFmt numFmtId="194" formatCode="_-[$€-2]* #,##0.00_-;\-[$€-2]* #,##0.00_-;_-[$€-2]* &quot;-&quot;??_-"/>
    <numFmt numFmtId="195" formatCode="[Magenta]&quot;Err&quot;;[Magenta]&quot;Err&quot;;[Blue]&quot;OK&quot;"/>
    <numFmt numFmtId="196" formatCode="General\ &quot;.&quot;"/>
    <numFmt numFmtId="197" formatCode="#,##0_);[Red]\(#,##0\);\-_)"/>
    <numFmt numFmtId="198" formatCode="0.0_)%;[Red]\(0.0%\);0.0_)%"/>
    <numFmt numFmtId="199" formatCode="[Red][&gt;1]&quot;&gt;100 %&quot;;[Red]\(0.0%\);0.0_)%"/>
    <numFmt numFmtId="200" formatCode="#,##0;\-#,##0;\-"/>
    <numFmt numFmtId="201" formatCode="0&quot; MW&quot;;[Red]&quot;ERR&quot;;&quot;&quot;"/>
    <numFmt numFmtId="202" formatCode="0.00\ ;\-0.00\ ;&quot;- &quot;"/>
    <numFmt numFmtId="203" formatCode="#,##0_);\(#,##0\);&quot;–&quot;_;&quot;&quot;"/>
    <numFmt numFmtId="204" formatCode="&quot;£&quot;\ #,##0\ "/>
    <numFmt numFmtId="205" formatCode="0.0_);[Red]\(0.0\);_(* &quot;-&quot;_)"/>
    <numFmt numFmtId="206" formatCode="&quot;$&quot;#,##0_);\(&quot;$&quot;#,##0\)"/>
    <numFmt numFmtId="207" formatCode="General;[Red]\-General"/>
    <numFmt numFmtId="208" formatCode="&quot;$M &quot;#0.0;\(&quot;$M &quot;#0.0\)"/>
    <numFmt numFmtId="209" formatCode="#,##0\ &quot;Pts&quot;;[Red]\-#,##0\ &quot;Pts&quot;"/>
    <numFmt numFmtId="210" formatCode="mmm\-yyyy"/>
    <numFmt numFmtId="211" formatCode="0.00_)"/>
    <numFmt numFmtId="212" formatCode="#,##0_);\-#,##0_);\-_)"/>
    <numFmt numFmtId="213" formatCode="#,##0.00_);\-#,##0.00_);\-_)"/>
    <numFmt numFmtId="214" formatCode="#,##0.0_);\-#,##0.0_);\-_)"/>
    <numFmt numFmtId="215" formatCode="[$-10409]#,##0.00000000000000;\(#,##0.00000000000000\)"/>
    <numFmt numFmtId="216" formatCode="#,##0.0;\-#,##0.0;&quot;-&quot;"/>
    <numFmt numFmtId="217" formatCode="#,##0;\-#,##0;&quot;-&quot;\ "/>
    <numFmt numFmtId="218" formatCode="0.0%;0.0%;_-* &quot;-&quot;??_-;_-@_-"/>
    <numFmt numFmtId="219" formatCode="0.00%;0.00%;_-* &quot;-&quot;??_-;_-@_-"/>
    <numFmt numFmtId="220" formatCode="#,##0;\(#,##0\);\–;@"/>
    <numFmt numFmtId="221" formatCode="#,##0_);\(#,##0\);\–_);@_)"/>
    <numFmt numFmtId="222" formatCode="0_);\-0_);\-_);@_)"/>
    <numFmt numFmtId="223" formatCode="[Red][&gt;100]0.00;[Magenta][&lt;100]0.00;0.00"/>
    <numFmt numFmtId="224" formatCode="0_)"/>
    <numFmt numFmtId="225" formatCode="0.000"/>
    <numFmt numFmtId="226" formatCode="&quot;£&quot;#,##0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Gill Sans MT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sz val="10"/>
      <name val="Arial Cyr"/>
    </font>
    <font>
      <sz val="9"/>
      <name val="Times New Roman"/>
      <family val="1"/>
    </font>
    <font>
      <sz val="9"/>
      <name val="Arial"/>
      <family val="2"/>
    </font>
    <font>
      <sz val="11"/>
      <color indexed="20"/>
      <name val="Calibri"/>
      <family val="2"/>
    </font>
    <font>
      <b/>
      <sz val="12"/>
      <color indexed="13"/>
      <name val="Arial"/>
      <family val="2"/>
    </font>
    <font>
      <sz val="8"/>
      <color indexed="13"/>
      <name val="Arial"/>
      <family val="2"/>
    </font>
    <font>
      <u/>
      <sz val="10"/>
      <color indexed="36"/>
      <name val="Arial"/>
      <family val="2"/>
    </font>
    <font>
      <b/>
      <sz val="8"/>
      <color indexed="12"/>
      <name val="Helv"/>
      <family val="2"/>
    </font>
    <font>
      <sz val="16"/>
      <name val="Arial"/>
      <family val="2"/>
    </font>
    <font>
      <i/>
      <sz val="10"/>
      <name val="Gill Sans MT"/>
      <family val="2"/>
    </font>
    <font>
      <b/>
      <sz val="11"/>
      <color indexed="52"/>
      <name val="Calibri"/>
      <family val="2"/>
    </font>
    <font>
      <sz val="9"/>
      <name val="Futura Lt BT"/>
      <family val="2"/>
    </font>
    <font>
      <b/>
      <sz val="11"/>
      <color indexed="9"/>
      <name val="Calibri"/>
      <family val="2"/>
    </font>
    <font>
      <sz val="10"/>
      <color indexed="9"/>
      <name val="Gill Sans MT"/>
      <family val="2"/>
    </font>
    <font>
      <b/>
      <i/>
      <sz val="10"/>
      <color indexed="9"/>
      <name val="Gill Sans MT"/>
      <family val="2"/>
    </font>
    <font>
      <b/>
      <i/>
      <sz val="10"/>
      <name val="Gill Sans MT"/>
      <family val="2"/>
    </font>
    <font>
      <b/>
      <sz val="11"/>
      <name val="Tahoma"/>
      <family val="2"/>
    </font>
    <font>
      <b/>
      <sz val="10"/>
      <color indexed="9"/>
      <name val="Gill Sans MT"/>
      <family val="2"/>
    </font>
    <font>
      <b/>
      <sz val="10"/>
      <color theme="0"/>
      <name val="Gill Sans MT"/>
      <family val="2"/>
    </font>
    <font>
      <b/>
      <sz val="9"/>
      <color indexed="18"/>
      <name val="Arial"/>
      <family val="2"/>
    </font>
    <font>
      <b/>
      <sz val="8"/>
      <name val="Arial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3"/>
      <name val="Tms Rmn"/>
    </font>
    <font>
      <sz val="10"/>
      <color theme="1"/>
      <name val="Arial"/>
      <family val="2"/>
    </font>
    <font>
      <sz val="10"/>
      <color indexed="8"/>
      <name val="Gill Sans MT"/>
      <family val="2"/>
    </font>
    <font>
      <sz val="10"/>
      <color theme="1"/>
      <name val="Gill Sans MT"/>
      <family val="2"/>
    </font>
    <font>
      <sz val="11"/>
      <color indexed="8"/>
      <name val="Arial"/>
      <family val="2"/>
    </font>
    <font>
      <i/>
      <sz val="9"/>
      <name val="MS Sans Serif"/>
      <family val="2"/>
    </font>
    <font>
      <i/>
      <sz val="10"/>
      <color indexed="10"/>
      <name val="Arial"/>
      <family val="2"/>
    </font>
    <font>
      <sz val="9"/>
      <color indexed="8"/>
      <name val="Times New Roman"/>
      <family val="1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.8"/>
      <name val="Lucida Sans Unicode"/>
      <family val="2"/>
    </font>
    <font>
      <b/>
      <sz val="12"/>
      <color indexed="17"/>
      <name val="Symbol"/>
      <family val="1"/>
      <charset val="2"/>
    </font>
    <font>
      <sz val="12"/>
      <color indexed="8"/>
      <name val="Arial"/>
      <family val="2"/>
    </font>
    <font>
      <b/>
      <sz val="14"/>
      <color indexed="17"/>
      <name val="Arial MT"/>
    </font>
    <font>
      <b/>
      <sz val="12"/>
      <name val="Arial"/>
      <family val="2"/>
    </font>
    <font>
      <b/>
      <sz val="12"/>
      <color indexed="12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Gill Sans MT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4"/>
      <color indexed="32"/>
      <name val="Times New Roman"/>
      <family val="1"/>
    </font>
    <font>
      <b/>
      <sz val="9"/>
      <color indexed="17"/>
      <name val="Arial"/>
      <family val="2"/>
    </font>
    <font>
      <b/>
      <sz val="8"/>
      <color indexed="18"/>
      <name val="Arial"/>
      <family val="2"/>
    </font>
    <font>
      <sz val="6"/>
      <name val="Arial"/>
      <family val="2"/>
    </font>
    <font>
      <sz val="11"/>
      <color indexed="17"/>
      <name val="Calibri"/>
      <family val="2"/>
    </font>
    <font>
      <sz val="14"/>
      <name val="Wingdings"/>
      <charset val="2"/>
    </font>
    <font>
      <sz val="9"/>
      <color indexed="9"/>
      <name val="Futura Hv BT"/>
      <family val="2"/>
    </font>
    <font>
      <sz val="9"/>
      <name val="Tahoma"/>
      <family val="2"/>
    </font>
    <font>
      <b/>
      <sz val="15"/>
      <color indexed="56"/>
      <name val="Calibri"/>
      <family val="2"/>
    </font>
    <font>
      <b/>
      <sz val="15"/>
      <color indexed="31"/>
      <name val="Calibri"/>
      <family val="2"/>
    </font>
    <font>
      <sz val="9"/>
      <color indexed="13"/>
      <name val="Arial"/>
      <family val="2"/>
    </font>
    <font>
      <b/>
      <sz val="13"/>
      <color indexed="31"/>
      <name val="Calibri"/>
      <family val="2"/>
    </font>
    <font>
      <b/>
      <sz val="13"/>
      <color indexed="56"/>
      <name val="Calibri"/>
      <family val="2"/>
    </font>
    <font>
      <b/>
      <sz val="10"/>
      <color indexed="9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Times New Roman"/>
      <family val="2"/>
    </font>
    <font>
      <b/>
      <sz val="13"/>
      <color theme="3"/>
      <name val="Times New Roman"/>
      <family val="2"/>
    </font>
    <font>
      <b/>
      <sz val="11"/>
      <color indexed="56"/>
      <name val="Calibri"/>
      <family val="2"/>
    </font>
    <font>
      <b/>
      <sz val="11"/>
      <color indexed="9"/>
      <name val="Gill Sans MT"/>
      <family val="2"/>
    </font>
    <font>
      <b/>
      <sz val="11"/>
      <color indexed="31"/>
      <name val="Calibri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u/>
      <sz val="11"/>
      <color indexed="12"/>
      <name val="Calibri"/>
      <family val="2"/>
    </font>
    <font>
      <u/>
      <sz val="9"/>
      <color indexed="12"/>
      <name val="Geneva"/>
    </font>
    <font>
      <u/>
      <sz val="10"/>
      <color theme="10"/>
      <name val="Gill Sans MT"/>
      <family val="2"/>
    </font>
    <font>
      <u/>
      <sz val="8"/>
      <name val="Arial Narrow"/>
      <family val="2"/>
    </font>
    <font>
      <b/>
      <u/>
      <sz val="8"/>
      <color indexed="9"/>
      <name val="Arial Narrow"/>
      <family val="2"/>
    </font>
    <font>
      <sz val="7"/>
      <name val="FruteLight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1"/>
      <color indexed="25"/>
      <name val="Calibri"/>
      <family val="2"/>
    </font>
    <font>
      <i/>
      <sz val="12"/>
      <color indexed="8"/>
      <name val="Arial"/>
      <family val="2"/>
    </font>
    <font>
      <sz val="9"/>
      <name val="Arial MT"/>
    </font>
    <font>
      <sz val="11"/>
      <color indexed="52"/>
      <name val="Calibri"/>
      <family val="2"/>
    </font>
    <font>
      <sz val="10"/>
      <color indexed="18"/>
      <name val="Arial"/>
      <family val="2"/>
    </font>
    <font>
      <i/>
      <sz val="10"/>
      <color theme="0"/>
      <name val="Gill Sans MT"/>
      <family val="2"/>
    </font>
    <font>
      <i/>
      <sz val="10"/>
      <color indexed="44"/>
      <name val="Arial"/>
      <family val="2"/>
    </font>
    <font>
      <i/>
      <sz val="10"/>
      <color indexed="40"/>
      <name val="Arial"/>
      <family val="2"/>
    </font>
    <font>
      <b/>
      <sz val="14"/>
      <name val="Arial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sz val="11"/>
      <name val="CG Omega"/>
      <family val="2"/>
    </font>
    <font>
      <sz val="12"/>
      <color theme="1"/>
      <name val="Arial"/>
      <family val="2"/>
    </font>
    <font>
      <b/>
      <sz val="9"/>
      <name val="Times New Roman"/>
      <family val="1"/>
    </font>
    <font>
      <i/>
      <sz val="10"/>
      <name val="Helv"/>
    </font>
    <font>
      <b/>
      <sz val="11"/>
      <color indexed="63"/>
      <name val="Calibri"/>
      <family val="2"/>
    </font>
    <font>
      <sz val="12"/>
      <color theme="1"/>
      <name val="Calibri"/>
      <family val="2"/>
    </font>
    <font>
      <b/>
      <sz val="12"/>
      <color indexed="9"/>
      <name val="Arial"/>
      <family val="2"/>
    </font>
    <font>
      <sz val="8"/>
      <color indexed="9"/>
      <name val="Arial"/>
      <family val="2"/>
    </font>
    <font>
      <sz val="8"/>
      <color indexed="32"/>
      <name val="Arial"/>
      <family val="2"/>
    </font>
    <font>
      <sz val="10"/>
      <color theme="0"/>
      <name val="Gill Sans MT"/>
      <family val="2"/>
    </font>
    <font>
      <sz val="14"/>
      <name val="Arial"/>
      <family val="2"/>
    </font>
    <font>
      <b/>
      <sz val="11"/>
      <color indexed="9"/>
      <name val="Arial"/>
      <family val="2"/>
    </font>
    <font>
      <b/>
      <sz val="8"/>
      <name val="HelveticaNeue Condensed"/>
      <family val="2"/>
    </font>
    <font>
      <b/>
      <sz val="8"/>
      <name val="HelveticaNeue Condensed"/>
    </font>
    <font>
      <sz val="8"/>
      <name val="HelveticaNeue LightCond"/>
      <family val="2"/>
    </font>
    <font>
      <sz val="8"/>
      <color indexed="17"/>
      <name val="HelveticaNeue LightCond"/>
      <family val="2"/>
    </font>
    <font>
      <sz val="10"/>
      <name val="Tms Rmn"/>
    </font>
    <font>
      <b/>
      <sz val="12"/>
      <color indexed="18"/>
      <name val="Arial"/>
      <family val="2"/>
    </font>
    <font>
      <b/>
      <sz val="7"/>
      <name val="Arial"/>
      <family val="2"/>
    </font>
    <font>
      <b/>
      <sz val="10"/>
      <color indexed="32"/>
      <name val="Arial"/>
      <family val="2"/>
    </font>
    <font>
      <sz val="9"/>
      <color indexed="28"/>
      <name val="Arial"/>
      <family val="2"/>
    </font>
    <font>
      <i/>
      <sz val="8.5"/>
      <color indexed="28"/>
      <name val="Arial"/>
      <family val="2"/>
    </font>
    <font>
      <b/>
      <sz val="10"/>
      <color indexed="28"/>
      <name val="Arial"/>
      <family val="2"/>
    </font>
    <font>
      <b/>
      <sz val="10"/>
      <name val="Gill Sans MT"/>
      <family val="2"/>
    </font>
    <font>
      <b/>
      <sz val="9"/>
      <color indexed="28"/>
      <name val="Arial"/>
      <family val="2"/>
    </font>
    <font>
      <b/>
      <sz val="18"/>
      <color indexed="56"/>
      <name val="Cambria"/>
      <family val="2"/>
    </font>
    <font>
      <sz val="9"/>
      <name val="Calibri"/>
      <family val="2"/>
    </font>
    <font>
      <b/>
      <sz val="9"/>
      <name val="Arial"/>
      <family val="2"/>
    </font>
    <font>
      <sz val="11"/>
      <name val="Tahoma"/>
      <family val="2"/>
    </font>
    <font>
      <b/>
      <sz val="12"/>
      <color indexed="12"/>
      <name val="Univers (W1)"/>
    </font>
    <font>
      <sz val="11"/>
      <color indexed="10"/>
      <name val="Calibri"/>
      <family val="2"/>
    </font>
    <font>
      <b/>
      <sz val="18"/>
      <name val="Arial"/>
      <family val="2"/>
    </font>
    <font>
      <b/>
      <i/>
      <sz val="14"/>
      <color indexed="48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9"/>
      <color theme="1"/>
      <name val="Arial"/>
      <family val="2"/>
    </font>
    <font>
      <b/>
      <sz val="9"/>
      <color rgb="FF78B62F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9"/>
      <color rgb="FF6A2C91"/>
      <name val="Arial"/>
      <family val="2"/>
    </font>
    <font>
      <b/>
      <sz val="9"/>
      <color rgb="FFF78F1E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</font>
    <font>
      <b/>
      <sz val="9"/>
      <color rgb="FF0079C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6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11"/>
      <name val="Arial"/>
      <family val="2"/>
    </font>
    <font>
      <sz val="9.75"/>
      <name val="Arial"/>
      <family val="2"/>
    </font>
    <font>
      <sz val="8"/>
      <name val="Tahoma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3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9"/>
        <bgColor indexed="63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99"/>
        <bgColor rgb="FFFFFF99"/>
      </patternFill>
    </fill>
    <fill>
      <patternFill patternType="gray125">
        <fgColor indexed="43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4659260841701"/>
        <bgColor auto="1"/>
      </patternFill>
    </fill>
    <fill>
      <patternFill patternType="lightGray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fgColor indexed="8"/>
        <bgColor indexed="13"/>
      </patternFill>
    </fill>
    <fill>
      <patternFill patternType="solid">
        <fgColor indexed="31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ck">
        <color indexed="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ck">
        <color theme="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ck">
        <color indexed="9"/>
      </right>
      <top style="thick">
        <color indexed="9"/>
      </top>
      <bottom style="medium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ck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mediumDashed">
        <color indexed="12"/>
      </left>
      <right style="mediumDashed">
        <color indexed="12"/>
      </right>
      <top style="mediumDashed">
        <color indexed="12"/>
      </top>
      <bottom style="mediumDashed">
        <color indexed="12"/>
      </bottom>
      <diagonal/>
    </border>
    <border>
      <left style="mediumDashed">
        <color indexed="12"/>
      </left>
      <right/>
      <top style="mediumDashed">
        <color indexed="12"/>
      </top>
      <bottom/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uble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8"/>
      </left>
      <right/>
      <top/>
      <bottom style="thin">
        <color indexed="28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0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3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1" fontId="2" fillId="0" borderId="0" applyFill="0" applyBorder="0" applyAlignment="0" applyProtection="0">
      <alignment horizontal="right"/>
      <protection locked="0"/>
    </xf>
    <xf numFmtId="167" fontId="28" fillId="0" borderId="0" applyFill="0" applyBorder="0" applyProtection="0"/>
    <xf numFmtId="167" fontId="28" fillId="0" borderId="0" applyFill="0" applyBorder="0" applyProtection="0"/>
    <xf numFmtId="167" fontId="28" fillId="0" borderId="0" applyFill="0" applyBorder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1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20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28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3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2" fontId="2" fillId="0" borderId="0" applyFill="0" applyBorder="0" applyAlignment="0" applyProtection="0">
      <alignment horizontal="right"/>
      <protection locked="0"/>
    </xf>
    <xf numFmtId="168" fontId="2" fillId="0" borderId="0" applyNumberFormat="0" applyFont="0" applyFill="0" applyBorder="0" applyProtection="0">
      <alignment horizontal="left" vertical="center" indent="2"/>
    </xf>
    <xf numFmtId="168" fontId="2" fillId="0" borderId="0" applyNumberFormat="0" applyFont="0" applyFill="0" applyBorder="0" applyProtection="0">
      <alignment horizontal="left" vertical="center" indent="2"/>
    </xf>
    <xf numFmtId="0" fontId="2" fillId="0" borderId="0" applyNumberFormat="0" applyFont="0" applyFill="0" applyBorder="0" applyProtection="0">
      <alignment horizontal="left" vertical="center" indent="2"/>
    </xf>
    <xf numFmtId="169" fontId="2" fillId="0" borderId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" fillId="1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4" borderId="0" applyNumberFormat="0" applyBorder="0" applyAlignment="0" applyProtection="0"/>
    <xf numFmtId="0" fontId="22" fillId="36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" fillId="17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5" borderId="0" applyNumberFormat="0" applyBorder="0" applyAlignment="0" applyProtection="0"/>
    <xf numFmtId="0" fontId="22" fillId="38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" fillId="2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6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" fillId="2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" fillId="33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8" borderId="0" applyNumberFormat="0" applyBorder="0" applyAlignment="0" applyProtection="0"/>
    <xf numFmtId="0" fontId="22" fillId="38" borderId="0" applyNumberFormat="0" applyBorder="0" applyAlignment="0" applyProtection="0"/>
    <xf numFmtId="170" fontId="29" fillId="0" borderId="0" applyFill="0" applyBorder="0" applyAlignment="0" applyProtection="0">
      <alignment horizontal="left"/>
    </xf>
    <xf numFmtId="170" fontId="29" fillId="0" borderId="0" applyFill="0" applyBorder="0" applyAlignment="0" applyProtection="0">
      <alignment horizontal="left"/>
    </xf>
    <xf numFmtId="170" fontId="29" fillId="0" borderId="0" applyFill="0" applyBorder="0" applyAlignment="0" applyProtection="0">
      <alignment horizontal="left"/>
    </xf>
    <xf numFmtId="168" fontId="2" fillId="0" borderId="0" applyNumberFormat="0" applyFont="0" applyFill="0" applyBorder="0" applyProtection="0">
      <alignment horizontal="left" vertical="center" indent="5"/>
    </xf>
    <xf numFmtId="168" fontId="2" fillId="0" borderId="0" applyNumberFormat="0" applyFont="0" applyFill="0" applyBorder="0" applyProtection="0">
      <alignment horizontal="left" vertical="center" indent="5"/>
    </xf>
    <xf numFmtId="0" fontId="2" fillId="0" borderId="0" applyNumberFormat="0" applyFont="0" applyFill="0" applyBorder="0" applyProtection="0">
      <alignment horizontal="left" vertical="center" indent="5"/>
    </xf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21" fillId="14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1" fillId="18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5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21" fillId="22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1" fillId="26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52" borderId="0" applyNumberFormat="0" applyBorder="0" applyAlignment="0" applyProtection="0"/>
    <xf numFmtId="0" fontId="30" fillId="36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1" fillId="3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53" borderId="0" applyNumberFormat="0" applyBorder="0" applyAlignment="0" applyProtection="0"/>
    <xf numFmtId="0" fontId="30" fillId="47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21" fillId="3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4" borderId="0" applyNumberFormat="0" applyBorder="0" applyAlignment="0" applyProtection="0"/>
    <xf numFmtId="0" fontId="30" fillId="38" borderId="0" applyNumberFormat="0" applyBorder="0" applyAlignment="0" applyProtection="0"/>
    <xf numFmtId="0" fontId="2" fillId="0" borderId="0" applyNumberForma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21" fillId="11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21" fillId="15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7" borderId="0" applyNumberFormat="0" applyBorder="0" applyAlignment="0" applyProtection="0"/>
    <xf numFmtId="0" fontId="30" fillId="4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1" fillId="1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8" borderId="0" applyNumberFormat="0" applyBorder="0" applyAlignment="0" applyProtection="0"/>
    <xf numFmtId="0" fontId="30" fillId="4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1" fillId="23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2" borderId="0" applyNumberFormat="0" applyBorder="0" applyAlignment="0" applyProtection="0"/>
    <xf numFmtId="0" fontId="30" fillId="59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1" fillId="27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1" fillId="3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171" fontId="31" fillId="0" borderId="0" applyNumberFormat="0" applyFill="0" applyBorder="0" applyAlignment="0">
      <alignment vertical="center"/>
      <protection locked="0"/>
    </xf>
    <xf numFmtId="171" fontId="31" fillId="0" borderId="0" applyNumberFormat="0" applyFill="0" applyBorder="0" applyAlignment="0">
      <alignment vertical="center"/>
      <protection locked="0"/>
    </xf>
    <xf numFmtId="0" fontId="2" fillId="0" borderId="0" applyNumberFormat="0" applyFont="0" applyFill="0" applyBorder="0" applyAlignment="0">
      <protection locked="0"/>
    </xf>
    <xf numFmtId="0" fontId="2" fillId="0" borderId="0" applyNumberFormat="0" applyFont="0" applyFill="0" applyBorder="0" applyAlignment="0">
      <protection locked="0"/>
    </xf>
    <xf numFmtId="0" fontId="2" fillId="0" borderId="0" applyNumberFormat="0" applyFont="0" applyFill="0" applyBorder="0" applyAlignment="0">
      <protection locked="0"/>
    </xf>
    <xf numFmtId="171" fontId="31" fillId="0" borderId="0" applyNumberFormat="0" applyFill="0" applyBorder="0" applyAlignment="0">
      <alignment vertical="center"/>
      <protection locked="0"/>
    </xf>
    <xf numFmtId="0" fontId="32" fillId="0" borderId="0"/>
    <xf numFmtId="4" fontId="33" fillId="61" borderId="1">
      <alignment horizontal="right" vertical="center"/>
    </xf>
    <xf numFmtId="4" fontId="33" fillId="62" borderId="0" applyBorder="0">
      <alignment horizontal="right" vertical="center"/>
    </xf>
    <xf numFmtId="4" fontId="33" fillId="62" borderId="0" applyBorder="0">
      <alignment horizontal="right" vertical="center"/>
    </xf>
    <xf numFmtId="0" fontId="34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12" fillId="5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72" fontId="36" fillId="63" borderId="12" applyNumberFormat="0" applyBorder="0" applyAlignment="0">
      <alignment horizontal="centerContinuous" vertical="center"/>
      <protection hidden="1"/>
    </xf>
    <xf numFmtId="1" fontId="37" fillId="64" borderId="13" applyNumberFormat="0" applyBorder="0" applyAlignment="0">
      <alignment horizontal="center" vertical="top" wrapText="1"/>
      <protection hidden="1"/>
    </xf>
    <xf numFmtId="0" fontId="2" fillId="44" borderId="0" applyNumberFormat="0" applyBorder="0" applyAlignment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37" fontId="39" fillId="0" borderId="0" applyFill="0" applyBorder="0" applyAlignment="0" applyProtection="0">
      <alignment horizontal="right"/>
      <protection locked="0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0" fillId="0" borderId="0"/>
    <xf numFmtId="173" fontId="34" fillId="0" borderId="0"/>
    <xf numFmtId="0" fontId="41" fillId="65" borderId="0"/>
    <xf numFmtId="0" fontId="42" fillId="43" borderId="14" applyNumberFormat="0" applyAlignment="0" applyProtection="0"/>
    <xf numFmtId="0" fontId="27" fillId="66" borderId="0" applyNumberFormat="0" applyAlignment="0" applyProtection="0"/>
    <xf numFmtId="0" fontId="42" fillId="43" borderId="14" applyNumberFormat="0" applyAlignment="0" applyProtection="0"/>
    <xf numFmtId="0" fontId="27" fillId="66" borderId="0" applyNumberFormat="0" applyAlignment="0" applyProtection="0"/>
    <xf numFmtId="0" fontId="16" fillId="8" borderId="6" applyNumberFormat="0" applyAlignment="0" applyProtection="0"/>
    <xf numFmtId="0" fontId="42" fillId="67" borderId="14" applyNumberFormat="0" applyAlignment="0" applyProtection="0"/>
    <xf numFmtId="0" fontId="42" fillId="43" borderId="14" applyNumberFormat="0" applyAlignment="0" applyProtection="0"/>
    <xf numFmtId="0" fontId="42" fillId="43" borderId="14" applyNumberFormat="0" applyAlignment="0" applyProtection="0"/>
    <xf numFmtId="0" fontId="42" fillId="43" borderId="14" applyNumberFormat="0" applyAlignment="0" applyProtection="0"/>
    <xf numFmtId="0" fontId="42" fillId="67" borderId="14" applyNumberFormat="0" applyAlignment="0" applyProtection="0"/>
    <xf numFmtId="0" fontId="42" fillId="67" borderId="14" applyNumberFormat="0" applyAlignment="0" applyProtection="0"/>
    <xf numFmtId="0" fontId="42" fillId="43" borderId="14" applyNumberFormat="0" applyAlignment="0" applyProtection="0"/>
    <xf numFmtId="0" fontId="42" fillId="67" borderId="14" applyNumberFormat="0" applyAlignment="0" applyProtection="0"/>
    <xf numFmtId="0" fontId="43" fillId="68" borderId="0" applyNumberFormat="0" applyBorder="0" applyAlignment="0" applyProtection="0"/>
    <xf numFmtId="3" fontId="4" fillId="2" borderId="1">
      <alignment horizontal="right"/>
    </xf>
    <xf numFmtId="0" fontId="44" fillId="69" borderId="15" applyNumberFormat="0" applyAlignment="0" applyProtection="0"/>
    <xf numFmtId="0" fontId="44" fillId="69" borderId="15" applyNumberFormat="0" applyAlignment="0" applyProtection="0"/>
    <xf numFmtId="0" fontId="18" fillId="9" borderId="9" applyNumberFormat="0" applyAlignment="0" applyProtection="0"/>
    <xf numFmtId="0" fontId="44" fillId="69" borderId="15" applyNumberFormat="0" applyAlignment="0" applyProtection="0"/>
    <xf numFmtId="0" fontId="44" fillId="69" borderId="15" applyNumberFormat="0" applyAlignment="0" applyProtection="0"/>
    <xf numFmtId="0" fontId="44" fillId="45" borderId="15" applyNumberFormat="0" applyAlignment="0" applyProtection="0"/>
    <xf numFmtId="0" fontId="44" fillId="45" borderId="15" applyNumberFormat="0" applyAlignment="0" applyProtection="0"/>
    <xf numFmtId="0" fontId="44" fillId="69" borderId="15" applyNumberFormat="0" applyAlignment="0" applyProtection="0"/>
    <xf numFmtId="0" fontId="44" fillId="45" borderId="15" applyNumberFormat="0" applyAlignment="0" applyProtection="0"/>
    <xf numFmtId="0" fontId="45" fillId="70" borderId="16" applyNumberFormat="0" applyAlignment="0" applyProtection="0"/>
    <xf numFmtId="0" fontId="46" fillId="70" borderId="16" applyNumberFormat="0" applyAlignment="0" applyProtection="0"/>
    <xf numFmtId="0" fontId="47" fillId="71" borderId="16" applyAlignment="0" applyProtection="0"/>
    <xf numFmtId="174" fontId="48" fillId="0" borderId="0"/>
    <xf numFmtId="0" fontId="49" fillId="72" borderId="17" applyProtection="0">
      <alignment horizontal="center" vertical="center"/>
    </xf>
    <xf numFmtId="0" fontId="50" fillId="73" borderId="18" applyProtection="0">
      <alignment horizontal="center" vertical="center"/>
    </xf>
    <xf numFmtId="1" fontId="51" fillId="0" borderId="19">
      <alignment vertical="top"/>
    </xf>
    <xf numFmtId="167" fontId="52" fillId="0" borderId="0" applyBorder="0">
      <alignment horizontal="right"/>
    </xf>
    <xf numFmtId="167" fontId="52" fillId="0" borderId="20" applyAlignment="0">
      <alignment horizontal="right"/>
    </xf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9" fontId="2" fillId="0" borderId="0" applyBorder="0">
      <alignment horizontal="right"/>
    </xf>
    <xf numFmtId="180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60" fillId="0" borderId="0"/>
    <xf numFmtId="168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5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85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85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74" borderId="16" applyNumberFormat="0" applyAlignment="0" applyProtection="0"/>
    <xf numFmtId="0" fontId="47" fillId="74" borderId="16" applyNumberFormat="0" applyAlignment="0" applyProtection="0"/>
    <xf numFmtId="168" fontId="62" fillId="0" borderId="0" applyNumberFormat="0">
      <alignment horizontal="right"/>
    </xf>
    <xf numFmtId="168" fontId="62" fillId="0" borderId="0" applyNumberFormat="0">
      <alignment horizontal="right"/>
    </xf>
    <xf numFmtId="0" fontId="62" fillId="0" borderId="0" applyNumberFormat="0">
      <alignment horizontal="right"/>
    </xf>
    <xf numFmtId="168" fontId="63" fillId="0" borderId="0" applyNumberFormat="0" applyFill="0" applyBorder="0" applyProtection="0">
      <alignment horizontal="left"/>
    </xf>
    <xf numFmtId="168" fontId="63" fillId="0" borderId="0" applyNumberFormat="0" applyFill="0" applyBorder="0" applyProtection="0">
      <alignment horizontal="left"/>
    </xf>
    <xf numFmtId="0" fontId="63" fillId="0" borderId="0" applyNumberFormat="0" applyFill="0" applyBorder="0" applyProtection="0">
      <alignment horizontal="left"/>
    </xf>
    <xf numFmtId="168" fontId="64" fillId="0" borderId="0" applyNumberFormat="0" applyFill="0" applyBorder="0" applyProtection="0">
      <alignment horizontal="left"/>
    </xf>
    <xf numFmtId="168" fontId="64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186" fontId="65" fillId="0" borderId="0"/>
    <xf numFmtId="187" fontId="66" fillId="0" borderId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33" fillId="62" borderId="21">
      <alignment horizontal="left" vertical="center"/>
    </xf>
    <xf numFmtId="168" fontId="33" fillId="62" borderId="21">
      <alignment horizontal="left" vertical="center"/>
    </xf>
    <xf numFmtId="0" fontId="33" fillId="62" borderId="21">
      <alignment horizontal="left" vertical="center"/>
    </xf>
    <xf numFmtId="0" fontId="67" fillId="0" borderId="0" applyFill="0" applyBorder="0" applyAlignment="0" applyProtection="0"/>
    <xf numFmtId="0" fontId="68" fillId="0" borderId="0" applyNumberFormat="0" applyBorder="0" applyProtection="0">
      <alignment horizontal="left" vertical="center" indent="1"/>
    </xf>
    <xf numFmtId="0" fontId="50" fillId="75" borderId="0" applyNumberFormat="0" applyAlignment="0" applyProtection="0"/>
    <xf numFmtId="0" fontId="69" fillId="0" borderId="0" applyFill="0" applyBorder="0" applyAlignment="0">
      <alignment horizontal="left"/>
    </xf>
    <xf numFmtId="188" fontId="70" fillId="0" borderId="0" applyFill="0" applyBorder="0" applyAlignment="0" applyProtection="0">
      <alignment horizontal="right"/>
    </xf>
    <xf numFmtId="189" fontId="2" fillId="76" borderId="22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0" fontId="2" fillId="0" borderId="0" applyFill="0" applyBorder="0" applyAlignment="0" applyProtection="0"/>
    <xf numFmtId="168" fontId="2" fillId="0" borderId="20"/>
    <xf numFmtId="0" fontId="2" fillId="77" borderId="0">
      <alignment horizontal="center"/>
    </xf>
    <xf numFmtId="0" fontId="71" fillId="0" borderId="0" applyFill="0" applyBorder="0">
      <alignment horizontal="left" vertical="center"/>
    </xf>
    <xf numFmtId="0" fontId="72" fillId="78" borderId="23" applyAlignment="0"/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3" fontId="73" fillId="62" borderId="0" applyFill="0" applyBorder="0" applyAlignment="0" applyProtection="0">
      <alignment horizontal="right"/>
      <protection locked="0"/>
    </xf>
    <xf numFmtId="194" fontId="27" fillId="0" borderId="0" applyFont="0" applyFill="0" applyBorder="0" applyAlignment="0" applyProtection="0"/>
    <xf numFmtId="194" fontId="28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3" fontId="73" fillId="62" borderId="0" applyFill="0" applyBorder="0" applyAlignment="0" applyProtection="0">
      <alignment horizontal="right"/>
      <protection locked="0"/>
    </xf>
    <xf numFmtId="194" fontId="2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8" fontId="76" fillId="69" borderId="0" applyNumberFormat="0" applyFont="0" applyBorder="0" applyAlignment="0" applyProtection="0"/>
    <xf numFmtId="168" fontId="76" fillId="69" borderId="0" applyNumberFormat="0" applyFont="0" applyBorder="0" applyAlignment="0" applyProtection="0"/>
    <xf numFmtId="0" fontId="76" fillId="69" borderId="0" applyNumberFormat="0" applyFont="0" applyBorder="0" applyAlignment="0" applyProtection="0"/>
    <xf numFmtId="168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5" fontId="78" fillId="0" borderId="0" applyFill="0" applyBorder="0"/>
    <xf numFmtId="15" fontId="24" fillId="0" borderId="0" applyFill="0" applyBorder="0" applyProtection="0">
      <alignment horizontal="center"/>
    </xf>
    <xf numFmtId="168" fontId="76" fillId="37" borderId="0" applyNumberFormat="0" applyFont="0" applyBorder="0" applyAlignment="0" applyProtection="0"/>
    <xf numFmtId="168" fontId="76" fillId="37" borderId="0" applyNumberFormat="0" applyFont="0" applyBorder="0" applyAlignment="0" applyProtection="0"/>
    <xf numFmtId="0" fontId="76" fillId="37" borderId="0" applyNumberFormat="0" applyFont="0" applyBorder="0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7" fontId="80" fillId="0" borderId="0" applyNumberFormat="0" applyFill="0" applyBorder="0" applyAlignment="0" applyProtection="0"/>
    <xf numFmtId="197" fontId="81" fillId="0" borderId="0" applyNumberFormat="0" applyFill="0" applyBorder="0" applyAlignment="0" applyProtection="0"/>
    <xf numFmtId="15" fontId="31" fillId="40" borderId="24">
      <alignment horizontal="center"/>
      <protection locked="0"/>
    </xf>
    <xf numFmtId="198" fontId="31" fillId="40" borderId="24" applyAlignment="0">
      <protection locked="0"/>
    </xf>
    <xf numFmtId="197" fontId="31" fillId="40" borderId="24" applyAlignment="0">
      <protection locked="0"/>
    </xf>
    <xf numFmtId="197" fontId="24" fillId="0" borderId="0" applyFill="0" applyBorder="0" applyAlignment="0" applyProtection="0"/>
    <xf numFmtId="198" fontId="24" fillId="0" borderId="0" applyFill="0" applyBorder="0" applyAlignment="0" applyProtection="0"/>
    <xf numFmtId="199" fontId="24" fillId="0" borderId="0" applyFill="0" applyBorder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68" fontId="76" fillId="46" borderId="0" applyNumberFormat="0" applyFont="0" applyBorder="0" applyAlignment="0" applyProtection="0"/>
    <xf numFmtId="168" fontId="76" fillId="46" borderId="0" applyNumberFormat="0" applyFont="0" applyBorder="0" applyAlignment="0" applyProtection="0"/>
    <xf numFmtId="0" fontId="76" fillId="46" borderId="0" applyNumberFormat="0" applyFont="0" applyBorder="0" applyAlignment="0" applyProtection="0"/>
    <xf numFmtId="1" fontId="82" fillId="79" borderId="27" applyNumberFormat="0" applyBorder="0" applyAlignment="0">
      <alignment horizontal="centerContinuous" vertical="center"/>
      <protection locked="0"/>
    </xf>
    <xf numFmtId="200" fontId="2" fillId="0" borderId="0"/>
    <xf numFmtId="201" fontId="83" fillId="0" borderId="0" applyFill="0" applyBorder="0" applyAlignment="0">
      <alignment horizontal="center" vertical="center"/>
    </xf>
    <xf numFmtId="168" fontId="2" fillId="80" borderId="0" applyNumberFormat="0" applyFont="0" applyAlignment="0"/>
    <xf numFmtId="0" fontId="2" fillId="80" borderId="0" applyNumberFormat="0" applyFont="0" applyAlignment="0"/>
    <xf numFmtId="168" fontId="2" fillId="80" borderId="0" applyNumberFormat="0" applyFont="0" applyAlignment="0"/>
    <xf numFmtId="168" fontId="2" fillId="80" borderId="0" applyNumberFormat="0" applyFont="0" applyAlignment="0"/>
    <xf numFmtId="185" fontId="2" fillId="80" borderId="0" applyNumberFormat="0" applyFont="0" applyAlignment="0"/>
    <xf numFmtId="187" fontId="65" fillId="0" borderId="0"/>
    <xf numFmtId="0" fontId="57" fillId="66" borderId="16" applyAlignment="0" applyProtection="0"/>
    <xf numFmtId="0" fontId="58" fillId="81" borderId="28" applyAlignment="0" applyProtection="0"/>
    <xf numFmtId="0" fontId="47" fillId="66" borderId="16" applyNumberFormat="0" applyAlignment="0" applyProtection="0"/>
    <xf numFmtId="202" fontId="84" fillId="82" borderId="0" applyBorder="0">
      <protection locked="0"/>
    </xf>
    <xf numFmtId="203" fontId="65" fillId="0" borderId="0" applyFill="0" applyBorder="0">
      <alignment horizontal="right"/>
    </xf>
    <xf numFmtId="203" fontId="65" fillId="0" borderId="0" applyFill="0" applyBorder="0">
      <alignment horizontal="right"/>
    </xf>
    <xf numFmtId="203" fontId="65" fillId="0" borderId="0" applyFill="0" applyBorder="0">
      <alignment horizontal="right"/>
    </xf>
    <xf numFmtId="49" fontId="65" fillId="0" borderId="0" applyFill="0" applyBorder="0"/>
    <xf numFmtId="49" fontId="65" fillId="0" borderId="0" applyFill="0" applyBorder="0"/>
    <xf numFmtId="49" fontId="65" fillId="0" borderId="0" applyFill="0" applyBorder="0"/>
    <xf numFmtId="49" fontId="85" fillId="0" borderId="0" applyFill="0" applyBorder="0">
      <alignment horizontal="right" vertical="center"/>
    </xf>
    <xf numFmtId="204" fontId="2" fillId="0" borderId="0"/>
    <xf numFmtId="204" fontId="2" fillId="0" borderId="0"/>
    <xf numFmtId="204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11" fillId="4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7" fillId="0" borderId="0" applyNumberFormat="0" applyFill="0" applyBorder="0" applyProtection="0">
      <alignment horizontal="center" vertical="center"/>
    </xf>
    <xf numFmtId="0" fontId="88" fillId="83" borderId="0" applyNumberFormat="0" applyBorder="0" applyProtection="0">
      <alignment horizontal="left" vertical="center" indent="1"/>
    </xf>
    <xf numFmtId="205" fontId="89" fillId="0" borderId="0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168" fontId="4" fillId="0" borderId="29" applyNumberFormat="0">
      <alignment horizontal="center" wrapText="1"/>
    </xf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8" fillId="0" borderId="3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1" fillId="0" borderId="31" applyNumberFormat="0" applyFill="0" applyAlignment="0" applyProtection="0"/>
    <xf numFmtId="0" fontId="91" fillId="0" borderId="31" applyNumberFormat="0" applyFill="0" applyAlignment="0" applyProtection="0"/>
    <xf numFmtId="0" fontId="90" fillId="0" borderId="30" applyNumberFormat="0" applyFill="0" applyAlignment="0" applyProtection="0"/>
    <xf numFmtId="0" fontId="91" fillId="0" borderId="31" applyNumberFormat="0" applyFill="0" applyAlignment="0" applyProtection="0"/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92" fillId="64" borderId="0" applyNumberFormat="0" applyBorder="0" applyAlignment="0">
      <protection hidden="1"/>
    </xf>
    <xf numFmtId="0" fontId="93" fillId="0" borderId="32" applyNumberFormat="0" applyFill="0" applyAlignment="0" applyProtection="0"/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0" fontId="9" fillId="0" borderId="4" applyNumberFormat="0" applyFill="0" applyAlignment="0" applyProtection="0"/>
    <xf numFmtId="0" fontId="93" fillId="0" borderId="32" applyNumberFormat="0" applyFill="0" applyAlignment="0" applyProtection="0"/>
    <xf numFmtId="0" fontId="95" fillId="65" borderId="0">
      <alignment horizontal="left"/>
    </xf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0" fontId="93" fillId="0" borderId="32" applyNumberFormat="0" applyFill="0" applyAlignment="0" applyProtection="0"/>
    <xf numFmtId="0" fontId="95" fillId="65" borderId="0">
      <alignment horizontal="left"/>
    </xf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185" fontId="95" fillId="65" borderId="0">
      <alignment horizontal="left"/>
    </xf>
    <xf numFmtId="168" fontId="95" fillId="65" borderId="0">
      <alignment horizontal="left"/>
    </xf>
    <xf numFmtId="168" fontId="96" fillId="0" borderId="33" applyNumberFormat="0" applyFill="0" applyAlignment="0" applyProtection="0"/>
    <xf numFmtId="0" fontId="94" fillId="0" borderId="33" applyNumberFormat="0" applyFill="0" applyAlignment="0" applyProtection="0"/>
    <xf numFmtId="0" fontId="93" fillId="0" borderId="32" applyNumberFormat="0" applyFill="0" applyAlignment="0" applyProtection="0"/>
    <xf numFmtId="0" fontId="96" fillId="0" borderId="33" applyNumberFormat="0" applyFill="0" applyAlignment="0" applyProtection="0"/>
    <xf numFmtId="185" fontId="96" fillId="0" borderId="33" applyNumberFormat="0" applyFill="0" applyAlignment="0" applyProtection="0"/>
    <xf numFmtId="185" fontId="95" fillId="65" borderId="0">
      <alignment horizontal="left"/>
    </xf>
    <xf numFmtId="168" fontId="95" fillId="65" borderId="0">
      <alignment horizontal="left"/>
    </xf>
    <xf numFmtId="185" fontId="95" fillId="65" borderId="0">
      <alignment horizontal="left"/>
    </xf>
    <xf numFmtId="168" fontId="95" fillId="65" borderId="0">
      <alignment horizontal="left"/>
    </xf>
    <xf numFmtId="168" fontId="95" fillId="65" borderId="0">
      <alignment horizontal="left"/>
    </xf>
    <xf numFmtId="0" fontId="97" fillId="0" borderId="33" applyNumberFormat="0" applyFill="0" applyAlignment="0" applyProtection="0"/>
    <xf numFmtId="0" fontId="98" fillId="0" borderId="4" applyNumberFormat="0" applyFill="0" applyAlignment="0" applyProtection="0"/>
    <xf numFmtId="0" fontId="97" fillId="0" borderId="33" applyNumberFormat="0" applyFill="0" applyAlignment="0" applyProtection="0"/>
    <xf numFmtId="0" fontId="94" fillId="0" borderId="33" applyNumberFormat="0" applyFill="0" applyAlignment="0" applyProtection="0"/>
    <xf numFmtId="0" fontId="99" fillId="0" borderId="34" applyNumberFormat="0" applyFill="0" applyAlignment="0" applyProtection="0"/>
    <xf numFmtId="0" fontId="100" fillId="72" borderId="35" applyNumberFormat="0" applyAlignment="0" applyProtection="0"/>
    <xf numFmtId="0" fontId="99" fillId="0" borderId="34" applyNumberFormat="0" applyFill="0" applyAlignment="0" applyProtection="0"/>
    <xf numFmtId="0" fontId="100" fillId="72" borderId="35" applyNumberFormat="0" applyAlignment="0" applyProtection="0"/>
    <xf numFmtId="0" fontId="10" fillId="0" borderId="5" applyNumberFormat="0" applyFill="0" applyAlignment="0" applyProtection="0"/>
    <xf numFmtId="0" fontId="101" fillId="0" borderId="36" applyNumberFormat="0" applyFill="0" applyAlignment="0" applyProtection="0"/>
    <xf numFmtId="0" fontId="99" fillId="0" borderId="34" applyNumberFormat="0" applyFill="0" applyAlignment="0" applyProtection="0"/>
    <xf numFmtId="0" fontId="99" fillId="0" borderId="34" applyNumberFormat="0" applyFill="0" applyAlignment="0" applyProtection="0"/>
    <xf numFmtId="0" fontId="99" fillId="0" borderId="34" applyNumberFormat="0" applyFill="0" applyAlignment="0" applyProtection="0"/>
    <xf numFmtId="0" fontId="101" fillId="0" borderId="36" applyNumberFormat="0" applyFill="0" applyAlignment="0" applyProtection="0"/>
    <xf numFmtId="0" fontId="101" fillId="0" borderId="36" applyNumberFormat="0" applyFill="0" applyAlignment="0" applyProtection="0"/>
    <xf numFmtId="0" fontId="99" fillId="0" borderId="34" applyNumberFormat="0" applyFill="0" applyAlignment="0" applyProtection="0"/>
    <xf numFmtId="0" fontId="101" fillId="0" borderId="36" applyNumberFormat="0" applyFill="0" applyAlignment="0" applyProtection="0"/>
    <xf numFmtId="0" fontId="99" fillId="0" borderId="0" applyNumberFormat="0" applyFill="0" applyBorder="0" applyAlignment="0" applyProtection="0"/>
    <xf numFmtId="0" fontId="100" fillId="72" borderId="37" applyNumberFormat="0" applyAlignment="0" applyProtection="0"/>
    <xf numFmtId="0" fontId="99" fillId="0" borderId="0" applyNumberFormat="0" applyFill="0" applyBorder="0" applyAlignment="0" applyProtection="0"/>
    <xf numFmtId="0" fontId="100" fillId="72" borderId="37" applyNumberFormat="0" applyAlignment="0" applyProtection="0"/>
    <xf numFmtId="0" fontId="1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4" fillId="0" borderId="29" applyNumberFormat="0">
      <alignment horizontal="center" wrapText="1"/>
    </xf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102" fillId="78" borderId="38">
      <alignment horizontal="left" vertical="center"/>
    </xf>
    <xf numFmtId="0" fontId="4" fillId="0" borderId="0"/>
    <xf numFmtId="0" fontId="103" fillId="0" borderId="0"/>
    <xf numFmtId="168" fontId="104" fillId="0" borderId="0" applyNumberFormat="0" applyFill="0" applyBorder="0" applyAlignment="0" applyProtection="0"/>
    <xf numFmtId="168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0" fontId="10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8" fontId="108" fillId="62" borderId="0" applyNumberFormat="0" applyFill="0" applyBorder="0" applyAlignment="0" applyProtection="0">
      <alignment horizontal="left" vertical="center"/>
    </xf>
    <xf numFmtId="168" fontId="108" fillId="62" borderId="0" applyNumberFormat="0" applyFill="0" applyBorder="0" applyAlignment="0" applyProtection="0">
      <alignment horizontal="left" vertical="center"/>
    </xf>
    <xf numFmtId="0" fontId="108" fillId="62" borderId="0" applyNumberFormat="0" applyFill="0" applyBorder="0" applyAlignment="0" applyProtection="0">
      <alignment horizontal="left" vertical="center"/>
    </xf>
    <xf numFmtId="168" fontId="109" fillId="84" borderId="0" applyNumberFormat="0" applyFill="0" applyBorder="0" applyAlignment="0" applyProtection="0">
      <alignment vertical="top"/>
    </xf>
    <xf numFmtId="168" fontId="109" fillId="84" borderId="0" applyNumberFormat="0" applyFill="0" applyBorder="0" applyAlignment="0" applyProtection="0">
      <alignment vertical="top"/>
    </xf>
    <xf numFmtId="0" fontId="109" fillId="84" borderId="0" applyNumberFormat="0" applyFill="0" applyBorder="0" applyAlignment="0" applyProtection="0">
      <alignment vertical="top"/>
    </xf>
    <xf numFmtId="206" fontId="110" fillId="78" borderId="39" applyNumberFormat="0" applyFont="0" applyBorder="0" applyAlignment="0" applyProtection="0">
      <alignment horizontal="right"/>
    </xf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68" fontId="111" fillId="40" borderId="40" applyNumberFormat="0" applyAlignment="0"/>
    <xf numFmtId="0" fontId="14" fillId="7" borderId="6" applyNumberFormat="0" applyAlignment="0" applyProtection="0"/>
    <xf numFmtId="0" fontId="111" fillId="40" borderId="40" applyNumberFormat="0" applyAlignment="0"/>
    <xf numFmtId="0" fontId="114" fillId="38" borderId="14" applyNumberFormat="0" applyAlignment="0" applyProtection="0"/>
    <xf numFmtId="0" fontId="111" fillId="40" borderId="40" applyNumberFormat="0" applyAlignment="0"/>
    <xf numFmtId="0" fontId="113" fillId="38" borderId="14" applyNumberFormat="0" applyAlignment="0" applyProtection="0"/>
    <xf numFmtId="0" fontId="111" fillId="40" borderId="40" applyNumberFormat="0" applyAlignment="0"/>
    <xf numFmtId="0" fontId="113" fillId="38" borderId="14" applyNumberFormat="0" applyAlignment="0" applyProtection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4" fillId="7" borderId="6" applyNumberFormat="0" applyAlignment="0" applyProtection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4" fillId="7" borderId="6" applyNumberFormat="0" applyAlignment="0" applyProtection="0"/>
    <xf numFmtId="168" fontId="111" fillId="40" borderId="40" applyNumberFormat="0" applyAlignment="0"/>
    <xf numFmtId="0" fontId="111" fillId="40" borderId="40" applyNumberForma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0" fontId="111" fillId="40" borderId="40" applyNumberFormat="0" applyAlignment="0"/>
    <xf numFmtId="0" fontId="113" fillId="38" borderId="14" applyNumberFormat="0" applyAlignment="0" applyProtection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4" fillId="38" borderId="14" applyNumberFormat="0" applyAlignment="0" applyProtection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1" fillId="40" borderId="40" applyNumberFormat="0" applyAlignment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4" fillId="38" borderId="14" applyNumberFormat="0" applyAlignment="0" applyProtection="0"/>
    <xf numFmtId="0" fontId="114" fillId="38" borderId="14" applyNumberFormat="0" applyAlignment="0" applyProtection="0"/>
    <xf numFmtId="0" fontId="114" fillId="38" borderId="14" applyNumberFormat="0" applyAlignment="0" applyProtection="0"/>
    <xf numFmtId="0" fontId="113" fillId="38" borderId="14" applyNumberFormat="0" applyAlignment="0" applyProtection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0" fontId="111" fillId="40" borderId="40" applyNumberForma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1" fillId="40" borderId="40" applyNumberForma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" fontId="63" fillId="0" borderId="0" applyFill="0" applyBorder="0" applyAlignment="0" applyProtection="0">
      <alignment horizontal="right"/>
    </xf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0" fontId="113" fillId="38" borderId="14" applyNumberFormat="0" applyAlignment="0" applyProtection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0" fontId="113" fillId="38" borderId="14" applyNumberFormat="0" applyAlignment="0" applyProtection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4" fontId="33" fillId="0" borderId="0" applyBorder="0">
      <alignment horizontal="right" vertical="center"/>
    </xf>
    <xf numFmtId="207" fontId="2" fillId="85" borderId="24"/>
    <xf numFmtId="1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197" fontId="31" fillId="40" borderId="24" applyAlignment="0">
      <protection locked="0"/>
    </xf>
    <xf numFmtId="197" fontId="31" fillId="40" borderId="24" applyNumberFormat="0" applyAlignment="0">
      <protection locked="0"/>
    </xf>
    <xf numFmtId="197" fontId="31" fillId="40" borderId="24" applyAlignment="0">
      <protection locked="0"/>
    </xf>
    <xf numFmtId="0" fontId="58" fillId="86" borderId="0" applyNumberFormat="0" applyAlignment="0" applyProtection="0"/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6" fillId="0" borderId="0">
      <alignment horizontal="left" indent="1"/>
    </xf>
    <xf numFmtId="0" fontId="27" fillId="87" borderId="0" applyNumberFormat="0" applyAlignment="0" applyProtection="0"/>
    <xf numFmtId="0" fontId="117" fillId="0" borderId="41" applyNumberFormat="0" applyFill="0" applyAlignment="0" applyProtection="0"/>
    <xf numFmtId="0" fontId="117" fillId="0" borderId="41" applyNumberFormat="0" applyFill="0" applyAlignment="0" applyProtection="0"/>
    <xf numFmtId="0" fontId="17" fillId="0" borderId="8" applyNumberFormat="0" applyFill="0" applyAlignment="0" applyProtection="0"/>
    <xf numFmtId="0" fontId="117" fillId="0" borderId="41" applyNumberFormat="0" applyFill="0" applyAlignment="0" applyProtection="0"/>
    <xf numFmtId="0" fontId="117" fillId="0" borderId="41" applyNumberFormat="0" applyFill="0" applyAlignment="0" applyProtection="0"/>
    <xf numFmtId="168" fontId="118" fillId="88" borderId="42" applyNumberFormat="0" applyBorder="0" applyAlignment="0">
      <alignment horizontal="center" wrapText="1"/>
    </xf>
    <xf numFmtId="168" fontId="118" fillId="88" borderId="43" applyNumberFormat="0" applyBorder="0" applyAlignment="0">
      <alignment horizontal="center" vertical="top" wrapText="1"/>
    </xf>
    <xf numFmtId="0" fontId="118" fillId="88" borderId="43" applyNumberFormat="0" applyBorder="0" applyAlignment="0">
      <alignment horizontal="center" vertical="top" wrapText="1"/>
    </xf>
    <xf numFmtId="0" fontId="58" fillId="89" borderId="0" applyNumberFormat="0" applyAlignment="0" applyProtection="0"/>
    <xf numFmtId="0" fontId="119" fillId="90" borderId="0" applyNumberFormat="0" applyAlignment="0" applyProtection="0"/>
    <xf numFmtId="1" fontId="118" fillId="91" borderId="44" applyNumberFormat="0" applyAlignment="0">
      <alignment horizontal="center" wrapText="1"/>
    </xf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168" fontId="120" fillId="0" borderId="0" applyNumberFormat="0" applyBorder="0" applyAlignment="0" applyProtection="0"/>
    <xf numFmtId="0" fontId="121" fillId="0" borderId="0" applyNumberFormat="0" applyBorder="0" applyAlignment="0" applyProtection="0"/>
    <xf numFmtId="185" fontId="120" fillId="0" borderId="0" applyNumberFormat="0" applyBorder="0" applyAlignment="0" applyProtection="0"/>
    <xf numFmtId="168" fontId="120" fillId="0" borderId="0" applyNumberFormat="0" applyBorder="0" applyAlignment="0" applyProtection="0"/>
    <xf numFmtId="168" fontId="121" fillId="0" borderId="0" applyNumberFormat="0" applyBorder="0" applyAlignment="0" applyProtection="0"/>
    <xf numFmtId="185" fontId="120" fillId="0" borderId="0" applyNumberFormat="0" applyBorder="0" applyAlignment="0" applyProtection="0"/>
    <xf numFmtId="168" fontId="120" fillId="0" borderId="0" applyNumberFormat="0" applyBorder="0" applyAlignment="0" applyProtection="0"/>
    <xf numFmtId="185" fontId="120" fillId="0" borderId="0" applyNumberFormat="0" applyBorder="0" applyAlignment="0" applyProtection="0"/>
    <xf numFmtId="168" fontId="120" fillId="0" borderId="0" applyNumberFormat="0" applyBorder="0" applyAlignment="0" applyProtection="0"/>
    <xf numFmtId="168" fontId="121" fillId="0" borderId="0" applyNumberFormat="0" applyBorder="0" applyAlignment="0" applyProtection="0"/>
    <xf numFmtId="185" fontId="121" fillId="0" borderId="0" applyNumberFormat="0" applyBorder="0" applyAlignment="0" applyProtection="0"/>
    <xf numFmtId="0" fontId="120" fillId="0" borderId="0" applyNumberFormat="0" applyBorder="0" applyAlignment="0" applyProtection="0"/>
    <xf numFmtId="0" fontId="121" fillId="0" borderId="0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209" fontId="29" fillId="0" borderId="0" applyFont="0" applyFill="0" applyBorder="0" applyAlignment="0" applyProtection="0"/>
    <xf numFmtId="209" fontId="29" fillId="0" borderId="0" applyFont="0" applyFill="0" applyBorder="0" applyAlignment="0" applyProtection="0"/>
    <xf numFmtId="210" fontId="65" fillId="76" borderId="0">
      <alignment horizontal="center"/>
    </xf>
    <xf numFmtId="168" fontId="122" fillId="2" borderId="20" applyNumberFormat="0" applyFill="0" applyBorder="0" applyAlignment="0" applyProtection="0">
      <alignment horizontal="left"/>
    </xf>
    <xf numFmtId="0" fontId="123" fillId="40" borderId="0" applyNumberFormat="0" applyBorder="0" applyAlignment="0" applyProtection="0"/>
    <xf numFmtId="0" fontId="123" fillId="40" borderId="0" applyNumberFormat="0" applyBorder="0" applyAlignment="0" applyProtection="0"/>
    <xf numFmtId="0" fontId="13" fillId="6" borderId="0" applyNumberFormat="0" applyBorder="0" applyAlignment="0" applyProtection="0"/>
    <xf numFmtId="0" fontId="123" fillId="40" borderId="0" applyNumberFormat="0" applyBorder="0" applyAlignment="0" applyProtection="0"/>
    <xf numFmtId="0" fontId="123" fillId="40" borderId="0" applyNumberFormat="0" applyBorder="0" applyAlignment="0" applyProtection="0"/>
    <xf numFmtId="168" fontId="2" fillId="0" borderId="0" applyNumberFormat="0" applyFont="0" applyBorder="0" applyAlignment="0" applyProtection="0"/>
    <xf numFmtId="168" fontId="2" fillId="0" borderId="0" applyNumberFormat="0" applyFont="0" applyBorder="0" applyAlignment="0" applyProtection="0"/>
    <xf numFmtId="0" fontId="2" fillId="0" borderId="0" applyNumberFormat="0" applyFont="0" applyBorder="0" applyAlignment="0" applyProtection="0"/>
    <xf numFmtId="211" fontId="124" fillId="0" borderId="0"/>
    <xf numFmtId="212" fontId="65" fillId="0" borderId="0"/>
    <xf numFmtId="213" fontId="65" fillId="0" borderId="0"/>
    <xf numFmtId="214" fontId="65" fillId="0" borderId="0"/>
    <xf numFmtId="0" fontId="2" fillId="0" borderId="0"/>
    <xf numFmtId="185" fontId="2" fillId="0" borderId="0" applyProtection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168" fontId="2" fillId="0" borderId="0"/>
    <xf numFmtId="0" fontId="29" fillId="0" borderId="0"/>
    <xf numFmtId="0" fontId="2" fillId="0" borderId="0"/>
    <xf numFmtId="0" fontId="125" fillId="0" borderId="0"/>
    <xf numFmtId="168" fontId="2" fillId="0" borderId="0"/>
    <xf numFmtId="0" fontId="65" fillId="0" borderId="0"/>
    <xf numFmtId="0" fontId="29" fillId="0" borderId="0"/>
    <xf numFmtId="0" fontId="58" fillId="0" borderId="0"/>
    <xf numFmtId="0" fontId="125" fillId="0" borderId="0"/>
    <xf numFmtId="0" fontId="58" fillId="0" borderId="0"/>
    <xf numFmtId="0" fontId="58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5" fontId="24" fillId="0" borderId="0"/>
    <xf numFmtId="0" fontId="2" fillId="0" borderId="0"/>
    <xf numFmtId="214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5" fontId="24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0" fontId="2" fillId="0" borderId="0"/>
    <xf numFmtId="0" fontId="126" fillId="0" borderId="0"/>
    <xf numFmtId="0" fontId="126" fillId="0" borderId="0"/>
    <xf numFmtId="0" fontId="22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9" fillId="0" borderId="0"/>
    <xf numFmtId="214" fontId="65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5" fontId="24" fillId="0" borderId="0"/>
    <xf numFmtId="215" fontId="2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185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4" fontId="33" fillId="0" borderId="1" applyFill="0" applyBorder="0" applyProtection="0">
      <alignment horizontal="right" vertical="center"/>
    </xf>
    <xf numFmtId="4" fontId="33" fillId="0" borderId="1" applyFill="0" applyBorder="0" applyProtection="0">
      <alignment horizontal="right" vertical="center"/>
    </xf>
    <xf numFmtId="168" fontId="127" fillId="0" borderId="0" applyNumberFormat="0" applyFill="0" applyBorder="0" applyProtection="0">
      <alignment horizontal="left" vertical="center"/>
    </xf>
    <xf numFmtId="168" fontId="127" fillId="0" borderId="0" applyNumberFormat="0" applyFill="0" applyBorder="0" applyProtection="0">
      <alignment horizontal="left" vertical="center"/>
    </xf>
    <xf numFmtId="0" fontId="127" fillId="0" borderId="0" applyNumberFormat="0" applyFill="0" applyBorder="0" applyProtection="0">
      <alignment horizontal="left" vertical="center"/>
    </xf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168" fontId="2" fillId="92" borderId="0" applyNumberFormat="0" applyFont="0" applyBorder="0" applyAlignment="0" applyProtection="0"/>
    <xf numFmtId="168" fontId="2" fillId="92" borderId="0" applyNumberFormat="0" applyFont="0" applyBorder="0" applyAlignment="0" applyProtection="0"/>
    <xf numFmtId="0" fontId="2" fillId="92" borderId="0" applyNumberFormat="0" applyFont="0" applyBorder="0" applyAlignment="0" applyProtection="0"/>
    <xf numFmtId="0" fontId="58" fillId="93" borderId="0" applyNumberFormat="0" applyAlignment="0" applyProtection="0"/>
    <xf numFmtId="0" fontId="28" fillId="0" borderId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2" fillId="51" borderId="16" applyNumberFormat="0" applyFont="0" applyAlignment="0" applyProtection="0"/>
    <xf numFmtId="0" fontId="2" fillId="0" borderId="0"/>
    <xf numFmtId="0" fontId="2" fillId="51" borderId="16" applyNumberFormat="0" applyFont="0" applyAlignment="0" applyProtection="0"/>
    <xf numFmtId="0" fontId="2" fillId="51" borderId="16" applyNumberFormat="0" applyFont="0" applyAlignment="0" applyProtection="0"/>
    <xf numFmtId="0" fontId="65" fillId="40" borderId="45" applyNumberFormat="0" applyFont="0" applyAlignment="0" applyProtection="0"/>
    <xf numFmtId="0" fontId="2" fillId="0" borderId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65" fillId="40" borderId="45" applyNumberFormat="0" applyFont="0" applyAlignment="0" applyProtection="0"/>
    <xf numFmtId="0" fontId="2" fillId="0" borderId="0"/>
    <xf numFmtId="0" fontId="2" fillId="51" borderId="16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1" fillId="10" borderId="10" applyNumberFormat="0" applyFont="0" applyAlignment="0" applyProtection="0"/>
    <xf numFmtId="0" fontId="65" fillId="40" borderId="45" applyNumberFormat="0" applyFont="0" applyAlignment="0" applyProtection="0"/>
    <xf numFmtId="0" fontId="22" fillId="51" borderId="16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2" fillId="0" borderId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0" borderId="0"/>
    <xf numFmtId="0" fontId="65" fillId="40" borderId="45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0" borderId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0" borderId="0"/>
    <xf numFmtId="0" fontId="2" fillId="0" borderId="0"/>
    <xf numFmtId="0" fontId="128" fillId="0" borderId="39"/>
    <xf numFmtId="21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217" fontId="2" fillId="0" borderId="0" applyFont="0" applyFill="0" applyBorder="0" applyAlignment="0" applyProtection="0"/>
    <xf numFmtId="0" fontId="129" fillId="43" borderId="46" applyNumberFormat="0" applyAlignment="0" applyProtection="0"/>
    <xf numFmtId="0" fontId="129" fillId="43" borderId="46" applyNumberFormat="0" applyAlignment="0" applyProtection="0"/>
    <xf numFmtId="0" fontId="2" fillId="0" borderId="0"/>
    <xf numFmtId="0" fontId="15" fillId="8" borderId="7" applyNumberFormat="0" applyAlignment="0" applyProtection="0"/>
    <xf numFmtId="0" fontId="129" fillId="67" borderId="46" applyNumberFormat="0" applyAlignment="0" applyProtection="0"/>
    <xf numFmtId="0" fontId="2" fillId="0" borderId="0"/>
    <xf numFmtId="0" fontId="129" fillId="43" borderId="46" applyNumberFormat="0" applyAlignment="0" applyProtection="0"/>
    <xf numFmtId="0" fontId="2" fillId="0" borderId="0"/>
    <xf numFmtId="0" fontId="2" fillId="0" borderId="0"/>
    <xf numFmtId="0" fontId="2" fillId="0" borderId="0"/>
    <xf numFmtId="0" fontId="129" fillId="67" borderId="46" applyNumberFormat="0" applyAlignment="0" applyProtection="0"/>
    <xf numFmtId="0" fontId="2" fillId="0" borderId="0"/>
    <xf numFmtId="0" fontId="2" fillId="0" borderId="0"/>
    <xf numFmtId="0" fontId="2" fillId="0" borderId="0"/>
    <xf numFmtId="0" fontId="129" fillId="67" borderId="46" applyNumberFormat="0" applyAlignment="0" applyProtection="0"/>
    <xf numFmtId="0" fontId="2" fillId="0" borderId="0"/>
    <xf numFmtId="0" fontId="2" fillId="0" borderId="0"/>
    <xf numFmtId="0" fontId="2" fillId="0" borderId="0"/>
    <xf numFmtId="0" fontId="129" fillId="67" borderId="46" applyNumberFormat="0" applyAlignment="0" applyProtection="0"/>
    <xf numFmtId="0" fontId="2" fillId="0" borderId="0"/>
    <xf numFmtId="0" fontId="47" fillId="86" borderId="28" applyNumberFormat="0" applyAlignment="0" applyProtection="0"/>
    <xf numFmtId="218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/>
    <xf numFmtId="0" fontId="2" fillId="0" borderId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31" fillId="64" borderId="0"/>
    <xf numFmtId="0" fontId="2" fillId="0" borderId="0"/>
    <xf numFmtId="0" fontId="2" fillId="0" borderId="0"/>
    <xf numFmtId="2" fontId="132" fillId="64" borderId="0">
      <alignment horizontal="center"/>
    </xf>
    <xf numFmtId="0" fontId="2" fillId="0" borderId="0"/>
    <xf numFmtId="0" fontId="2" fillId="0" borderId="0"/>
    <xf numFmtId="2" fontId="65" fillId="94" borderId="0">
      <protection locked="0"/>
    </xf>
    <xf numFmtId="0" fontId="2" fillId="0" borderId="0"/>
    <xf numFmtId="0" fontId="2" fillId="0" borderId="0"/>
    <xf numFmtId="1" fontId="65" fillId="78" borderId="0"/>
    <xf numFmtId="0" fontId="58" fillId="95" borderId="0" applyNumberFormat="0" applyAlignment="0" applyProtection="0"/>
    <xf numFmtId="0" fontId="2" fillId="0" borderId="0"/>
    <xf numFmtId="0" fontId="2" fillId="0" borderId="0"/>
    <xf numFmtId="172" fontId="133" fillId="78" borderId="0" applyBorder="0" applyAlignment="0">
      <protection hidden="1"/>
    </xf>
    <xf numFmtId="0" fontId="2" fillId="0" borderId="0"/>
    <xf numFmtId="0" fontId="2" fillId="0" borderId="0"/>
    <xf numFmtId="1" fontId="133" fillId="78" borderId="0">
      <alignment horizontal="center"/>
    </xf>
    <xf numFmtId="0" fontId="2" fillId="0" borderId="0"/>
    <xf numFmtId="0" fontId="23" fillId="0" borderId="0"/>
    <xf numFmtId="0" fontId="2" fillId="0" borderId="0"/>
    <xf numFmtId="0" fontId="134" fillId="73" borderId="47" applyNumberFormat="0" applyAlignment="0" applyProtection="0">
      <alignment horizontal="center" vertical="center"/>
    </xf>
    <xf numFmtId="0" fontId="2" fillId="0" borderId="0"/>
    <xf numFmtId="0" fontId="2" fillId="0" borderId="0"/>
    <xf numFmtId="214" fontId="84" fillId="0" borderId="0"/>
    <xf numFmtId="0" fontId="135" fillId="0" borderId="0" applyNumberFormat="0" applyFont="0" applyFill="0" applyBorder="0" applyAlignment="0">
      <alignment vertical="center"/>
      <protection hidden="1"/>
    </xf>
    <xf numFmtId="0" fontId="2" fillId="0" borderId="0"/>
    <xf numFmtId="168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0" fontId="135" fillId="0" borderId="0" applyNumberFormat="0" applyFill="0" applyBorder="0" applyProtection="0">
      <alignment horizontal="left"/>
    </xf>
    <xf numFmtId="185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85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85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0" fontId="135" fillId="0" borderId="0" applyNumberFormat="0" applyFill="0" applyBorder="0" applyProtection="0">
      <alignment horizontal="left"/>
    </xf>
    <xf numFmtId="0" fontId="135" fillId="0" borderId="0" applyNumberFormat="0" applyFill="0" applyBorder="0" applyProtection="0">
      <alignment horizontal="left"/>
    </xf>
    <xf numFmtId="0" fontId="2" fillId="0" borderId="0"/>
    <xf numFmtId="211" fontId="136" fillId="78" borderId="0"/>
    <xf numFmtId="168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185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185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185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168" fontId="33" fillId="92" borderId="48"/>
    <xf numFmtId="0" fontId="2" fillId="0" borderId="0"/>
    <xf numFmtId="0" fontId="2" fillId="0" borderId="0"/>
    <xf numFmtId="1" fontId="110" fillId="0" borderId="0" applyNumberFormat="0" applyFont="0" applyBorder="0" applyAlignment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Protection="0">
      <alignment horizontal="righ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 applyProtection="0">
      <alignment horizontal="right" wrapText="1"/>
    </xf>
    <xf numFmtId="0" fontId="2" fillId="0" borderId="0"/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 applyProtection="0">
      <alignment horizontal="right" wrapText="1"/>
    </xf>
    <xf numFmtId="0" fontId="2" fillId="0" borderId="0"/>
    <xf numFmtId="49" fontId="2" fillId="0" borderId="1" applyFill="0" applyProtection="0">
      <alignment horizontal="right"/>
    </xf>
    <xf numFmtId="49" fontId="2" fillId="0" borderId="1" applyFill="0" applyProtection="0">
      <alignment horizontal="right"/>
    </xf>
    <xf numFmtId="0" fontId="2" fillId="0" borderId="0"/>
    <xf numFmtId="0" fontId="2" fillId="0" borderId="0"/>
    <xf numFmtId="0" fontId="137" fillId="0" borderId="0" applyNumberFormat="0" applyFill="0" applyBorder="0" applyAlignment="0" applyProtection="0">
      <protection locked="0"/>
    </xf>
    <xf numFmtId="0" fontId="2" fillId="0" borderId="0"/>
    <xf numFmtId="0" fontId="2" fillId="0" borderId="0"/>
    <xf numFmtId="220" fontId="138" fillId="0" borderId="0" applyNumberFormat="0" applyFill="0" applyBorder="0" applyAlignment="0" applyProtection="0">
      <alignment horizontal="right" vertical="center" wrapText="1"/>
    </xf>
    <xf numFmtId="0" fontId="2" fillId="0" borderId="0"/>
    <xf numFmtId="0" fontId="2" fillId="0" borderId="0"/>
    <xf numFmtId="0" fontId="2" fillId="0" borderId="0"/>
    <xf numFmtId="0" fontId="139" fillId="0" borderId="0" applyNumberFormat="0" applyFill="0" applyBorder="0" applyAlignment="0" applyProtection="0"/>
    <xf numFmtId="0" fontId="2" fillId="0" borderId="0"/>
    <xf numFmtId="0" fontId="2" fillId="0" borderId="0"/>
    <xf numFmtId="221" fontId="140" fillId="0" borderId="0" applyNumberFormat="0" applyFill="0" applyBorder="0" applyAlignmen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141" fillId="96" borderId="25"/>
    <xf numFmtId="0" fontId="2" fillId="0" borderId="0"/>
    <xf numFmtId="0" fontId="2" fillId="0" borderId="0"/>
    <xf numFmtId="0" fontId="141" fillId="0" borderId="0"/>
    <xf numFmtId="0" fontId="2" fillId="0" borderId="0"/>
    <xf numFmtId="0" fontId="2" fillId="0" borderId="0"/>
    <xf numFmtId="0" fontId="141" fillId="0" borderId="0"/>
    <xf numFmtId="0" fontId="2" fillId="0" borderId="0"/>
    <xf numFmtId="0" fontId="2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214" fontId="142" fillId="0" borderId="0"/>
    <xf numFmtId="0" fontId="2" fillId="0" borderId="0"/>
    <xf numFmtId="0" fontId="2" fillId="0" borderId="0"/>
    <xf numFmtId="211" fontId="52" fillId="97" borderId="0"/>
    <xf numFmtId="0" fontId="2" fillId="0" borderId="0"/>
    <xf numFmtId="0" fontId="2" fillId="0" borderId="0"/>
    <xf numFmtId="187" fontId="72" fillId="0" borderId="0"/>
    <xf numFmtId="0" fontId="2" fillId="0" borderId="0"/>
    <xf numFmtId="0" fontId="2" fillId="0" borderId="0"/>
    <xf numFmtId="222" fontId="143" fillId="78" borderId="23" applyAlignment="0"/>
    <xf numFmtId="0" fontId="2" fillId="0" borderId="0"/>
    <xf numFmtId="0" fontId="2" fillId="0" borderId="0"/>
    <xf numFmtId="223" fontId="144" fillId="0" borderId="0"/>
    <xf numFmtId="0" fontId="2" fillId="0" borderId="0"/>
    <xf numFmtId="0" fontId="2" fillId="0" borderId="0"/>
    <xf numFmtId="214" fontId="145" fillId="98" borderId="0" applyFont="0" applyBorder="0" applyAlignment="0">
      <alignment vertical="top" wrapText="1"/>
    </xf>
    <xf numFmtId="0" fontId="2" fillId="0" borderId="0"/>
    <xf numFmtId="0" fontId="2" fillId="0" borderId="0"/>
    <xf numFmtId="214" fontId="146" fillId="98" borderId="0" applyFont="0" applyAlignment="0">
      <alignment horizontal="justify" vertical="top" wrapText="1"/>
    </xf>
    <xf numFmtId="0" fontId="2" fillId="0" borderId="0"/>
    <xf numFmtId="0" fontId="2" fillId="0" borderId="0"/>
    <xf numFmtId="214" fontId="147" fillId="98" borderId="0">
      <alignment vertical="top" wrapText="1"/>
    </xf>
    <xf numFmtId="0" fontId="148" fillId="76" borderId="29">
      <alignment wrapText="1"/>
    </xf>
    <xf numFmtId="0" fontId="2" fillId="0" borderId="0"/>
    <xf numFmtId="0" fontId="2" fillId="0" borderId="0"/>
    <xf numFmtId="214" fontId="149" fillId="98" borderId="49" applyBorder="0">
      <alignment horizontal="right" vertical="top" wrapText="1"/>
    </xf>
    <xf numFmtId="0" fontId="2" fillId="99" borderId="46" applyNumberFormat="0" applyFont="0" applyBorder="0" applyAlignment="0" applyProtection="0">
      <alignment horizontal="center" vertical="center" wrapText="1"/>
      <protection hidden="1"/>
    </xf>
    <xf numFmtId="0" fontId="2" fillId="0" borderId="0"/>
    <xf numFmtId="0" fontId="2" fillId="0" borderId="0"/>
    <xf numFmtId="0" fontId="2" fillId="0" borderId="0"/>
    <xf numFmtId="0" fontId="2" fillId="0" borderId="5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50"/>
    <xf numFmtId="0" fontId="2" fillId="0" borderId="50"/>
    <xf numFmtId="0" fontId="2" fillId="0" borderId="50"/>
    <xf numFmtId="0" fontId="2" fillId="0" borderId="0"/>
    <xf numFmtId="0" fontId="2" fillId="0" borderId="50"/>
    <xf numFmtId="0" fontId="2" fillId="0" borderId="50"/>
    <xf numFmtId="0" fontId="2" fillId="0" borderId="0"/>
    <xf numFmtId="49" fontId="76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187" fontId="102" fillId="0" borderId="0"/>
    <xf numFmtId="0" fontId="2" fillId="0" borderId="0"/>
    <xf numFmtId="0" fontId="15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187" fontId="102" fillId="0" borderId="0"/>
    <xf numFmtId="0" fontId="2" fillId="0" borderId="0"/>
    <xf numFmtId="0" fontId="151" fillId="0" borderId="0"/>
    <xf numFmtId="0" fontId="2" fillId="0" borderId="0"/>
    <xf numFmtId="187" fontId="102" fillId="0" borderId="0"/>
    <xf numFmtId="0" fontId="2" fillId="0" borderId="0"/>
    <xf numFmtId="0" fontId="2" fillId="0" borderId="0"/>
    <xf numFmtId="0" fontId="2" fillId="0" borderId="0"/>
    <xf numFmtId="187" fontId="102" fillId="0" borderId="0"/>
    <xf numFmtId="0" fontId="2" fillId="0" borderId="0"/>
    <xf numFmtId="0" fontId="2" fillId="0" borderId="0"/>
    <xf numFmtId="0" fontId="2" fillId="0" borderId="0"/>
    <xf numFmtId="167" fontId="152" fillId="0" borderId="0"/>
    <xf numFmtId="0" fontId="26" fillId="0" borderId="51" applyNumberFormat="0" applyFill="0" applyAlignment="0" applyProtection="0"/>
    <xf numFmtId="0" fontId="26" fillId="0" borderId="51" applyNumberFormat="0" applyFill="0" applyAlignment="0" applyProtection="0"/>
    <xf numFmtId="0" fontId="2" fillId="0" borderId="0"/>
    <xf numFmtId="0" fontId="5" fillId="0" borderId="11" applyNumberFormat="0" applyFill="0" applyAlignment="0" applyProtection="0"/>
    <xf numFmtId="0" fontId="26" fillId="0" borderId="52" applyNumberFormat="0" applyFill="0" applyAlignment="0" applyProtection="0"/>
    <xf numFmtId="0" fontId="2" fillId="0" borderId="0"/>
    <xf numFmtId="0" fontId="26" fillId="0" borderId="51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6" fillId="0" borderId="5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6" fillId="0" borderId="5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6" fillId="0" borderId="52" applyNumberFormat="0" applyFill="0" applyAlignment="0" applyProtection="0"/>
    <xf numFmtId="0" fontId="2" fillId="0" borderId="0"/>
    <xf numFmtId="0" fontId="2" fillId="0" borderId="0"/>
    <xf numFmtId="0" fontId="2" fillId="0" borderId="0"/>
    <xf numFmtId="205" fontId="153" fillId="0" borderId="23"/>
    <xf numFmtId="0" fontId="2" fillId="0" borderId="0"/>
    <xf numFmtId="0" fontId="2" fillId="0" borderId="0"/>
    <xf numFmtId="0" fontId="2" fillId="0" borderId="0"/>
    <xf numFmtId="212" fontId="51" fillId="0" borderId="53" applyAlignment="0"/>
    <xf numFmtId="0" fontId="2" fillId="0" borderId="0"/>
    <xf numFmtId="0" fontId="2" fillId="0" borderId="0"/>
    <xf numFmtId="213" fontId="51" fillId="0" borderId="53" applyAlignment="0"/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0" fontId="2" fillId="0" borderId="0"/>
    <xf numFmtId="1" fontId="154" fillId="0" borderId="0">
      <alignment horizontal="right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72" fontId="133" fillId="78" borderId="13" applyBorder="0">
      <alignment horizontal="right" vertical="center"/>
      <protection locked="0"/>
    </xf>
    <xf numFmtId="0" fontId="2" fillId="0" borderId="0"/>
    <xf numFmtId="0" fontId="2" fillId="0" borderId="0"/>
    <xf numFmtId="0" fontId="2" fillId="0" borderId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2" fillId="0" borderId="0"/>
    <xf numFmtId="0" fontId="1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5" fillId="0" borderId="0" applyNumberFormat="0" applyFill="0" applyBorder="0" applyAlignment="0" applyProtection="0"/>
    <xf numFmtId="0" fontId="2" fillId="0" borderId="0"/>
    <xf numFmtId="0" fontId="1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224" fontId="52" fillId="2" borderId="19" applyNumberFormat="0">
      <alignment horizontal="center" wrapText="1"/>
    </xf>
    <xf numFmtId="0" fontId="2" fillId="0" borderId="0"/>
    <xf numFmtId="0" fontId="2" fillId="0" borderId="0"/>
    <xf numFmtId="0" fontId="2" fillId="0" borderId="0"/>
    <xf numFmtId="0" fontId="2" fillId="2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0" borderId="0"/>
    <xf numFmtId="0" fontId="2" fillId="2" borderId="0" applyBorder="0" applyProtection="0"/>
    <xf numFmtId="0" fontId="2" fillId="2" borderId="0" applyBorder="0" applyProtection="0"/>
    <xf numFmtId="0" fontId="2" fillId="0" borderId="0"/>
    <xf numFmtId="0" fontId="2" fillId="0" borderId="0"/>
    <xf numFmtId="0" fontId="2" fillId="0" borderId="0"/>
    <xf numFmtId="0" fontId="2" fillId="2" borderId="0">
      <alignment horizontal="right"/>
    </xf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6" fillId="0" borderId="0" applyNumberFormat="0" applyAlignment="0"/>
    <xf numFmtId="0" fontId="2" fillId="0" borderId="0"/>
    <xf numFmtId="0" fontId="2" fillId="0" borderId="0"/>
    <xf numFmtId="0" fontId="157" fillId="2" borderId="0" applyNumberFormat="0" applyAlignment="0"/>
    <xf numFmtId="0" fontId="2" fillId="0" borderId="0"/>
    <xf numFmtId="0" fontId="2" fillId="0" borderId="0"/>
    <xf numFmtId="49" fontId="4" fillId="2" borderId="0">
      <alignment horizontal="right"/>
    </xf>
    <xf numFmtId="0" fontId="2" fillId="0" borderId="0"/>
    <xf numFmtId="0" fontId="2" fillId="0" borderId="0"/>
    <xf numFmtId="224" fontId="52" fillId="2" borderId="19">
      <alignment horizontal="right" wrapText="1"/>
    </xf>
    <xf numFmtId="0" fontId="2" fillId="0" borderId="0"/>
    <xf numFmtId="0" fontId="2" fillId="0" borderId="0"/>
    <xf numFmtId="0" fontId="152" fillId="0" borderId="53" applyFont="0" applyFill="0" applyBorder="0" applyAlignment="0" applyProtection="0"/>
    <xf numFmtId="0" fontId="2" fillId="0" borderId="0"/>
    <xf numFmtId="0" fontId="2" fillId="0" borderId="0"/>
    <xf numFmtId="186" fontId="143" fillId="78" borderId="12" applyNumberFormat="0" applyBorder="0" applyAlignment="0"/>
    <xf numFmtId="0" fontId="2" fillId="0" borderId="0"/>
    <xf numFmtId="0" fontId="2" fillId="0" borderId="0"/>
    <xf numFmtId="224" fontId="4" fillId="76" borderId="23" applyAlignment="0">
      <alignment horizontal="right"/>
    </xf>
    <xf numFmtId="0" fontId="2" fillId="0" borderId="0"/>
    <xf numFmtId="0" fontId="2" fillId="0" borderId="0"/>
    <xf numFmtId="224" fontId="4" fillId="97" borderId="23" applyAlignment="0">
      <alignment horizontal="left"/>
    </xf>
    <xf numFmtId="168" fontId="33" fillId="0" borderId="0"/>
    <xf numFmtId="0" fontId="2" fillId="0" borderId="0"/>
    <xf numFmtId="0" fontId="2" fillId="0" borderId="0"/>
    <xf numFmtId="0" fontId="2" fillId="0" borderId="0"/>
    <xf numFmtId="0" fontId="18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76">
    <xf numFmtId="0" fontId="0" fillId="0" borderId="0" xfId="0"/>
    <xf numFmtId="0" fontId="2" fillId="2" borderId="0" xfId="2" applyFont="1" applyFill="1" applyBorder="1"/>
    <xf numFmtId="4" fontId="2" fillId="2" borderId="0" xfId="2" applyNumberFormat="1" applyFont="1" applyFill="1" applyBorder="1"/>
    <xf numFmtId="0" fontId="2" fillId="2" borderId="0" xfId="2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3" fontId="2" fillId="2" borderId="0" xfId="2" applyNumberFormat="1" applyFont="1" applyFill="1" applyBorder="1" applyAlignment="1">
      <alignment horizontal="center"/>
    </xf>
    <xf numFmtId="0" fontId="3" fillId="2" borderId="0" xfId="2" applyFont="1" applyFill="1" applyBorder="1"/>
    <xf numFmtId="3" fontId="2" fillId="2" borderId="0" xfId="2" applyNumberFormat="1" applyFont="1" applyFill="1" applyBorder="1"/>
    <xf numFmtId="0" fontId="2" fillId="2" borderId="0" xfId="2" applyFill="1"/>
    <xf numFmtId="0" fontId="0" fillId="3" borderId="0" xfId="0" applyFill="1"/>
    <xf numFmtId="0" fontId="4" fillId="2" borderId="0" xfId="2" applyFont="1" applyFill="1" applyBorder="1"/>
    <xf numFmtId="0" fontId="2" fillId="2" borderId="1" xfId="2" applyFill="1" applyBorder="1"/>
    <xf numFmtId="0" fontId="2" fillId="2" borderId="1" xfId="2" applyNumberFormat="1" applyFill="1" applyBorder="1"/>
    <xf numFmtId="3" fontId="2" fillId="2" borderId="1" xfId="2" applyNumberFormat="1" applyFill="1" applyBorder="1"/>
    <xf numFmtId="165" fontId="2" fillId="2" borderId="1" xfId="2" applyNumberFormat="1" applyFill="1" applyBorder="1" applyAlignment="1">
      <alignment horizontal="center"/>
    </xf>
    <xf numFmtId="1" fontId="2" fillId="2" borderId="1" xfId="2" applyNumberFormat="1" applyFill="1" applyBorder="1" applyAlignment="1">
      <alignment horizontal="center"/>
    </xf>
    <xf numFmtId="0" fontId="2" fillId="2" borderId="1" xfId="2" applyFill="1" applyBorder="1" applyAlignment="1">
      <alignment horizontal="center" wrapText="1"/>
    </xf>
    <xf numFmtId="0" fontId="2" fillId="2" borderId="2" xfId="2" applyFill="1" applyBorder="1" applyAlignment="1">
      <alignment horizontal="center" wrapText="1"/>
    </xf>
    <xf numFmtId="0" fontId="4" fillId="2" borderId="0" xfId="2" applyFont="1" applyFill="1"/>
    <xf numFmtId="20" fontId="2" fillId="0" borderId="1" xfId="2" applyNumberFormat="1" applyFill="1" applyBorder="1" applyAlignment="1">
      <alignment horizontal="center"/>
    </xf>
    <xf numFmtId="166" fontId="0" fillId="2" borderId="1" xfId="3" applyNumberFormat="1" applyFont="1" applyFill="1" applyBorder="1"/>
    <xf numFmtId="0" fontId="2" fillId="2" borderId="0" xfId="2" applyFill="1" applyBorder="1"/>
    <xf numFmtId="166" fontId="0" fillId="2" borderId="0" xfId="3" applyNumberFormat="1" applyFont="1" applyFill="1" applyBorder="1"/>
    <xf numFmtId="0" fontId="3" fillId="2" borderId="0" xfId="2" applyFont="1" applyFill="1"/>
    <xf numFmtId="0" fontId="6" fillId="2" borderId="0" xfId="4" applyFill="1" applyBorder="1" applyAlignment="1" applyProtection="1"/>
    <xf numFmtId="0" fontId="6" fillId="2" borderId="0" xfId="4" applyFill="1" applyAlignment="1" applyProtection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22" fillId="0" borderId="0" xfId="6" applyFill="1"/>
    <xf numFmtId="0" fontId="22" fillId="0" borderId="0" xfId="6" applyFill="1" applyBorder="1"/>
    <xf numFmtId="2" fontId="22" fillId="0" borderId="0" xfId="7" applyNumberFormat="1" applyFont="1" applyFill="1" applyBorder="1"/>
    <xf numFmtId="166" fontId="22" fillId="0" borderId="0" xfId="7" applyNumberFormat="1" applyFont="1" applyFill="1" applyBorder="1"/>
    <xf numFmtId="166" fontId="22" fillId="0" borderId="0" xfId="6" applyNumberFormat="1" applyFill="1" applyBorder="1"/>
    <xf numFmtId="167" fontId="22" fillId="0" borderId="0" xfId="6" applyNumberFormat="1" applyFill="1" applyBorder="1"/>
    <xf numFmtId="167" fontId="23" fillId="0" borderId="0" xfId="8" applyNumberFormat="1" applyFill="1"/>
    <xf numFmtId="0" fontId="23" fillId="0" borderId="0" xfId="8" applyFill="1"/>
    <xf numFmtId="167" fontId="24" fillId="0" borderId="1" xfId="6" applyNumberFormat="1" applyFont="1" applyFill="1" applyBorder="1"/>
    <xf numFmtId="167" fontId="23" fillId="0" borderId="1" xfId="8" applyNumberFormat="1" applyFill="1" applyBorder="1"/>
    <xf numFmtId="0" fontId="25" fillId="0" borderId="1" xfId="6" applyFont="1" applyFill="1" applyBorder="1"/>
    <xf numFmtId="0" fontId="24" fillId="0" borderId="0" xfId="6" applyFont="1" applyFill="1"/>
    <xf numFmtId="0" fontId="26" fillId="0" borderId="0" xfId="6" applyFont="1" applyFill="1"/>
    <xf numFmtId="0" fontId="25" fillId="0" borderId="0" xfId="6" applyFont="1" applyFill="1"/>
    <xf numFmtId="0" fontId="4" fillId="0" borderId="1" xfId="8" applyFont="1" applyFill="1" applyBorder="1"/>
    <xf numFmtId="167" fontId="24" fillId="0" borderId="0" xfId="6" applyNumberFormat="1" applyFont="1" applyFill="1"/>
    <xf numFmtId="0" fontId="4" fillId="0" borderId="0" xfId="8" applyFont="1" applyFill="1"/>
    <xf numFmtId="167" fontId="158" fillId="0" borderId="1" xfId="6" applyNumberFormat="1" applyFont="1" applyFill="1" applyBorder="1"/>
    <xf numFmtId="225" fontId="23" fillId="0" borderId="1" xfId="8" applyNumberFormat="1" applyFill="1" applyBorder="1"/>
    <xf numFmtId="225" fontId="24" fillId="0" borderId="1" xfId="6" applyNumberFormat="1" applyFont="1" applyFill="1" applyBorder="1"/>
    <xf numFmtId="167" fontId="0" fillId="0" borderId="0" xfId="0" applyNumberFormat="1"/>
    <xf numFmtId="167" fontId="159" fillId="2" borderId="1" xfId="0" applyNumberFormat="1" applyFont="1" applyFill="1" applyBorder="1"/>
    <xf numFmtId="0" fontId="159" fillId="2" borderId="1" xfId="0" applyFont="1" applyFill="1" applyBorder="1"/>
    <xf numFmtId="0" fontId="160" fillId="2" borderId="1" xfId="0" applyFont="1" applyFill="1" applyBorder="1"/>
    <xf numFmtId="0" fontId="159" fillId="0" borderId="0" xfId="0" applyFont="1"/>
    <xf numFmtId="0" fontId="160" fillId="0" borderId="0" xfId="0" applyFont="1"/>
    <xf numFmtId="0" fontId="0" fillId="0" borderId="0" xfId="0" applyAlignment="1">
      <alignment wrapText="1"/>
    </xf>
    <xf numFmtId="0" fontId="160" fillId="2" borderId="1" xfId="0" applyFont="1" applyFill="1" applyBorder="1" applyAlignment="1">
      <alignment wrapText="1"/>
    </xf>
    <xf numFmtId="167" fontId="160" fillId="2" borderId="1" xfId="0" applyNumberFormat="1" applyFont="1" applyFill="1" applyBorder="1"/>
    <xf numFmtId="0" fontId="4" fillId="0" borderId="0" xfId="2" applyFont="1"/>
    <xf numFmtId="0" fontId="2" fillId="0" borderId="0" xfId="2"/>
    <xf numFmtId="0" fontId="161" fillId="0" borderId="0" xfId="2" applyFont="1"/>
    <xf numFmtId="0" fontId="4" fillId="0" borderId="2" xfId="2" applyFont="1" applyBorder="1"/>
    <xf numFmtId="0" fontId="4" fillId="0" borderId="1" xfId="2" applyFont="1" applyBorder="1"/>
    <xf numFmtId="10" fontId="2" fillId="0" borderId="1" xfId="2" applyNumberFormat="1" applyFont="1" applyBorder="1"/>
    <xf numFmtId="0" fontId="0" fillId="0" borderId="0" xfId="0" applyBorder="1"/>
    <xf numFmtId="0" fontId="5" fillId="0" borderId="0" xfId="0" applyFont="1" applyBorder="1"/>
    <xf numFmtId="226" fontId="0" fillId="0" borderId="0" xfId="0" applyNumberFormat="1" applyBorder="1"/>
    <xf numFmtId="5" fontId="0" fillId="0" borderId="0" xfId="0" applyNumberFormat="1" applyBorder="1" applyAlignment="1">
      <alignment horizontal="right" vertical="center"/>
    </xf>
    <xf numFmtId="226" fontId="0" fillId="0" borderId="0" xfId="0" applyNumberFormat="1" applyFill="1" applyBorder="1"/>
    <xf numFmtId="5" fontId="0" fillId="0" borderId="0" xfId="0" applyNumberFormat="1" applyFill="1" applyBorder="1" applyAlignment="1">
      <alignment horizontal="right" vertical="center"/>
    </xf>
    <xf numFmtId="226" fontId="159" fillId="0" borderId="1" xfId="0" applyNumberFormat="1" applyFont="1" applyBorder="1"/>
    <xf numFmtId="5" fontId="159" fillId="0" borderId="1" xfId="0" applyNumberFormat="1" applyFont="1" applyBorder="1" applyAlignment="1">
      <alignment horizontal="right" vertical="center"/>
    </xf>
    <xf numFmtId="226" fontId="159" fillId="0" borderId="1" xfId="0" applyNumberFormat="1" applyFont="1" applyFill="1" applyBorder="1"/>
    <xf numFmtId="5" fontId="159" fillId="0" borderId="1" xfId="0" applyNumberFormat="1" applyFont="1" applyFill="1" applyBorder="1" applyAlignment="1">
      <alignment horizontal="right" vertical="center"/>
    </xf>
    <xf numFmtId="0" fontId="160" fillId="0" borderId="1" xfId="0" applyFont="1" applyBorder="1"/>
    <xf numFmtId="226" fontId="159" fillId="3" borderId="1" xfId="0" applyNumberFormat="1" applyFont="1" applyFill="1" applyBorder="1"/>
    <xf numFmtId="0" fontId="159" fillId="0" borderId="1" xfId="0" applyFont="1" applyBorder="1"/>
    <xf numFmtId="0" fontId="160" fillId="3" borderId="1" xfId="0" applyFont="1" applyFill="1" applyBorder="1"/>
    <xf numFmtId="5" fontId="159" fillId="3" borderId="1" xfId="0" applyNumberFormat="1" applyFont="1" applyFill="1" applyBorder="1" applyAlignment="1">
      <alignment horizontal="right" vertical="center"/>
    </xf>
    <xf numFmtId="0" fontId="159" fillId="0" borderId="0" xfId="0" applyFont="1" applyFill="1" applyBorder="1"/>
    <xf numFmtId="0" fontId="0" fillId="0" borderId="0" xfId="0" applyFill="1" applyBorder="1"/>
    <xf numFmtId="226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0" fontId="160" fillId="0" borderId="0" xfId="0" applyFont="1" applyBorder="1"/>
    <xf numFmtId="0" fontId="159" fillId="0" borderId="0" xfId="0" applyFont="1" applyBorder="1"/>
    <xf numFmtId="226" fontId="159" fillId="0" borderId="0" xfId="0" applyNumberFormat="1" applyFont="1" applyBorder="1"/>
    <xf numFmtId="5" fontId="159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162" fillId="0" borderId="0" xfId="0" applyFont="1"/>
    <xf numFmtId="0" fontId="163" fillId="0" borderId="0" xfId="0" applyFont="1"/>
    <xf numFmtId="0" fontId="164" fillId="0" borderId="0" xfId="0" applyFont="1" applyAlignment="1">
      <alignment horizontal="right"/>
    </xf>
    <xf numFmtId="167" fontId="162" fillId="0" borderId="0" xfId="0" applyNumberFormat="1" applyFont="1"/>
    <xf numFmtId="0" fontId="164" fillId="0" borderId="0" xfId="0" applyFont="1"/>
    <xf numFmtId="0" fontId="165" fillId="0" borderId="0" xfId="0" applyFont="1"/>
    <xf numFmtId="164" fontId="162" fillId="0" borderId="0" xfId="0" applyNumberFormat="1" applyFont="1"/>
    <xf numFmtId="166" fontId="162" fillId="0" borderId="0" xfId="0" applyNumberFormat="1" applyFont="1"/>
    <xf numFmtId="0" fontId="164" fillId="0" borderId="0" xfId="0" applyFont="1" applyAlignment="1">
      <alignment horizontal="center"/>
    </xf>
    <xf numFmtId="0" fontId="166" fillId="0" borderId="0" xfId="0" applyFont="1" applyAlignment="1">
      <alignment horizontal="center"/>
    </xf>
    <xf numFmtId="3" fontId="164" fillId="0" borderId="0" xfId="1" applyNumberFormat="1" applyFont="1"/>
    <xf numFmtId="3" fontId="164" fillId="0" borderId="0" xfId="0" applyNumberFormat="1" applyFont="1"/>
    <xf numFmtId="164" fontId="164" fillId="0" borderId="0" xfId="1" applyNumberFormat="1" applyFont="1"/>
    <xf numFmtId="164" fontId="162" fillId="0" borderId="0" xfId="1" applyNumberFormat="1" applyFont="1"/>
    <xf numFmtId="0" fontId="164" fillId="0" borderId="0" xfId="0" applyFont="1" applyAlignment="1">
      <alignment horizontal="left"/>
    </xf>
    <xf numFmtId="167" fontId="164" fillId="0" borderId="0" xfId="0" applyNumberFormat="1" applyFont="1"/>
    <xf numFmtId="167" fontId="167" fillId="0" borderId="0" xfId="0" applyNumberFormat="1" applyFont="1"/>
    <xf numFmtId="167" fontId="168" fillId="0" borderId="0" xfId="0" applyNumberFormat="1" applyFont="1" applyFill="1" applyBorder="1"/>
    <xf numFmtId="167" fontId="169" fillId="0" borderId="0" xfId="0" applyNumberFormat="1" applyFont="1" applyFill="1" applyBorder="1"/>
    <xf numFmtId="164" fontId="164" fillId="0" borderId="0" xfId="0" applyNumberFormat="1" applyFont="1" applyAlignment="1">
      <alignment horizontal="left"/>
    </xf>
    <xf numFmtId="0" fontId="162" fillId="100" borderId="0" xfId="0" applyFont="1" applyFill="1"/>
    <xf numFmtId="167" fontId="162" fillId="100" borderId="0" xfId="0" applyNumberFormat="1" applyFont="1" applyFill="1"/>
    <xf numFmtId="2" fontId="162" fillId="0" borderId="0" xfId="0" applyNumberFormat="1" applyFont="1"/>
    <xf numFmtId="0" fontId="170" fillId="0" borderId="0" xfId="0" applyFont="1"/>
    <xf numFmtId="164" fontId="164" fillId="0" borderId="0" xfId="0" applyNumberFormat="1" applyFont="1"/>
    <xf numFmtId="0" fontId="164" fillId="0" borderId="0" xfId="1" applyNumberFormat="1" applyFont="1" applyAlignment="1">
      <alignment horizontal="center"/>
    </xf>
    <xf numFmtId="167" fontId="164" fillId="0" borderId="0" xfId="0" applyNumberFormat="1" applyFont="1" applyAlignment="1">
      <alignment horizontal="center"/>
    </xf>
    <xf numFmtId="0" fontId="171" fillId="0" borderId="0" xfId="0" applyFont="1"/>
    <xf numFmtId="0" fontId="162" fillId="3" borderId="0" xfId="0" applyFont="1" applyFill="1"/>
    <xf numFmtId="167" fontId="172" fillId="0" borderId="0" xfId="0" applyNumberFormat="1" applyFont="1"/>
    <xf numFmtId="167" fontId="172" fillId="0" borderId="0" xfId="0" applyNumberFormat="1" applyFont="1" applyFill="1" applyBorder="1"/>
    <xf numFmtId="0" fontId="164" fillId="100" borderId="0" xfId="0" applyFont="1" applyFill="1"/>
    <xf numFmtId="167" fontId="173" fillId="0" borderId="0" xfId="0" applyNumberFormat="1" applyFont="1" applyFill="1" applyBorder="1"/>
    <xf numFmtId="0" fontId="162" fillId="0" borderId="0" xfId="0" applyFont="1" applyFill="1"/>
    <xf numFmtId="0" fontId="172" fillId="0" borderId="0" xfId="0" applyFont="1"/>
    <xf numFmtId="0" fontId="174" fillId="0" borderId="0" xfId="0" applyFont="1"/>
    <xf numFmtId="4" fontId="162" fillId="0" borderId="0" xfId="0" applyNumberFormat="1" applyFont="1"/>
    <xf numFmtId="4" fontId="162" fillId="0" borderId="0" xfId="0" applyNumberFormat="1" applyFont="1" applyBorder="1" applyAlignment="1">
      <alignment horizontal="right"/>
    </xf>
    <xf numFmtId="0" fontId="175" fillId="0" borderId="0" xfId="0" applyFont="1" applyFill="1" applyBorder="1"/>
    <xf numFmtId="175" fontId="162" fillId="0" borderId="0" xfId="0" applyNumberFormat="1" applyFont="1"/>
    <xf numFmtId="3" fontId="176" fillId="0" borderId="0" xfId="0" applyNumberFormat="1" applyFont="1" applyFill="1" applyBorder="1"/>
    <xf numFmtId="3" fontId="175" fillId="0" borderId="0" xfId="0" applyNumberFormat="1" applyFont="1" applyFill="1" applyBorder="1"/>
    <xf numFmtId="0" fontId="176" fillId="0" borderId="0" xfId="0" applyFont="1" applyFill="1" applyBorder="1" applyAlignment="1">
      <alignment horizontal="center"/>
    </xf>
    <xf numFmtId="187" fontId="175" fillId="0" borderId="0" xfId="0" applyNumberFormat="1" applyFont="1" applyFill="1" applyBorder="1"/>
    <xf numFmtId="0" fontId="176" fillId="0" borderId="0" xfId="0" applyFont="1" applyFill="1" applyBorder="1"/>
    <xf numFmtId="0" fontId="177" fillId="0" borderId="0" xfId="0" applyFont="1"/>
    <xf numFmtId="3" fontId="162" fillId="0" borderId="0" xfId="0" applyNumberFormat="1" applyFont="1"/>
    <xf numFmtId="2" fontId="164" fillId="0" borderId="0" xfId="0" applyNumberFormat="1" applyFont="1"/>
    <xf numFmtId="1" fontId="0" fillId="0" borderId="0" xfId="0" applyNumberFormat="1"/>
    <xf numFmtId="0" fontId="5" fillId="0" borderId="0" xfId="0" applyFont="1" applyAlignment="1">
      <alignment horizontal="right"/>
    </xf>
    <xf numFmtId="0" fontId="178" fillId="0" borderId="0" xfId="0" applyFont="1"/>
    <xf numFmtId="0" fontId="179" fillId="0" borderId="0" xfId="0" applyFont="1"/>
    <xf numFmtId="2" fontId="22" fillId="0" borderId="0" xfId="7501" applyNumberFormat="1" applyFont="1" applyFill="1" applyBorder="1"/>
    <xf numFmtId="166" fontId="22" fillId="0" borderId="0" xfId="7501" applyNumberFormat="1" applyFont="1" applyFill="1" applyBorder="1"/>
    <xf numFmtId="167" fontId="2" fillId="0" borderId="1" xfId="7159" applyNumberFormat="1" applyFill="1" applyBorder="1"/>
    <xf numFmtId="49" fontId="4" fillId="0" borderId="1" xfId="7159" applyNumberFormat="1" applyFont="1" applyFill="1" applyBorder="1"/>
    <xf numFmtId="0" fontId="4" fillId="0" borderId="0" xfId="7159" applyFont="1" applyFill="1"/>
    <xf numFmtId="0" fontId="58" fillId="93" borderId="0" xfId="7314" applyProtection="1">
      <protection locked="0"/>
    </xf>
    <xf numFmtId="0" fontId="58" fillId="0" borderId="0" xfId="7314" applyFill="1" applyProtection="1">
      <protection locked="0"/>
    </xf>
    <xf numFmtId="1" fontId="58" fillId="93" borderId="0" xfId="7314" applyNumberFormat="1" applyAlignment="1" applyProtection="1">
      <alignment horizontal="center"/>
      <protection locked="0"/>
    </xf>
    <xf numFmtId="0" fontId="58" fillId="93" borderId="0" xfId="7314" applyAlignment="1" applyProtection="1">
      <alignment horizontal="center"/>
      <protection locked="0"/>
    </xf>
    <xf numFmtId="0" fontId="58" fillId="93" borderId="0" xfId="7314" applyAlignment="1" applyProtection="1">
      <protection locked="0"/>
    </xf>
    <xf numFmtId="0" fontId="58" fillId="93" borderId="0" xfId="7314" applyAlignment="1">
      <alignment horizontal="center" vertical="center"/>
    </xf>
    <xf numFmtId="9" fontId="58" fillId="93" borderId="0" xfId="7314" applyNumberFormat="1" applyProtection="1">
      <protection locked="0"/>
    </xf>
    <xf numFmtId="166" fontId="58" fillId="93" borderId="0" xfId="7314" applyNumberFormat="1" applyProtection="1">
      <protection locked="0"/>
    </xf>
    <xf numFmtId="225" fontId="58" fillId="93" borderId="0" xfId="7314" applyNumberFormat="1" applyAlignment="1" applyProtection="1">
      <protection locked="0"/>
    </xf>
    <xf numFmtId="167" fontId="58" fillId="81" borderId="28" xfId="2916" applyNumberFormat="1"/>
    <xf numFmtId="0" fontId="27" fillId="101" borderId="47" xfId="7595" applyFont="1" applyFill="1" applyAlignment="1" applyProtection="1">
      <protection locked="0"/>
    </xf>
    <xf numFmtId="0" fontId="58" fillId="102" borderId="0" xfId="7240" applyFont="1" applyFill="1"/>
    <xf numFmtId="0" fontId="58" fillId="103" borderId="0" xfId="7240" applyFont="1" applyFill="1"/>
    <xf numFmtId="0" fontId="58" fillId="104" borderId="0" xfId="7240" applyFont="1" applyFill="1"/>
    <xf numFmtId="0" fontId="58" fillId="73" borderId="0" xfId="7240" applyFont="1" applyFill="1"/>
    <xf numFmtId="0" fontId="58" fillId="105" borderId="0" xfId="7240" applyFont="1" applyFill="1"/>
    <xf numFmtId="0" fontId="58" fillId="106" borderId="0" xfId="7240" applyFont="1" applyFill="1"/>
    <xf numFmtId="0" fontId="50" fillId="73" borderId="18" xfId="438" applyProtection="1">
      <alignment horizontal="center" vertical="center"/>
      <protection locked="0"/>
    </xf>
    <xf numFmtId="167" fontId="180" fillId="93" borderId="0" xfId="7314" applyNumberFormat="1" applyFont="1" applyAlignment="1" applyProtection="1">
      <protection locked="0"/>
    </xf>
    <xf numFmtId="2" fontId="58" fillId="93" borderId="0" xfId="7314" applyNumberFormat="1" applyAlignment="1" applyProtection="1">
      <alignment horizontal="right"/>
      <protection locked="0"/>
    </xf>
    <xf numFmtId="225" fontId="58" fillId="93" borderId="0" xfId="7314" applyNumberFormat="1" applyAlignment="1" applyProtection="1">
      <alignment horizontal="right"/>
      <protection locked="0"/>
    </xf>
    <xf numFmtId="225" fontId="58" fillId="93" borderId="0" xfId="7314" applyNumberFormat="1" applyProtection="1">
      <protection locked="0"/>
    </xf>
    <xf numFmtId="4" fontId="58" fillId="93" borderId="0" xfId="7314" applyNumberFormat="1" applyAlignment="1">
      <alignment horizontal="right"/>
    </xf>
    <xf numFmtId="166" fontId="58" fillId="93" borderId="0" xfId="7314" applyNumberFormat="1" applyAlignment="1" applyProtection="1">
      <alignment horizontal="center"/>
      <protection locked="0"/>
    </xf>
    <xf numFmtId="0" fontId="58" fillId="93" borderId="0" xfId="7314" applyAlignment="1" applyProtection="1">
      <alignment horizontal="center" vertical="center"/>
      <protection locked="0"/>
    </xf>
    <xf numFmtId="167" fontId="58" fillId="93" borderId="0" xfId="7314" applyNumberFormat="1" applyAlignment="1" applyProtection="1">
      <alignment horizontal="center"/>
      <protection locked="0"/>
    </xf>
    <xf numFmtId="49" fontId="58" fillId="93" borderId="0" xfId="7314" applyNumberFormat="1" applyAlignment="1" applyProtection="1">
      <protection locked="0"/>
    </xf>
    <xf numFmtId="167" fontId="58" fillId="93" borderId="0" xfId="7314" applyNumberFormat="1" applyAlignment="1" applyProtection="1">
      <protection locked="0"/>
    </xf>
    <xf numFmtId="1" fontId="58" fillId="93" borderId="0" xfId="7314" applyNumberFormat="1" applyAlignment="1" applyProtection="1">
      <alignment horizontal="right"/>
      <protection locked="0"/>
    </xf>
    <xf numFmtId="1" fontId="58" fillId="93" borderId="0" xfId="7314" applyNumberFormat="1" applyProtection="1">
      <protection locked="0"/>
    </xf>
    <xf numFmtId="167" fontId="58" fillId="93" borderId="0" xfId="7314" applyNumberFormat="1" applyAlignment="1" applyProtection="1">
      <alignment horizontal="right"/>
      <protection locked="0"/>
    </xf>
    <xf numFmtId="167" fontId="58" fillId="93" borderId="0" xfId="7314" applyNumberFormat="1" applyProtection="1">
      <protection locked="0"/>
    </xf>
    <xf numFmtId="0" fontId="50" fillId="0" borderId="0" xfId="723" applyFill="1" applyProtection="1">
      <protection locked="0"/>
    </xf>
    <xf numFmtId="0" fontId="27" fillId="0" borderId="0" xfId="7113" applyFill="1" applyProtection="1">
      <protection locked="0"/>
    </xf>
    <xf numFmtId="0" fontId="148" fillId="0" borderId="0" xfId="7113" applyFont="1" applyFill="1" applyProtection="1">
      <protection locked="0"/>
    </xf>
    <xf numFmtId="0" fontId="159" fillId="3" borderId="0" xfId="0" applyFont="1" applyFill="1"/>
    <xf numFmtId="167" fontId="181" fillId="3" borderId="1" xfId="7889" applyNumberFormat="1" applyFont="1" applyFill="1" applyBorder="1"/>
    <xf numFmtId="0" fontId="181" fillId="3" borderId="1" xfId="7890" applyFont="1" applyFill="1" applyBorder="1" applyAlignment="1">
      <alignment horizontal="center"/>
    </xf>
    <xf numFmtId="0" fontId="181" fillId="3" borderId="1" xfId="7213" applyFont="1" applyFill="1" applyBorder="1"/>
    <xf numFmtId="0" fontId="181" fillId="3" borderId="1" xfId="7890" applyFont="1" applyFill="1" applyBorder="1"/>
    <xf numFmtId="2" fontId="181" fillId="3" borderId="1" xfId="7890" applyNumberFormat="1" applyFont="1" applyFill="1" applyBorder="1"/>
    <xf numFmtId="49" fontId="181" fillId="3" borderId="1" xfId="7889" applyNumberFormat="1" applyFont="1" applyFill="1" applyBorder="1" applyAlignment="1">
      <alignment horizontal="center"/>
    </xf>
    <xf numFmtId="0" fontId="160" fillId="3" borderId="0" xfId="0" applyFont="1" applyFill="1"/>
    <xf numFmtId="49" fontId="181" fillId="3" borderId="1" xfId="7894" applyNumberFormat="1" applyFont="1" applyFill="1" applyBorder="1" applyAlignment="1">
      <alignment horizontal="center"/>
    </xf>
    <xf numFmtId="167" fontId="2" fillId="3" borderId="0" xfId="151" applyNumberFormat="1" applyFont="1" applyFill="1"/>
    <xf numFmtId="0" fontId="181" fillId="3" borderId="1" xfId="0" applyFont="1" applyFill="1" applyBorder="1"/>
    <xf numFmtId="167" fontId="181" fillId="3" borderId="1" xfId="7895" applyNumberFormat="1" applyFont="1" applyFill="1" applyBorder="1"/>
    <xf numFmtId="2" fontId="181" fillId="3" borderId="1" xfId="7893" applyNumberFormat="1" applyFont="1" applyFill="1" applyBorder="1" applyAlignment="1">
      <alignment horizontal="center"/>
    </xf>
    <xf numFmtId="167" fontId="2" fillId="3" borderId="1" xfId="7894" applyNumberFormat="1" applyFont="1" applyFill="1" applyBorder="1"/>
    <xf numFmtId="2" fontId="2" fillId="3" borderId="0" xfId="2" applyNumberFormat="1" applyFont="1" applyFill="1"/>
    <xf numFmtId="0" fontId="2" fillId="3" borderId="0" xfId="2" applyFont="1" applyFill="1"/>
    <xf numFmtId="167" fontId="2" fillId="3" borderId="0" xfId="2" applyNumberFormat="1" applyFont="1" applyFill="1"/>
    <xf numFmtId="9" fontId="184" fillId="3" borderId="0" xfId="3" applyFont="1" applyFill="1"/>
    <xf numFmtId="167" fontId="184" fillId="3" borderId="0" xfId="2" applyNumberFormat="1" applyFont="1" applyFill="1"/>
    <xf numFmtId="9" fontId="181" fillId="3" borderId="1" xfId="3" applyFont="1" applyFill="1" applyBorder="1"/>
    <xf numFmtId="0" fontId="181" fillId="3" borderId="1" xfId="7894" applyFont="1" applyFill="1" applyBorder="1"/>
    <xf numFmtId="167" fontId="181" fillId="3" borderId="1" xfId="7894" applyNumberFormat="1" applyFont="1" applyFill="1" applyBorder="1"/>
    <xf numFmtId="0" fontId="181" fillId="3" borderId="0" xfId="2" applyFont="1" applyFill="1"/>
    <xf numFmtId="0" fontId="181" fillId="3" borderId="0" xfId="7894" applyFont="1" applyFill="1"/>
    <xf numFmtId="0" fontId="185" fillId="3" borderId="0" xfId="7894" applyFont="1" applyFill="1"/>
    <xf numFmtId="2" fontId="2" fillId="3" borderId="0" xfId="2" applyNumberFormat="1" applyFill="1"/>
    <xf numFmtId="0" fontId="2" fillId="3" borderId="0" xfId="2" applyFill="1"/>
    <xf numFmtId="167" fontId="2" fillId="3" borderId="0" xfId="2" applyNumberFormat="1" applyFill="1"/>
    <xf numFmtId="0" fontId="2" fillId="3" borderId="0" xfId="7894" applyFill="1"/>
    <xf numFmtId="0" fontId="4" fillId="3" borderId="0" xfId="7894" applyFont="1" applyFill="1"/>
    <xf numFmtId="167" fontId="0" fillId="3" borderId="0" xfId="0" applyNumberFormat="1" applyFill="1"/>
    <xf numFmtId="167" fontId="181" fillId="3" borderId="0" xfId="7894" applyNumberFormat="1" applyFont="1" applyFill="1"/>
    <xf numFmtId="0" fontId="0" fillId="3" borderId="0" xfId="0" applyFill="1" applyBorder="1"/>
    <xf numFmtId="1" fontId="0" fillId="3" borderId="0" xfId="0" applyNumberFormat="1" applyFill="1"/>
    <xf numFmtId="1" fontId="181" fillId="3" borderId="1" xfId="7892" applyNumberFormat="1" applyFont="1" applyFill="1" applyBorder="1"/>
    <xf numFmtId="0" fontId="181" fillId="3" borderId="1" xfId="7892" applyFont="1" applyFill="1" applyBorder="1"/>
    <xf numFmtId="0" fontId="2" fillId="3" borderId="0" xfId="7892" applyFill="1"/>
    <xf numFmtId="0" fontId="181" fillId="3" borderId="0" xfId="7892" applyFont="1" applyFill="1"/>
    <xf numFmtId="0" fontId="185" fillId="3" borderId="0" xfId="7892" applyFont="1" applyFill="1"/>
    <xf numFmtId="0" fontId="186" fillId="3" borderId="0" xfId="0" applyFont="1" applyFill="1"/>
    <xf numFmtId="44" fontId="0" fillId="3" borderId="0" xfId="5" applyFont="1" applyFill="1"/>
    <xf numFmtId="0" fontId="187" fillId="3" borderId="0" xfId="0" applyFont="1" applyFill="1"/>
    <xf numFmtId="0" fontId="187" fillId="3" borderId="0" xfId="0" applyFont="1" applyFill="1" applyAlignment="1">
      <alignment horizontal="center"/>
    </xf>
    <xf numFmtId="1" fontId="181" fillId="3" borderId="1" xfId="7889" applyNumberFormat="1" applyFont="1" applyFill="1" applyBorder="1"/>
    <xf numFmtId="1" fontId="181" fillId="3" borderId="54" xfId="7892" applyNumberFormat="1" applyFont="1" applyFill="1" applyBorder="1"/>
    <xf numFmtId="0" fontId="181" fillId="3" borderId="55" xfId="7892" applyFont="1" applyFill="1" applyBorder="1"/>
    <xf numFmtId="0" fontId="181" fillId="3" borderId="56" xfId="7892" applyFont="1" applyFill="1" applyBorder="1"/>
    <xf numFmtId="0" fontId="181" fillId="3" borderId="57" xfId="7892" applyFont="1" applyFill="1" applyBorder="1"/>
    <xf numFmtId="49" fontId="181" fillId="3" borderId="58" xfId="7894" applyNumberFormat="1" applyFont="1" applyFill="1" applyBorder="1" applyAlignment="1">
      <alignment horizontal="center"/>
    </xf>
    <xf numFmtId="49" fontId="181" fillId="3" borderId="59" xfId="7894" applyNumberFormat="1" applyFont="1" applyFill="1" applyBorder="1" applyAlignment="1">
      <alignment horizontal="center"/>
    </xf>
    <xf numFmtId="49" fontId="181" fillId="3" borderId="60" xfId="7894" applyNumberFormat="1" applyFont="1" applyFill="1" applyBorder="1" applyAlignment="1">
      <alignment horizontal="center"/>
    </xf>
    <xf numFmtId="166" fontId="159" fillId="0" borderId="0" xfId="0" applyNumberFormat="1" applyFont="1"/>
    <xf numFmtId="1" fontId="0" fillId="0" borderId="61" xfId="0" applyNumberFormat="1" applyBorder="1"/>
    <xf numFmtId="1" fontId="0" fillId="0" borderId="20" xfId="0" applyNumberFormat="1" applyBorder="1"/>
    <xf numFmtId="0" fontId="0" fillId="0" borderId="62" xfId="0" applyBorder="1"/>
    <xf numFmtId="1" fontId="0" fillId="0" borderId="22" xfId="0" applyNumberFormat="1" applyBorder="1"/>
    <xf numFmtId="1" fontId="0" fillId="0" borderId="0" xfId="0" applyNumberFormat="1" applyBorder="1"/>
    <xf numFmtId="0" fontId="0" fillId="0" borderId="63" xfId="0" applyBorder="1"/>
    <xf numFmtId="0" fontId="0" fillId="0" borderId="64" xfId="0" applyBorder="1"/>
    <xf numFmtId="0" fontId="0" fillId="0" borderId="38" xfId="0" applyBorder="1"/>
    <xf numFmtId="0" fontId="0" fillId="0" borderId="65" xfId="0" applyBorder="1"/>
    <xf numFmtId="1" fontId="0" fillId="3" borderId="0" xfId="0" applyNumberFormat="1" applyFill="1" applyAlignment="1">
      <alignment horizontal="center"/>
    </xf>
    <xf numFmtId="0" fontId="6" fillId="0" borderId="0" xfId="4" applyFill="1" applyAlignment="1" applyProtection="1"/>
    <xf numFmtId="0" fontId="6" fillId="3" borderId="0" xfId="4" applyFill="1" applyAlignment="1" applyProtection="1"/>
    <xf numFmtId="0" fontId="2" fillId="2" borderId="1" xfId="2" applyFont="1" applyFill="1" applyBorder="1"/>
    <xf numFmtId="4" fontId="2" fillId="2" borderId="1" xfId="2" applyNumberFormat="1" applyFont="1" applyFill="1" applyBorder="1"/>
    <xf numFmtId="164" fontId="2" fillId="2" borderId="1" xfId="1" applyNumberFormat="1" applyFont="1" applyFill="1" applyBorder="1"/>
    <xf numFmtId="0" fontId="6" fillId="2" borderId="0" xfId="4" quotePrefix="1" applyFill="1" applyBorder="1" applyAlignment="1" applyProtection="1"/>
    <xf numFmtId="43" fontId="2" fillId="2" borderId="1" xfId="1" applyFont="1" applyFill="1" applyBorder="1"/>
    <xf numFmtId="0" fontId="164" fillId="0" borderId="1" xfId="0" applyFont="1" applyBorder="1" applyAlignment="1">
      <alignment horizontal="left"/>
    </xf>
    <xf numFmtId="0" fontId="164" fillId="0" borderId="1" xfId="0" applyFont="1" applyBorder="1" applyAlignment="1">
      <alignment horizontal="center"/>
    </xf>
    <xf numFmtId="0" fontId="164" fillId="0" borderId="1" xfId="0" applyFont="1" applyBorder="1"/>
    <xf numFmtId="164" fontId="162" fillId="0" borderId="1" xfId="1" applyNumberFormat="1" applyFont="1" applyBorder="1"/>
    <xf numFmtId="164" fontId="164" fillId="0" borderId="1" xfId="1" applyNumberFormat="1" applyFont="1" applyBorder="1"/>
    <xf numFmtId="3" fontId="164" fillId="0" borderId="1" xfId="0" applyNumberFormat="1" applyFont="1" applyBorder="1"/>
    <xf numFmtId="3" fontId="164" fillId="0" borderId="1" xfId="1" applyNumberFormat="1" applyFont="1" applyBorder="1"/>
    <xf numFmtId="166" fontId="159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190" fillId="0" borderId="0" xfId="0" applyFont="1"/>
    <xf numFmtId="0" fontId="162" fillId="0" borderId="1" xfId="0" applyFont="1" applyBorder="1"/>
    <xf numFmtId="0" fontId="164" fillId="0" borderId="1" xfId="0" applyFont="1" applyBorder="1" applyAlignment="1">
      <alignment horizontal="right"/>
    </xf>
    <xf numFmtId="167" fontId="164" fillId="0" borderId="1" xfId="0" applyNumberFormat="1" applyFont="1" applyBorder="1"/>
    <xf numFmtId="167" fontId="162" fillId="0" borderId="1" xfId="0" applyNumberFormat="1" applyFont="1" applyBorder="1"/>
    <xf numFmtId="3" fontId="162" fillId="0" borderId="1" xfId="0" applyNumberFormat="1" applyFont="1" applyBorder="1"/>
    <xf numFmtId="0" fontId="162" fillId="0" borderId="1" xfId="0" applyFont="1" applyFill="1" applyBorder="1"/>
    <xf numFmtId="164" fontId="162" fillId="0" borderId="1" xfId="0" applyNumberFormat="1" applyFont="1" applyBorder="1"/>
    <xf numFmtId="164" fontId="164" fillId="0" borderId="1" xfId="0" applyNumberFormat="1" applyFont="1" applyBorder="1"/>
    <xf numFmtId="0" fontId="0" fillId="0" borderId="0" xfId="0" applyBorder="1" applyAlignment="1">
      <alignment horizontal="center"/>
    </xf>
    <xf numFmtId="0" fontId="160" fillId="0" borderId="1" xfId="0" applyFont="1" applyBorder="1" applyAlignment="1">
      <alignment horizontal="center"/>
    </xf>
    <xf numFmtId="2" fontId="160" fillId="0" borderId="0" xfId="0" applyNumberFormat="1" applyFont="1" applyAlignment="1"/>
    <xf numFmtId="2" fontId="0" fillId="0" borderId="0" xfId="0" applyNumberFormat="1" applyAlignment="1"/>
    <xf numFmtId="0" fontId="0" fillId="0" borderId="0" xfId="0" applyFill="1" applyBorder="1" applyAlignment="1">
      <alignment horizontal="center"/>
    </xf>
    <xf numFmtId="0" fontId="159" fillId="0" borderId="0" xfId="0" applyFont="1" applyBorder="1" applyAlignment="1">
      <alignment horizontal="center"/>
    </xf>
    <xf numFmtId="0" fontId="160" fillId="0" borderId="0" xfId="0" applyFont="1" applyBorder="1" applyAlignment="1"/>
    <xf numFmtId="0" fontId="0" fillId="0" borderId="0" xfId="0" applyAlignment="1"/>
  </cellXfs>
  <cellStyles count="7905">
    <cellStyle name="_x0013_" xfId="9"/>
    <cellStyle name=" " xfId="10"/>
    <cellStyle name=" _x0007_LÓ_x0018_Äþ" xfId="11"/>
    <cellStyle name=" _x0007_LÓ_x0018_ÄþÍ" xfId="12"/>
    <cellStyle name=" _x0007_LÓ_x0018_ÄþÍN^NuN" xfId="13"/>
    <cellStyle name=" _x0007_LÓ_x0018_ÄþÍN^NuNVþˆH" xfId="14"/>
    <cellStyle name=" _x0007_LÓ_x0018_ÄþÍN^NuNVþˆHÁ_x0001_" xfId="15"/>
    <cellStyle name=" _x0007_LÓ_x0018_ÄþÍN^NuNVþˆHÁ_x0001__x0018_(n" xfId="16"/>
    <cellStyle name="%" xfId="17"/>
    <cellStyle name="_China_CMS_Thermal_Coal_Demand" xfId="18"/>
    <cellStyle name="_China_CMS_Thermal_Coal_Demand 2" xfId="19"/>
    <cellStyle name="_China_CMS_Thermal_Coal_Demand 3" xfId="20"/>
    <cellStyle name="_China_CMS_Thermal_Coal_Demand 3 2" xfId="21"/>
    <cellStyle name="_China_CMS_Thermal_Coal_Demand 3 3" xfId="22"/>
    <cellStyle name="_China_CMS_Thermal_Coal_Demand 3 3 2" xfId="23"/>
    <cellStyle name="_China_CMS_Thermal_Coal_Demand 4" xfId="24"/>
    <cellStyle name="_China_CMS_Thermal_Coal_Demand 4 2" xfId="25"/>
    <cellStyle name="_CMS_China_Metallurgical_Coal_Demand" xfId="26"/>
    <cellStyle name="_CMS_China_Metallurgical_Coal_Demand 2" xfId="27"/>
    <cellStyle name="_CMS_China_Metallurgical_Coal_Demand 3" xfId="28"/>
    <cellStyle name="_CMS_China_Metallurgical_Coal_Demand 3 2" xfId="29"/>
    <cellStyle name="_CMS_China_Metallurgical_Coal_Demand 3 3" xfId="30"/>
    <cellStyle name="_CMS_China_Metallurgical_Coal_Demand 3 3 2" xfId="31"/>
    <cellStyle name="_CMS_China_Metallurgical_Coal_Demand 4" xfId="32"/>
    <cellStyle name="_CMS_China_Metallurgical_Coal_Demand 4 2" xfId="33"/>
    <cellStyle name="_CMS_China_Metallurgical_Coal_Demanddraft1" xfId="34"/>
    <cellStyle name="_CMS_China_Metallurgical_Coal_Demanddraft1 2" xfId="35"/>
    <cellStyle name="_CMS_China_Metallurgical_Coal_Demanddraft1 3" xfId="36"/>
    <cellStyle name="_CMS_China_Metallurgical_Coal_Demanddraft1 3 2" xfId="37"/>
    <cellStyle name="_CMS_China_Metallurgical_Coal_Demanddraft1 3 3" xfId="38"/>
    <cellStyle name="_CMS_China_Metallurgical_Coal_Demanddraft1 3 3 2" xfId="39"/>
    <cellStyle name="_CMS_China_Metallurgical_Coal_Demanddraft1 4" xfId="40"/>
    <cellStyle name="_CMS_China_Metallurgical_Coal_Demanddraft1 4 2" xfId="41"/>
    <cellStyle name="_CMS_China_Metallurgical_Coal_Demanddraft7" xfId="42"/>
    <cellStyle name="_CMS_China_Metallurgical_Coal_Demanddraft7 2" xfId="43"/>
    <cellStyle name="_CMS_China_Metallurgical_Coal_Demanddraft7_DDATA" xfId="44"/>
    <cellStyle name="_CMS_China_Metallurgical_Coal_Demanddraft7_DDATA 2" xfId="45"/>
    <cellStyle name="_CMS_China_Metallurgical_Coal_Demanddraft7_DDATA_1" xfId="46"/>
    <cellStyle name="_CMS_China_Metallurgical_Coal_Demanddraft7_DDATA_1 2" xfId="47"/>
    <cellStyle name="_CMS_China_Metallurgical_Coal_Demanddraft7_DDATA_1_Gas Flow Dynamics" xfId="48"/>
    <cellStyle name="_CMS_China_Metallurgical_Coal_Demanddraft7_DDATA_1_Pan_Europe_Datafile_2012_H2" xfId="49"/>
    <cellStyle name="_CMS_China_Metallurgical_Coal_Demanddraft7_DDATA_1_Thermal Coal Prices May 2010" xfId="50"/>
    <cellStyle name="_CMS_China_Metallurgical_Coal_Demanddraft7_DDATA_1_Thermal Coal Prices May 2010 2" xfId="51"/>
    <cellStyle name="_CMS_China_Metallurgical_Coal_Demanddraft7_DDATA_1_Thermal Coal Prices May 2010_Gas Flow Dynamics" xfId="52"/>
    <cellStyle name="_CMS_China_Metallurgical_Coal_Demanddraft7_DDATA_1_Thermal Coal Prices May 2010_Pan_Europe_Datafile_2012_H2" xfId="53"/>
    <cellStyle name="_CMS_China_Metallurgical_Coal_Demanddraft7_DDATA_Gas Flow Dynamics" xfId="54"/>
    <cellStyle name="_CMS_China_Metallurgical_Coal_Demanddraft7_DDATA_Pan_Europe_Datafile_2012_H2" xfId="55"/>
    <cellStyle name="_CMS_China_Metallurgical_Coal_Demanddraft7_dFLOWTHR" xfId="56"/>
    <cellStyle name="_CMS_China_Metallurgical_Coal_Demanddraft7_dFLOWTHR 2" xfId="57"/>
    <cellStyle name="_CMS_China_Metallurgical_Coal_Demanddraft7_dFLOWTHR_Gas Flow Dynamics" xfId="58"/>
    <cellStyle name="_CMS_China_Metallurgical_Coal_Demanddraft7_dFLOWTHR_Pan_Europe_Datafile_2012_H2" xfId="59"/>
    <cellStyle name="_CMS_China_Metallurgical_Coal_Demanddraft7_Gas Flow Dynamics" xfId="60"/>
    <cellStyle name="_CMS_China_Metallurgical_Coal_Demanddraft7_Pan_Europe_Datafile_2012_H2" xfId="61"/>
    <cellStyle name="_CMS_China_Metallurgical_Coal_Demanddraft7_Sheet1" xfId="62"/>
    <cellStyle name="_CMS_China_Metallurgical_Coal_Demanddraft7_Sheet1 2" xfId="63"/>
    <cellStyle name="_CMS_China_Metallurgical_Coal_Demanddraft7_Sheet1_Gas Flow Dynamics" xfId="64"/>
    <cellStyle name="_CMS_China_Metallurgical_Coal_Demanddraft7_Sheet1_Pan_Europe_Datafile_2012_H2" xfId="65"/>
    <cellStyle name="_CMS_China_Metallurgical_Coal_Demanddraft7_Sheet3" xfId="66"/>
    <cellStyle name="_CMS_China_Metallurgical_Coal_Demanddraft7_Sheet3 2" xfId="67"/>
    <cellStyle name="_CMS_China_Metallurgical_Coal_Demanddraft7_Sheet3_Gas Flow Dynamics" xfId="68"/>
    <cellStyle name="_CMS_China_Metallurgical_Coal_Demanddraft7_Sheet3_Pan_Europe_Datafile_2012_H2" xfId="69"/>
    <cellStyle name="_Copy of CMS_China_Metallurgical_Coal_Demanddraft2" xfId="70"/>
    <cellStyle name="_Copy of CMS_China_Metallurgical_Coal_Demanddraft2 2" xfId="71"/>
    <cellStyle name="_Copy of CMS_China_Metallurgical_Coal_Demanddraft2 3" xfId="72"/>
    <cellStyle name="_Copy of CMS_China_Metallurgical_Coal_Demanddraft2 3 2" xfId="73"/>
    <cellStyle name="_Copy of CMS_China_Metallurgical_Coal_Demanddraft2 3 3" xfId="74"/>
    <cellStyle name="_Copy of CMS_China_Metallurgical_Coal_Demanddraft2 3 3 2" xfId="75"/>
    <cellStyle name="_Copy of CMS_China_Metallurgical_Coal_Demanddraft2 4" xfId="76"/>
    <cellStyle name="_Copy of CMS_China_Metallurgical_Coal_Demanddraft2 4 2" xfId="77"/>
    <cellStyle name="_Country Summary" xfId="78"/>
    <cellStyle name="_Country Summary 2" xfId="79"/>
    <cellStyle name="_Country Summary_DDATA" xfId="80"/>
    <cellStyle name="_Country Summary_DDATA 2" xfId="81"/>
    <cellStyle name="_Country Summary_DDATA_1" xfId="82"/>
    <cellStyle name="_Country Summary_DDATA_1 2" xfId="83"/>
    <cellStyle name="_Country Summary_DDATA_1_Gas Flow Dynamics" xfId="84"/>
    <cellStyle name="_Country Summary_DDATA_1_Pan_Europe_Datafile_2012_H2" xfId="85"/>
    <cellStyle name="_Country Summary_DDATA_1_Thermal Coal Prices May 2010" xfId="86"/>
    <cellStyle name="_Country Summary_DDATA_1_Thermal Coal Prices May 2010 2" xfId="87"/>
    <cellStyle name="_Country Summary_DDATA_1_Thermal Coal Prices May 2010_Gas Flow Dynamics" xfId="88"/>
    <cellStyle name="_Country Summary_DDATA_1_Thermal Coal Prices May 2010_Pan_Europe_Datafile_2012_H2" xfId="89"/>
    <cellStyle name="_Country Summary_DDATA_Gas Flow Dynamics" xfId="90"/>
    <cellStyle name="_Country Summary_DDATA_Pan_Europe_Datafile_2012_H2" xfId="91"/>
    <cellStyle name="_Country Summary_dFLOWTHR" xfId="92"/>
    <cellStyle name="_Country Summary_dFLOWTHR 2" xfId="93"/>
    <cellStyle name="_Country Summary_dFLOWTHR_Gas Flow Dynamics" xfId="94"/>
    <cellStyle name="_Country Summary_dFLOWTHR_Pan_Europe_Datafile_2012_H2" xfId="95"/>
    <cellStyle name="_Country Summary_Gas Flow Dynamics" xfId="96"/>
    <cellStyle name="_Country Summary_Pan_Europe_Datafile_2012_H2" xfId="97"/>
    <cellStyle name="_Country Summary_Sheet1" xfId="98"/>
    <cellStyle name="_Country Summary_Sheet1 2" xfId="99"/>
    <cellStyle name="_Country Summary_Sheet1_Gas Flow Dynamics" xfId="100"/>
    <cellStyle name="_Country Summary_Sheet1_Pan_Europe_Datafile_2012_H2" xfId="101"/>
    <cellStyle name="_Country Summary_Sheet3" xfId="102"/>
    <cellStyle name="_Country Summary_Sheet3 2" xfId="103"/>
    <cellStyle name="_Country Summary_Sheet3_Gas Flow Dynamics" xfId="104"/>
    <cellStyle name="_Country Summary_Sheet3_Pan_Europe_Datafile_2012_H2" xfId="105"/>
    <cellStyle name="_Key forecast data for CMS China 2009" xfId="106"/>
    <cellStyle name="_Key forecast data for CMS China 2009 2" xfId="107"/>
    <cellStyle name="_Key forecast data for CMS China 2009 3" xfId="108"/>
    <cellStyle name="_Key forecast data for CMS China 2009 3 2" xfId="109"/>
    <cellStyle name="_Key forecast data for CMS China 2009 3 3" xfId="110"/>
    <cellStyle name="_Key forecast data for CMS China 2009 3 3 2" xfId="111"/>
    <cellStyle name="_Key forecast data for CMS China 2009 4" xfId="112"/>
    <cellStyle name="_Key forecast data for CMS China 2009 4 2" xfId="113"/>
    <cellStyle name="_Summary" xfId="114"/>
    <cellStyle name="_Summary 2" xfId="115"/>
    <cellStyle name="_Summary 3" xfId="116"/>
    <cellStyle name="_Summary 3 2" xfId="117"/>
    <cellStyle name="_Summary 3 3" xfId="118"/>
    <cellStyle name="_Summary 3 3 2" xfId="119"/>
    <cellStyle name="_Summary 4" xfId="120"/>
    <cellStyle name="_Summary 4 2" xfId="121"/>
    <cellStyle name="_Thermal Summary" xfId="122"/>
    <cellStyle name="_Thermal Summary 2" xfId="123"/>
    <cellStyle name="_Thermal Summary_DDATA" xfId="124"/>
    <cellStyle name="_Thermal Summary_DDATA 2" xfId="125"/>
    <cellStyle name="_Thermal Summary_DDATA_1" xfId="126"/>
    <cellStyle name="_Thermal Summary_DDATA_1 2" xfId="127"/>
    <cellStyle name="_Thermal Summary_DDATA_1_Gas Flow Dynamics" xfId="128"/>
    <cellStyle name="_Thermal Summary_DDATA_1_Pan_Europe_Datafile_2012_H2" xfId="129"/>
    <cellStyle name="_Thermal Summary_DDATA_1_Thermal Coal Prices May 2010" xfId="130"/>
    <cellStyle name="_Thermal Summary_DDATA_1_Thermal Coal Prices May 2010 2" xfId="131"/>
    <cellStyle name="_Thermal Summary_DDATA_1_Thermal Coal Prices May 2010_Gas Flow Dynamics" xfId="132"/>
    <cellStyle name="_Thermal Summary_DDATA_1_Thermal Coal Prices May 2010_Pan_Europe_Datafile_2012_H2" xfId="133"/>
    <cellStyle name="_Thermal Summary_DDATA_Gas Flow Dynamics" xfId="134"/>
    <cellStyle name="_Thermal Summary_DDATA_Pan_Europe_Datafile_2012_H2" xfId="135"/>
    <cellStyle name="_Thermal Summary_dFLOWTHR" xfId="136"/>
    <cellStyle name="_Thermal Summary_dFLOWTHR 2" xfId="137"/>
    <cellStyle name="_Thermal Summary_dFLOWTHR_Gas Flow Dynamics" xfId="138"/>
    <cellStyle name="_Thermal Summary_dFLOWTHR_Pan_Europe_Datafile_2012_H2" xfId="139"/>
    <cellStyle name="_Thermal Summary_Gas Flow Dynamics" xfId="140"/>
    <cellStyle name="_Thermal Summary_Pan_Europe_Datafile_2012_H2" xfId="141"/>
    <cellStyle name="_Thermal Summary_Sheet1" xfId="142"/>
    <cellStyle name="_Thermal Summary_Sheet1 2" xfId="143"/>
    <cellStyle name="_Thermal Summary_Sheet1_Gas Flow Dynamics" xfId="144"/>
    <cellStyle name="_Thermal Summary_Sheet1_Pan_Europe_Datafile_2012_H2" xfId="145"/>
    <cellStyle name="_Thermal Summary_Sheet3" xfId="146"/>
    <cellStyle name="_Thermal Summary_Sheet3 2" xfId="147"/>
    <cellStyle name="_Thermal Summary_Sheet3_Gas Flow Dynamics" xfId="148"/>
    <cellStyle name="_Thermal Summary_Sheet3_Pan_Europe_Datafile_2012_H2" xfId="149"/>
    <cellStyle name="=C:\WINNT35\SYSTEM32\COMMAND.COM" xfId="150"/>
    <cellStyle name="=C:\WINNT35\SYSTEM32\COMMAND.COM 2" xfId="151"/>
    <cellStyle name="=C:\WINNT35\SYSTEM32\COMMAND.COM 2 2" xfId="7891"/>
    <cellStyle name="=C:\WINNT35\SYSTEM32\COMMAND.COM 3" xfId="152"/>
    <cellStyle name="=C:\WINNT35\SYSTEM32\COMMAND.COM 3 2" xfId="7895"/>
    <cellStyle name="=C:\WINNT35\SYSTEM32\COMMAND.COM 4" xfId="153"/>
    <cellStyle name="=C:\WINNT35\SYSTEM32\COMMAND.COM 5" xfId="154"/>
    <cellStyle name="=C:\WINNT35\SYSTEM32\COMMAND.COM 5 2" xfId="155"/>
    <cellStyle name="=C:\WINNT35\SYSTEM32\COMMAND.COM 6" xfId="156"/>
    <cellStyle name="=C:\WINNT35\SYSTEM32\COMMAND.COM 7" xfId="157"/>
    <cellStyle name="=C:\WINNT35\SYSTEM32\COMMAND.COM_FES2013 charts 2050 and progress" xfId="158"/>
    <cellStyle name="0dp" xfId="159"/>
    <cellStyle name="1dp" xfId="160"/>
    <cellStyle name="1dp 2" xfId="161"/>
    <cellStyle name="1dp 2 2" xfId="162"/>
    <cellStyle name="20% - Accent1 2" xfId="163"/>
    <cellStyle name="20% - Accent1 2 2" xfId="164"/>
    <cellStyle name="20% - Accent1 2 3" xfId="165"/>
    <cellStyle name="20% - Accent1 3" xfId="166"/>
    <cellStyle name="20% - Accent1 3 2" xfId="167"/>
    <cellStyle name="20% - Accent1 3 3" xfId="168"/>
    <cellStyle name="20% - Accent1 4" xfId="169"/>
    <cellStyle name="20% - Accent1 5" xfId="170"/>
    <cellStyle name="20% - Accent1 6" xfId="171"/>
    <cellStyle name="20% - Accent2 2" xfId="172"/>
    <cellStyle name="20% - Accent2 2 2" xfId="173"/>
    <cellStyle name="20% - Accent2 2 3" xfId="174"/>
    <cellStyle name="20% - Accent2 3" xfId="175"/>
    <cellStyle name="20% - Accent2 3 2" xfId="176"/>
    <cellStyle name="20% - Accent2 3 3" xfId="177"/>
    <cellStyle name="20% - Accent2 4" xfId="178"/>
    <cellStyle name="20% - Accent2 5" xfId="179"/>
    <cellStyle name="20% - Accent2 6" xfId="180"/>
    <cellStyle name="20% - Accent3 2" xfId="181"/>
    <cellStyle name="20% - Accent3 2 2" xfId="182"/>
    <cellStyle name="20% - Accent3 2 3" xfId="183"/>
    <cellStyle name="20% - Accent3 3" xfId="184"/>
    <cellStyle name="20% - Accent3 3 2" xfId="185"/>
    <cellStyle name="20% - Accent3 3 3" xfId="186"/>
    <cellStyle name="20% - Accent3 4" xfId="187"/>
    <cellStyle name="20% - Accent3 5" xfId="188"/>
    <cellStyle name="20% - Accent3 6" xfId="189"/>
    <cellStyle name="20% - Accent4 2" xfId="190"/>
    <cellStyle name="20% - Accent4 2 2" xfId="191"/>
    <cellStyle name="20% - Accent4 2 3" xfId="192"/>
    <cellStyle name="20% - Accent4 3" xfId="193"/>
    <cellStyle name="20% - Accent4 3 2" xfId="194"/>
    <cellStyle name="20% - Accent4 3 3" xfId="195"/>
    <cellStyle name="20% - Accent4 4" xfId="196"/>
    <cellStyle name="20% - Accent4 5" xfId="197"/>
    <cellStyle name="20% - Accent4 6" xfId="198"/>
    <cellStyle name="20% - Accent5 2" xfId="199"/>
    <cellStyle name="20% - Accent5 2 2" xfId="200"/>
    <cellStyle name="20% - Accent5 2 3" xfId="201"/>
    <cellStyle name="20% - Accent5 3" xfId="202"/>
    <cellStyle name="20% - Accent5 3 2" xfId="203"/>
    <cellStyle name="20% - Accent5 3 3" xfId="204"/>
    <cellStyle name="20% - Accent5 4" xfId="205"/>
    <cellStyle name="20% - Accent5 5" xfId="206"/>
    <cellStyle name="20% - Accent5 6" xfId="207"/>
    <cellStyle name="20% - Accent6 2" xfId="208"/>
    <cellStyle name="20% - Accent6 2 2" xfId="209"/>
    <cellStyle name="20% - Accent6 2 3" xfId="210"/>
    <cellStyle name="20% - Accent6 2 4" xfId="211"/>
    <cellStyle name="20% - Accent6 2 5" xfId="212"/>
    <cellStyle name="20% - Accent6 3" xfId="213"/>
    <cellStyle name="20% - Accent6 4" xfId="214"/>
    <cellStyle name="20% - Accent6 5" xfId="215"/>
    <cellStyle name="2dp" xfId="216"/>
    <cellStyle name="2x indented GHG Textfiels" xfId="217"/>
    <cellStyle name="2x indented GHG Textfiels 2" xfId="218"/>
    <cellStyle name="2x indented GHG Textfiels 3" xfId="219"/>
    <cellStyle name="3dp" xfId="220"/>
    <cellStyle name="40% - Accent1 2" xfId="221"/>
    <cellStyle name="40% - Accent1 2 2" xfId="222"/>
    <cellStyle name="40% - Accent1 2 3" xfId="223"/>
    <cellStyle name="40% - Accent1 3" xfId="224"/>
    <cellStyle name="40% - Accent1 3 2" xfId="225"/>
    <cellStyle name="40% - Accent1 3 3" xfId="226"/>
    <cellStyle name="40% - Accent1 4" xfId="227"/>
    <cellStyle name="40% - Accent1 5" xfId="228"/>
    <cellStyle name="40% - Accent1 6" xfId="229"/>
    <cellStyle name="40% - Accent2 2" xfId="230"/>
    <cellStyle name="40% - Accent2 2 2" xfId="231"/>
    <cellStyle name="40% - Accent2 2 3" xfId="232"/>
    <cellStyle name="40% - Accent2 3" xfId="233"/>
    <cellStyle name="40% - Accent2 3 2" xfId="234"/>
    <cellStyle name="40% - Accent2 3 3" xfId="235"/>
    <cellStyle name="40% - Accent2 4" xfId="236"/>
    <cellStyle name="40% - Accent2 5" xfId="237"/>
    <cellStyle name="40% - Accent2 6" xfId="238"/>
    <cellStyle name="40% - Accent3 2" xfId="239"/>
    <cellStyle name="40% - Accent3 2 2" xfId="240"/>
    <cellStyle name="40% - Accent3 2 3" xfId="241"/>
    <cellStyle name="40% - Accent3 3" xfId="242"/>
    <cellStyle name="40% - Accent3 3 2" xfId="243"/>
    <cellStyle name="40% - Accent3 3 3" xfId="244"/>
    <cellStyle name="40% - Accent3 4" xfId="245"/>
    <cellStyle name="40% - Accent3 5" xfId="246"/>
    <cellStyle name="40% - Accent3 6" xfId="247"/>
    <cellStyle name="40% - Accent4 2" xfId="248"/>
    <cellStyle name="40% - Accent4 2 2" xfId="249"/>
    <cellStyle name="40% - Accent4 2 3" xfId="250"/>
    <cellStyle name="40% - Accent4 3" xfId="251"/>
    <cellStyle name="40% - Accent4 3 2" xfId="252"/>
    <cellStyle name="40% - Accent4 3 3" xfId="253"/>
    <cellStyle name="40% - Accent4 4" xfId="254"/>
    <cellStyle name="40% - Accent4 5" xfId="255"/>
    <cellStyle name="40% - Accent4 6" xfId="256"/>
    <cellStyle name="40% - Accent5 2" xfId="257"/>
    <cellStyle name="40% - Accent5 2 2" xfId="258"/>
    <cellStyle name="40% - Accent5 2 3" xfId="259"/>
    <cellStyle name="40% - Accent5 3" xfId="260"/>
    <cellStyle name="40% - Accent5 3 2" xfId="261"/>
    <cellStyle name="40% - Accent5 3 3" xfId="262"/>
    <cellStyle name="40% - Accent5 4" xfId="263"/>
    <cellStyle name="40% - Accent5 5" xfId="264"/>
    <cellStyle name="40% - Accent5 6" xfId="265"/>
    <cellStyle name="40% - Accent6 2" xfId="266"/>
    <cellStyle name="40% - Accent6 2 2" xfId="267"/>
    <cellStyle name="40% - Accent6 2 3" xfId="268"/>
    <cellStyle name="40% - Accent6 3" xfId="269"/>
    <cellStyle name="40% - Accent6 3 2" xfId="270"/>
    <cellStyle name="40% - Accent6 3 3" xfId="271"/>
    <cellStyle name="40% - Accent6 4" xfId="272"/>
    <cellStyle name="40% - Accent6 5" xfId="273"/>
    <cellStyle name="40% - Accent6 6" xfId="274"/>
    <cellStyle name="4dp" xfId="275"/>
    <cellStyle name="4dp 2" xfId="276"/>
    <cellStyle name="4dp 2 2" xfId="277"/>
    <cellStyle name="5x indented GHG Textfiels" xfId="278"/>
    <cellStyle name="5x indented GHG Textfiels 2" xfId="279"/>
    <cellStyle name="5x indented GHG Textfiels 3" xfId="280"/>
    <cellStyle name="60% - Accent1 2" xfId="281"/>
    <cellStyle name="60% - Accent1 2 2" xfId="282"/>
    <cellStyle name="60% - Accent1 2 3" xfId="283"/>
    <cellStyle name="60% - Accent1 3" xfId="284"/>
    <cellStyle name="60% - Accent1 3 2" xfId="285"/>
    <cellStyle name="60% - Accent1 3 3" xfId="286"/>
    <cellStyle name="60% - Accent1 4" xfId="287"/>
    <cellStyle name="60% - Accent1 5" xfId="288"/>
    <cellStyle name="60% - Accent1 6" xfId="289"/>
    <cellStyle name="60% - Accent2 2" xfId="290"/>
    <cellStyle name="60% - Accent2 2 2" xfId="291"/>
    <cellStyle name="60% - Accent2 2 3" xfId="292"/>
    <cellStyle name="60% - Accent2 3" xfId="293"/>
    <cellStyle name="60% - Accent2 3 2" xfId="294"/>
    <cellStyle name="60% - Accent2 3 3" xfId="295"/>
    <cellStyle name="60% - Accent2 4" xfId="296"/>
    <cellStyle name="60% - Accent2 5" xfId="297"/>
    <cellStyle name="60% - Accent2 6" xfId="298"/>
    <cellStyle name="60% - Accent3 2" xfId="299"/>
    <cellStyle name="60% - Accent3 2 2" xfId="300"/>
    <cellStyle name="60% - Accent3 2 3" xfId="301"/>
    <cellStyle name="60% - Accent3 3" xfId="302"/>
    <cellStyle name="60% - Accent3 3 2" xfId="303"/>
    <cellStyle name="60% - Accent3 3 3" xfId="304"/>
    <cellStyle name="60% - Accent3 4" xfId="305"/>
    <cellStyle name="60% - Accent3 5" xfId="306"/>
    <cellStyle name="60% - Accent3 6" xfId="307"/>
    <cellStyle name="60% - Accent4 2" xfId="308"/>
    <cellStyle name="60% - Accent4 2 2" xfId="309"/>
    <cellStyle name="60% - Accent4 2 3" xfId="310"/>
    <cellStyle name="60% - Accent4 3" xfId="311"/>
    <cellStyle name="60% - Accent4 3 2" xfId="312"/>
    <cellStyle name="60% - Accent4 3 3" xfId="313"/>
    <cellStyle name="60% - Accent4 4" xfId="314"/>
    <cellStyle name="60% - Accent4 5" xfId="315"/>
    <cellStyle name="60% - Accent4 6" xfId="316"/>
    <cellStyle name="60% - Accent5 2" xfId="317"/>
    <cellStyle name="60% - Accent5 2 2" xfId="318"/>
    <cellStyle name="60% - Accent5 2 3" xfId="319"/>
    <cellStyle name="60% - Accent5 3" xfId="320"/>
    <cellStyle name="60% - Accent5 3 2" xfId="321"/>
    <cellStyle name="60% - Accent5 3 3" xfId="322"/>
    <cellStyle name="60% - Accent5 4" xfId="323"/>
    <cellStyle name="60% - Accent5 5" xfId="324"/>
    <cellStyle name="60% - Accent5 6" xfId="325"/>
    <cellStyle name="60% - Accent6 2" xfId="326"/>
    <cellStyle name="60% - Accent6 2 2" xfId="327"/>
    <cellStyle name="60% - Accent6 2 3" xfId="328"/>
    <cellStyle name="60% - Accent6 3" xfId="329"/>
    <cellStyle name="60% - Accent6 3 2" xfId="330"/>
    <cellStyle name="60% - Accent6 3 3" xfId="331"/>
    <cellStyle name="60% - Accent6 4" xfId="332"/>
    <cellStyle name="60% - Accent6 5" xfId="333"/>
    <cellStyle name="60% - Accent6 6" xfId="334"/>
    <cellStyle name="_x0007_Á" xfId="335"/>
    <cellStyle name="Accent1 2" xfId="336"/>
    <cellStyle name="Accent1 2 2" xfId="337"/>
    <cellStyle name="Accent1 2 3" xfId="338"/>
    <cellStyle name="Accent1 3" xfId="339"/>
    <cellStyle name="Accent1 3 2" xfId="340"/>
    <cellStyle name="Accent1 3 3" xfId="341"/>
    <cellStyle name="Accent1 4" xfId="342"/>
    <cellStyle name="Accent1 5" xfId="343"/>
    <cellStyle name="Accent1 6" xfId="344"/>
    <cellStyle name="Accent2 2" xfId="345"/>
    <cellStyle name="Accent2 2 2" xfId="346"/>
    <cellStyle name="Accent2 2 3" xfId="347"/>
    <cellStyle name="Accent2 3" xfId="348"/>
    <cellStyle name="Accent2 3 2" xfId="349"/>
    <cellStyle name="Accent2 3 3" xfId="350"/>
    <cellStyle name="Accent2 4" xfId="351"/>
    <cellStyle name="Accent2 5" xfId="352"/>
    <cellStyle name="Accent2 6" xfId="353"/>
    <cellStyle name="Accent3 2" xfId="354"/>
    <cellStyle name="Accent3 2 2" xfId="355"/>
    <cellStyle name="Accent3 2 3" xfId="356"/>
    <cellStyle name="Accent3 3" xfId="357"/>
    <cellStyle name="Accent3 3 2" xfId="358"/>
    <cellStyle name="Accent3 3 3" xfId="359"/>
    <cellStyle name="Accent3 4" xfId="360"/>
    <cellStyle name="Accent3 5" xfId="361"/>
    <cellStyle name="Accent3 6" xfId="362"/>
    <cellStyle name="Accent4 2" xfId="363"/>
    <cellStyle name="Accent4 2 2" xfId="364"/>
    <cellStyle name="Accent4 2 3" xfId="365"/>
    <cellStyle name="Accent4 3" xfId="366"/>
    <cellStyle name="Accent4 3 2" xfId="367"/>
    <cellStyle name="Accent4 3 3" xfId="368"/>
    <cellStyle name="Accent4 4" xfId="369"/>
    <cellStyle name="Accent4 5" xfId="370"/>
    <cellStyle name="Accent4 6" xfId="371"/>
    <cellStyle name="Accent5 2" xfId="372"/>
    <cellStyle name="Accent5 2 2" xfId="373"/>
    <cellStyle name="Accent5 2 3" xfId="374"/>
    <cellStyle name="Accent5 3" xfId="375"/>
    <cellStyle name="Accent5 4" xfId="376"/>
    <cellStyle name="Accent6 2" xfId="377"/>
    <cellStyle name="Accent6 2 2" xfId="378"/>
    <cellStyle name="Accent6 2 3" xfId="379"/>
    <cellStyle name="Accent6 3" xfId="380"/>
    <cellStyle name="Accent6 4" xfId="381"/>
    <cellStyle name="Adjustable" xfId="382"/>
    <cellStyle name="Adjustable 2" xfId="383"/>
    <cellStyle name="Adjustable 2 2" xfId="384"/>
    <cellStyle name="Adjustable 3" xfId="385"/>
    <cellStyle name="Adjustable 4" xfId="386"/>
    <cellStyle name="Adjustable 5" xfId="387"/>
    <cellStyle name="AFE" xfId="388"/>
    <cellStyle name="AggblueCels_1x" xfId="389"/>
    <cellStyle name="AggBoldCells" xfId="390"/>
    <cellStyle name="AggCels" xfId="391"/>
    <cellStyle name="AutoFormat-Optionen" xfId="392"/>
    <cellStyle name="Bad 2" xfId="393"/>
    <cellStyle name="Bad 2 2" xfId="394"/>
    <cellStyle name="Bad 2 3" xfId="395"/>
    <cellStyle name="Bad 3" xfId="396"/>
    <cellStyle name="Bad 4" xfId="397"/>
    <cellStyle name="Band 1" xfId="398"/>
    <cellStyle name="Band 2" xfId="399"/>
    <cellStyle name="Best" xfId="400"/>
    <cellStyle name="Besuchter Hyperlink" xfId="401"/>
    <cellStyle name="Blue" xfId="402"/>
    <cellStyle name="Bold" xfId="403"/>
    <cellStyle name="Bold 2" xfId="404"/>
    <cellStyle name="Bold 2 2" xfId="405"/>
    <cellStyle name="Bullet" xfId="406"/>
    <cellStyle name="CALC Amount" xfId="407"/>
    <cellStyle name="Calculated" xfId="408"/>
    <cellStyle name="Calculation 2" xfId="409"/>
    <cellStyle name="Calculation 2 2" xfId="410"/>
    <cellStyle name="Calculation 2 2 2" xfId="411"/>
    <cellStyle name="Calculation 2 2 3" xfId="412"/>
    <cellStyle name="Calculation 2 3" xfId="413"/>
    <cellStyle name="Calculation 2 4" xfId="414"/>
    <cellStyle name="Calculation 2_FES2013 charts 2050 and progress" xfId="415"/>
    <cellStyle name="Calculation 3" xfId="416"/>
    <cellStyle name="Calculation 3 2" xfId="417"/>
    <cellStyle name="Calculation 3 3" xfId="418"/>
    <cellStyle name="Calculation 4" xfId="419"/>
    <cellStyle name="Calculation 5" xfId="420"/>
    <cellStyle name="Calculation 6" xfId="421"/>
    <cellStyle name="CellBlue1" xfId="422"/>
    <cellStyle name="CellNationValue" xfId="423"/>
    <cellStyle name="Check Cell 2" xfId="424"/>
    <cellStyle name="Check Cell 2 2" xfId="425"/>
    <cellStyle name="Check Cell 2 3" xfId="426"/>
    <cellStyle name="Check Cell 3" xfId="427"/>
    <cellStyle name="Check Cell 3 2" xfId="428"/>
    <cellStyle name="Check Cell 3 3" xfId="429"/>
    <cellStyle name="Check Cell 4" xfId="430"/>
    <cellStyle name="Check Cell 5" xfId="431"/>
    <cellStyle name="Check Cell 6" xfId="432"/>
    <cellStyle name="CheckCell_RP" xfId="433"/>
    <cellStyle name="CheckCelLbll_RP" xfId="434"/>
    <cellStyle name="CodeOutput_RP" xfId="435"/>
    <cellStyle name="Colhead" xfId="436"/>
    <cellStyle name="Column_Heading_RP" xfId="437"/>
    <cellStyle name="Column_Heading_RP 2" xfId="438"/>
    <cellStyle name="ColumnHeading" xfId="439"/>
    <cellStyle name="ColumnHeadings" xfId="440"/>
    <cellStyle name="ColumnHeadings2" xfId="441"/>
    <cellStyle name="Comma" xfId="1" builtinId="3"/>
    <cellStyle name="Comma [0.0]" xfId="442"/>
    <cellStyle name="Comma [0.0] 2" xfId="443"/>
    <cellStyle name="Comma [0.0] 2 2" xfId="444"/>
    <cellStyle name="Comma [0.0] 2 3" xfId="445"/>
    <cellStyle name="Comma [0.0] 3" xfId="446"/>
    <cellStyle name="Comma [0.0] 3 2" xfId="447"/>
    <cellStyle name="Comma [0.0] 4" xfId="448"/>
    <cellStyle name="Comma [0.0] 5" xfId="449"/>
    <cellStyle name="Comma [0.0]_1" xfId="450"/>
    <cellStyle name="Comma [0] 10" xfId="451"/>
    <cellStyle name="Comma [0] 10 2" xfId="452"/>
    <cellStyle name="Comma [0] 10 3" xfId="453"/>
    <cellStyle name="Comma [0] 11" xfId="454"/>
    <cellStyle name="Comma [0] 11 2" xfId="455"/>
    <cellStyle name="Comma [0] 11 3" xfId="456"/>
    <cellStyle name="Comma [0] 12" xfId="457"/>
    <cellStyle name="Comma [0] 12 2" xfId="458"/>
    <cellStyle name="Comma [0] 12 3" xfId="459"/>
    <cellStyle name="Comma [0] 13" xfId="460"/>
    <cellStyle name="Comma [0] 13 2" xfId="461"/>
    <cellStyle name="Comma [0] 13 3" xfId="462"/>
    <cellStyle name="Comma [0] 14" xfId="463"/>
    <cellStyle name="Comma [0] 14 2" xfId="464"/>
    <cellStyle name="Comma [0] 14 3" xfId="465"/>
    <cellStyle name="Comma [0] 15" xfId="466"/>
    <cellStyle name="Comma [0] 15 2" xfId="467"/>
    <cellStyle name="Comma [0] 15 3" xfId="468"/>
    <cellStyle name="Comma [0] 16" xfId="469"/>
    <cellStyle name="Comma [0] 16 2" xfId="470"/>
    <cellStyle name="Comma [0] 16 3" xfId="471"/>
    <cellStyle name="Comma [0] 17" xfId="472"/>
    <cellStyle name="Comma [0] 17 2" xfId="473"/>
    <cellStyle name="Comma [0] 17 3" xfId="474"/>
    <cellStyle name="Comma [0] 18" xfId="475"/>
    <cellStyle name="Comma [0] 18 2" xfId="476"/>
    <cellStyle name="Comma [0] 18 3" xfId="477"/>
    <cellStyle name="Comma [0] 19" xfId="478"/>
    <cellStyle name="Comma [0] 19 2" xfId="479"/>
    <cellStyle name="Comma [0] 19 3" xfId="480"/>
    <cellStyle name="Comma [0] 2" xfId="481"/>
    <cellStyle name="Comma [0] 20" xfId="482"/>
    <cellStyle name="Comma [0] 20 2" xfId="483"/>
    <cellStyle name="Comma [0] 20 3" xfId="484"/>
    <cellStyle name="Comma [0] 21" xfId="485"/>
    <cellStyle name="Comma [0] 21 2" xfId="486"/>
    <cellStyle name="Comma [0] 21 3" xfId="487"/>
    <cellStyle name="Comma [0] 22" xfId="488"/>
    <cellStyle name="Comma [0] 22 2" xfId="489"/>
    <cellStyle name="Comma [0] 22 3" xfId="490"/>
    <cellStyle name="Comma [0] 23" xfId="491"/>
    <cellStyle name="Comma [0] 23 2" xfId="492"/>
    <cellStyle name="Comma [0] 23 3" xfId="493"/>
    <cellStyle name="Comma [0] 24" xfId="494"/>
    <cellStyle name="Comma [0] 24 2" xfId="495"/>
    <cellStyle name="Comma [0] 24 3" xfId="496"/>
    <cellStyle name="Comma [0] 25" xfId="497"/>
    <cellStyle name="Comma [0] 25 2" xfId="498"/>
    <cellStyle name="Comma [0] 25 3" xfId="499"/>
    <cellStyle name="Comma [0] 26" xfId="500"/>
    <cellStyle name="Comma [0] 26 2" xfId="501"/>
    <cellStyle name="Comma [0] 26 3" xfId="502"/>
    <cellStyle name="Comma [0] 27" xfId="503"/>
    <cellStyle name="Comma [0] 27 2" xfId="504"/>
    <cellStyle name="Comma [0] 27 3" xfId="505"/>
    <cellStyle name="Comma [0] 28" xfId="506"/>
    <cellStyle name="Comma [0] 28 2" xfId="507"/>
    <cellStyle name="Comma [0] 28 3" xfId="508"/>
    <cellStyle name="Comma [0] 29" xfId="509"/>
    <cellStyle name="Comma [0] 29 2" xfId="510"/>
    <cellStyle name="Comma [0] 29 3" xfId="511"/>
    <cellStyle name="Comma [0] 3" xfId="512"/>
    <cellStyle name="Comma [0] 3 2" xfId="513"/>
    <cellStyle name="Comma [0] 3 3" xfId="514"/>
    <cellStyle name="Comma [0] 30" xfId="515"/>
    <cellStyle name="Comma [0] 30 2" xfId="516"/>
    <cellStyle name="Comma [0] 30 3" xfId="517"/>
    <cellStyle name="Comma [0] 31" xfId="518"/>
    <cellStyle name="Comma [0] 31 2" xfId="519"/>
    <cellStyle name="Comma [0] 31 3" xfId="520"/>
    <cellStyle name="Comma [0] 4" xfId="521"/>
    <cellStyle name="Comma [0] 5" xfId="522"/>
    <cellStyle name="Comma [0] 6" xfId="523"/>
    <cellStyle name="Comma [0] 7" xfId="524"/>
    <cellStyle name="Comma [0] 7 2" xfId="525"/>
    <cellStyle name="Comma [0] 7 3" xfId="526"/>
    <cellStyle name="Comma [0] 8" xfId="527"/>
    <cellStyle name="Comma [0] 8 2" xfId="528"/>
    <cellStyle name="Comma [0] 8 3" xfId="529"/>
    <cellStyle name="Comma [0] 9" xfId="530"/>
    <cellStyle name="Comma [0] 9 2" xfId="531"/>
    <cellStyle name="Comma [0] 9 3" xfId="532"/>
    <cellStyle name="Comma [1]" xfId="533"/>
    <cellStyle name="Comma [2]" xfId="534"/>
    <cellStyle name="Comma 10" xfId="535"/>
    <cellStyle name="Comma 10 2" xfId="536"/>
    <cellStyle name="Comma 11" xfId="537"/>
    <cellStyle name="Comma 11 2" xfId="538"/>
    <cellStyle name="Comma 12" xfId="539"/>
    <cellStyle name="Comma 12 2" xfId="540"/>
    <cellStyle name="Comma 13" xfId="541"/>
    <cellStyle name="Comma 13 2" xfId="542"/>
    <cellStyle name="Comma 14" xfId="543"/>
    <cellStyle name="Comma 14 2" xfId="544"/>
    <cellStyle name="Comma 15" xfId="545"/>
    <cellStyle name="Comma 15 2" xfId="546"/>
    <cellStyle name="Comma 16" xfId="547"/>
    <cellStyle name="Comma 16 2" xfId="548"/>
    <cellStyle name="Comma 17" xfId="549"/>
    <cellStyle name="Comma 17 2" xfId="550"/>
    <cellStyle name="Comma 18" xfId="551"/>
    <cellStyle name="Comma 18 2" xfId="552"/>
    <cellStyle name="Comma 19" xfId="553"/>
    <cellStyle name="Comma 19 2" xfId="554"/>
    <cellStyle name="Comma 2" xfId="555"/>
    <cellStyle name="Comma 2 2" xfId="556"/>
    <cellStyle name="Comma 2 2 2" xfId="557"/>
    <cellStyle name="Comma 2 3" xfId="558"/>
    <cellStyle name="Comma 2 3 2" xfId="559"/>
    <cellStyle name="Comma 2 4" xfId="560"/>
    <cellStyle name="Comma 2 4 2" xfId="561"/>
    <cellStyle name="Comma 2 5" xfId="562"/>
    <cellStyle name="Comma 2 6" xfId="563"/>
    <cellStyle name="Comma 2 7" xfId="564"/>
    <cellStyle name="Comma 2 8" xfId="565"/>
    <cellStyle name="Comma 2_Calculations" xfId="566"/>
    <cellStyle name="Comma 20" xfId="567"/>
    <cellStyle name="Comma 20 2" xfId="568"/>
    <cellStyle name="Comma 20 3" xfId="569"/>
    <cellStyle name="Comma 21" xfId="570"/>
    <cellStyle name="Comma 21 2" xfId="571"/>
    <cellStyle name="Comma 21 3" xfId="572"/>
    <cellStyle name="Comma 22" xfId="573"/>
    <cellStyle name="Comma 22 2" xfId="574"/>
    <cellStyle name="Comma 22 3" xfId="575"/>
    <cellStyle name="Comma 23" xfId="576"/>
    <cellStyle name="Comma 23 2" xfId="577"/>
    <cellStyle name="Comma 23 3" xfId="578"/>
    <cellStyle name="Comma 24" xfId="579"/>
    <cellStyle name="Comma 24 2" xfId="580"/>
    <cellStyle name="Comma 24 3" xfId="581"/>
    <cellStyle name="Comma 25" xfId="582"/>
    <cellStyle name="Comma 25 2" xfId="583"/>
    <cellStyle name="Comma 25 3" xfId="584"/>
    <cellStyle name="Comma 26" xfId="585"/>
    <cellStyle name="Comma 26 2" xfId="586"/>
    <cellStyle name="Comma 26 3" xfId="587"/>
    <cellStyle name="Comma 27" xfId="588"/>
    <cellStyle name="Comma 27 2" xfId="589"/>
    <cellStyle name="Comma 27 3" xfId="590"/>
    <cellStyle name="Comma 28" xfId="591"/>
    <cellStyle name="Comma 28 2" xfId="592"/>
    <cellStyle name="Comma 28 3" xfId="593"/>
    <cellStyle name="Comma 29" xfId="594"/>
    <cellStyle name="Comma 29 2" xfId="595"/>
    <cellStyle name="Comma 29 3" xfId="596"/>
    <cellStyle name="Comma 3" xfId="597"/>
    <cellStyle name="Comma 3 2" xfId="598"/>
    <cellStyle name="Comma 3 2 2" xfId="599"/>
    <cellStyle name="Comma 3 2 3" xfId="600"/>
    <cellStyle name="Comma 3 3" xfId="601"/>
    <cellStyle name="Comma 3 4" xfId="602"/>
    <cellStyle name="Comma 3 5" xfId="603"/>
    <cellStyle name="Comma 3_Pan_Europe_Datafile_2012_H2" xfId="604"/>
    <cellStyle name="Comma 30" xfId="605"/>
    <cellStyle name="Comma 30 2" xfId="606"/>
    <cellStyle name="Comma 30 3" xfId="607"/>
    <cellStyle name="Comma 31" xfId="608"/>
    <cellStyle name="Comma 31 2" xfId="609"/>
    <cellStyle name="Comma 31 3" xfId="610"/>
    <cellStyle name="Comma 32" xfId="611"/>
    <cellStyle name="Comma 33" xfId="612"/>
    <cellStyle name="Comma 33 2" xfId="613"/>
    <cellStyle name="Comma 33 3" xfId="614"/>
    <cellStyle name="Comma 34" xfId="615"/>
    <cellStyle name="Comma 34 2" xfId="616"/>
    <cellStyle name="Comma 34 3" xfId="617"/>
    <cellStyle name="Comma 35" xfId="618"/>
    <cellStyle name="Comma 35 2" xfId="619"/>
    <cellStyle name="Comma 35 3" xfId="620"/>
    <cellStyle name="Comma 36" xfId="621"/>
    <cellStyle name="Comma 36 2" xfId="622"/>
    <cellStyle name="Comma 36 3" xfId="623"/>
    <cellStyle name="Comma 37" xfId="624"/>
    <cellStyle name="Comma 37 2" xfId="625"/>
    <cellStyle name="Comma 37 3" xfId="626"/>
    <cellStyle name="Comma 38" xfId="627"/>
    <cellStyle name="Comma 38 2" xfId="628"/>
    <cellStyle name="Comma 38 3" xfId="629"/>
    <cellStyle name="Comma 39" xfId="630"/>
    <cellStyle name="Comma 4" xfId="631"/>
    <cellStyle name="Comma 4 2" xfId="632"/>
    <cellStyle name="Comma 4 3" xfId="633"/>
    <cellStyle name="Comma 4 4" xfId="634"/>
    <cellStyle name="Comma 40" xfId="635"/>
    <cellStyle name="Comma 41" xfId="636"/>
    <cellStyle name="Comma 42" xfId="637"/>
    <cellStyle name="Comma 42 2" xfId="638"/>
    <cellStyle name="Comma 43" xfId="639"/>
    <cellStyle name="Comma 43 2" xfId="640"/>
    <cellStyle name="Comma 44" xfId="641"/>
    <cellStyle name="Comma 44 2" xfId="642"/>
    <cellStyle name="Comma 45" xfId="643"/>
    <cellStyle name="Comma 46" xfId="644"/>
    <cellStyle name="Comma 47" xfId="645"/>
    <cellStyle name="Comma 48" xfId="646"/>
    <cellStyle name="Comma 49" xfId="647"/>
    <cellStyle name="Comma 5" xfId="648"/>
    <cellStyle name="Comma 5 2" xfId="649"/>
    <cellStyle name="Comma 5 3" xfId="650"/>
    <cellStyle name="Comma 5 4" xfId="651"/>
    <cellStyle name="Comma 5 4 2" xfId="652"/>
    <cellStyle name="Comma 50" xfId="653"/>
    <cellStyle name="Comma 51" xfId="654"/>
    <cellStyle name="Comma 52" xfId="655"/>
    <cellStyle name="Comma 53" xfId="656"/>
    <cellStyle name="Comma 54" xfId="657"/>
    <cellStyle name="Comma 55" xfId="658"/>
    <cellStyle name="Comma 56" xfId="659"/>
    <cellStyle name="Comma 57" xfId="660"/>
    <cellStyle name="Comma 58" xfId="661"/>
    <cellStyle name="Comma 59" xfId="662"/>
    <cellStyle name="Comma 6" xfId="663"/>
    <cellStyle name="Comma 6 2" xfId="664"/>
    <cellStyle name="Comma 6 3" xfId="665"/>
    <cellStyle name="Comma 6 4" xfId="666"/>
    <cellStyle name="Comma 6 4 2" xfId="667"/>
    <cellStyle name="Comma 60" xfId="668"/>
    <cellStyle name="Comma 61" xfId="669"/>
    <cellStyle name="Comma 62" xfId="670"/>
    <cellStyle name="Comma 63" xfId="671"/>
    <cellStyle name="Comma 64" xfId="672"/>
    <cellStyle name="Comma 65" xfId="7896"/>
    <cellStyle name="Comma 66" xfId="7897"/>
    <cellStyle name="Comma 7" xfId="673"/>
    <cellStyle name="Comma 7 2" xfId="674"/>
    <cellStyle name="Comma 7 3" xfId="675"/>
    <cellStyle name="Comma 8" xfId="676"/>
    <cellStyle name="Comma 8 2" xfId="677"/>
    <cellStyle name="Comma 8 3" xfId="678"/>
    <cellStyle name="Comma 9" xfId="679"/>
    <cellStyle name="Comma 9 2" xfId="680"/>
    <cellStyle name="Comma no zeroes" xfId="681"/>
    <cellStyle name="Comma no zeroes 2" xfId="682"/>
    <cellStyle name="Comma one decimal no zeroes" xfId="683"/>
    <cellStyle name="Comma one decimal no zeroes 2" xfId="684"/>
    <cellStyle name="Comment" xfId="685"/>
    <cellStyle name="Comments" xfId="686"/>
    <cellStyle name="Comments 2" xfId="687"/>
    <cellStyle name="Comments 2 2" xfId="688"/>
    <cellStyle name="Comments 2 3" xfId="689"/>
    <cellStyle name="Comments 3" xfId="690"/>
    <cellStyle name="Comments 3 2" xfId="691"/>
    <cellStyle name="Comments 4" xfId="692"/>
    <cellStyle name="Comments 4 2" xfId="693"/>
    <cellStyle name="Comments 5" xfId="694"/>
    <cellStyle name="Comments 5 2" xfId="695"/>
    <cellStyle name="Comments 6" xfId="696"/>
    <cellStyle name="Comments 7" xfId="697"/>
    <cellStyle name="Comments_1" xfId="698"/>
    <cellStyle name="Constant_RP" xfId="699"/>
    <cellStyle name="ConstantLbl_RP" xfId="700"/>
    <cellStyle name="Constants" xfId="701"/>
    <cellStyle name="Constants 2" xfId="702"/>
    <cellStyle name="Constants 3" xfId="703"/>
    <cellStyle name="Content1" xfId="704"/>
    <cellStyle name="Content1 2" xfId="705"/>
    <cellStyle name="Content1 3" xfId="706"/>
    <cellStyle name="Content2" xfId="707"/>
    <cellStyle name="Content2 2" xfId="708"/>
    <cellStyle name="Content2 3" xfId="709"/>
    <cellStyle name="Country Data_Normal" xfId="710"/>
    <cellStyle name="CountryTitle" xfId="711"/>
    <cellStyle name="Currency" xfId="5" builtinId="4"/>
    <cellStyle name="Currency [0] 2" xfId="712"/>
    <cellStyle name="Currency [0] 3" xfId="713"/>
    <cellStyle name="Currency [0] 4" xfId="714"/>
    <cellStyle name="Currency 2" xfId="715"/>
    <cellStyle name="Currency 3" xfId="716"/>
    <cellStyle name="Currency 4" xfId="717"/>
    <cellStyle name="CustomizationGreenCells" xfId="718"/>
    <cellStyle name="CustomizationGreenCells 2" xfId="719"/>
    <cellStyle name="CustomizationGreenCells 3" xfId="720"/>
    <cellStyle name="Data" xfId="721"/>
    <cellStyle name="Description" xfId="722"/>
    <cellStyle name="Description_RP" xfId="723"/>
    <cellStyle name="Direction" xfId="724"/>
    <cellStyle name="DM" xfId="725"/>
    <cellStyle name="Dollar" xfId="726"/>
    <cellStyle name="Dollars" xfId="727"/>
    <cellStyle name="Dollars 2" xfId="728"/>
    <cellStyle name="Dollars 3" xfId="729"/>
    <cellStyle name="Dollars 3 2" xfId="730"/>
    <cellStyle name="Dollars 3 3" xfId="731"/>
    <cellStyle name="Dollars 3 3 2" xfId="732"/>
    <cellStyle name="Dollars 4" xfId="733"/>
    <cellStyle name="Dollars 4 2" xfId="734"/>
    <cellStyle name="Dollars(0)" xfId="735"/>
    <cellStyle name="Dollars(0) 2" xfId="736"/>
    <cellStyle name="Dollars(0) 3" xfId="737"/>
    <cellStyle name="Dollars(0) 3 2" xfId="738"/>
    <cellStyle name="Dollars(0) 3 3" xfId="739"/>
    <cellStyle name="Dollars(0) 3 3 2" xfId="740"/>
    <cellStyle name="Dollars(0) 4" xfId="741"/>
    <cellStyle name="Dollars(0) 4 2" xfId="742"/>
    <cellStyle name="Dollars(0)_Gas Flow Dynamics" xfId="743"/>
    <cellStyle name="Dollars_DDATA" xfId="744"/>
    <cellStyle name="Empty_B_border" xfId="745"/>
    <cellStyle name="EmptyReference" xfId="746"/>
    <cellStyle name="Enlarged" xfId="747"/>
    <cellStyle name="EOS" xfId="748"/>
    <cellStyle name="ErrorCheck" xfId="749"/>
    <cellStyle name="ErrorCheck 2" xfId="750"/>
    <cellStyle name="ErrorCheck 3" xfId="751"/>
    <cellStyle name="ErrorCheck 3 2" xfId="752"/>
    <cellStyle name="ErrorCheck 3 3" xfId="753"/>
    <cellStyle name="ErrorCheck 3 3 2" xfId="754"/>
    <cellStyle name="ErrorCheck 4" xfId="755"/>
    <cellStyle name="ErrorCheck 4 2" xfId="756"/>
    <cellStyle name="ErrorCheck_Gas Flow Dynamics" xfId="757"/>
    <cellStyle name="Euro" xfId="758"/>
    <cellStyle name="Euro 2" xfId="759"/>
    <cellStyle name="Euro 3" xfId="760"/>
    <cellStyle name="Euro 3 2" xfId="761"/>
    <cellStyle name="Euro 4" xfId="762"/>
    <cellStyle name="Euro 5" xfId="763"/>
    <cellStyle name="Euro_FES2013 charts 2050 and progress" xfId="764"/>
    <cellStyle name="Explanatory Text 2" xfId="765"/>
    <cellStyle name="Explanatory Text 2 2" xfId="766"/>
    <cellStyle name="Explanatory Text 2 2 2" xfId="767"/>
    <cellStyle name="Explanatory Text 2 2 3" xfId="768"/>
    <cellStyle name="Explanatory Text 2 3" xfId="769"/>
    <cellStyle name="Explanatory Text 3" xfId="770"/>
    <cellStyle name="Explanatory Text 4" xfId="771"/>
    <cellStyle name="EYBlocked" xfId="772"/>
    <cellStyle name="EYBlocked 2" xfId="773"/>
    <cellStyle name="EYBlocked 3" xfId="774"/>
    <cellStyle name="EYCallUp" xfId="775"/>
    <cellStyle name="EYCallUp 2" xfId="776"/>
    <cellStyle name="EYCallUp 3" xfId="777"/>
    <cellStyle name="EYCheck" xfId="778"/>
    <cellStyle name="EYDate" xfId="779"/>
    <cellStyle name="EYDeviant" xfId="780"/>
    <cellStyle name="EYDeviant 2" xfId="781"/>
    <cellStyle name="EYDeviant 3" xfId="782"/>
    <cellStyle name="EYHeader1" xfId="783"/>
    <cellStyle name="EYHeader1 2" xfId="784"/>
    <cellStyle name="EYHeader1 2 2" xfId="785"/>
    <cellStyle name="EYHeader1 2 2 2" xfId="786"/>
    <cellStyle name="EYHeader1 2 2 3" xfId="787"/>
    <cellStyle name="EYHeader1 2 2 4" xfId="788"/>
    <cellStyle name="EYHeader1 2 2_Subsidy" xfId="789"/>
    <cellStyle name="EYHeader1 2 3" xfId="790"/>
    <cellStyle name="EYHeader1 2 4" xfId="791"/>
    <cellStyle name="EYHeader1 2 5" xfId="792"/>
    <cellStyle name="EYHeader1 2_ST" xfId="793"/>
    <cellStyle name="EYHeader1 3" xfId="794"/>
    <cellStyle name="EYHeader1 3 10" xfId="795"/>
    <cellStyle name="EYHeader1 3 2" xfId="796"/>
    <cellStyle name="EYHeader1 3 3" xfId="797"/>
    <cellStyle name="EYHeader1 3 4" xfId="798"/>
    <cellStyle name="EYHeader1 3 4 2" xfId="799"/>
    <cellStyle name="EYHeader1 3 4 2 2" xfId="800"/>
    <cellStyle name="EYHeader1 3 4 2 3" xfId="801"/>
    <cellStyle name="EYHeader1 3 4 2 4" xfId="802"/>
    <cellStyle name="EYHeader1 3 4 2 5" xfId="803"/>
    <cellStyle name="EYHeader1 3 4 2 6" xfId="804"/>
    <cellStyle name="EYHeader1 3 4 3" xfId="805"/>
    <cellStyle name="EYHeader1 3 4 3 2" xfId="806"/>
    <cellStyle name="EYHeader1 3 4 4" xfId="807"/>
    <cellStyle name="EYHeader1 3 4 5" xfId="808"/>
    <cellStyle name="EYHeader1 3 4 6" xfId="809"/>
    <cellStyle name="EYHeader1 3 4 7" xfId="810"/>
    <cellStyle name="EYHeader1 3 4 8" xfId="811"/>
    <cellStyle name="EYHeader1 3 5" xfId="812"/>
    <cellStyle name="EYHeader1 3 5 2" xfId="813"/>
    <cellStyle name="EYHeader1 3 5 2 2" xfId="814"/>
    <cellStyle name="EYHeader1 3 5 2 3" xfId="815"/>
    <cellStyle name="EYHeader1 3 5 2 4" xfId="816"/>
    <cellStyle name="EYHeader1 3 5 2 5" xfId="817"/>
    <cellStyle name="EYHeader1 3 5 2 6" xfId="818"/>
    <cellStyle name="EYHeader1 3 5 3" xfId="819"/>
    <cellStyle name="EYHeader1 3 5 3 2" xfId="820"/>
    <cellStyle name="EYHeader1 3 5 4" xfId="821"/>
    <cellStyle name="EYHeader1 3 5 5" xfId="822"/>
    <cellStyle name="EYHeader1 3 5 6" xfId="823"/>
    <cellStyle name="EYHeader1 3 5 7" xfId="824"/>
    <cellStyle name="EYHeader1 3 5 8" xfId="825"/>
    <cellStyle name="EYHeader1 3 6" xfId="826"/>
    <cellStyle name="EYHeader1 3 6 2" xfId="827"/>
    <cellStyle name="EYHeader1 3 7" xfId="828"/>
    <cellStyle name="EYHeader1 3 8" xfId="829"/>
    <cellStyle name="EYHeader1 3 9" xfId="830"/>
    <cellStyle name="EYHeader1 3_Subsidy" xfId="831"/>
    <cellStyle name="EYHeader1 4" xfId="832"/>
    <cellStyle name="EYHeader1 5" xfId="833"/>
    <cellStyle name="EYHeader1 5 2" xfId="834"/>
    <cellStyle name="EYHeader1 6" xfId="835"/>
    <cellStyle name="EYHeader1 6 2" xfId="836"/>
    <cellStyle name="EYHeader1 6 2 2" xfId="837"/>
    <cellStyle name="EYHeader1 6 2 3" xfId="838"/>
    <cellStyle name="EYHeader1 6 2 4" xfId="839"/>
    <cellStyle name="EYHeader1 6 2 5" xfId="840"/>
    <cellStyle name="EYHeader1 6 2 6" xfId="841"/>
    <cellStyle name="EYHeader1 6 3" xfId="842"/>
    <cellStyle name="EYHeader1 6 3 2" xfId="843"/>
    <cellStyle name="EYHeader1 6 4" xfId="844"/>
    <cellStyle name="EYHeader1 6 5" xfId="845"/>
    <cellStyle name="EYHeader1 6 6" xfId="846"/>
    <cellStyle name="EYHeader1 6 7" xfId="847"/>
    <cellStyle name="EYHeader1 6 8" xfId="848"/>
    <cellStyle name="EYHeader1_Calculations" xfId="849"/>
    <cellStyle name="EYHeader2" xfId="850"/>
    <cellStyle name="EYHeader3" xfId="851"/>
    <cellStyle name="EYInputDate" xfId="852"/>
    <cellStyle name="EYInputPercent" xfId="853"/>
    <cellStyle name="EYInputValue" xfId="854"/>
    <cellStyle name="EYNormal" xfId="855"/>
    <cellStyle name="EYPercent" xfId="856"/>
    <cellStyle name="EYPercentCapped" xfId="857"/>
    <cellStyle name="EYSubTotal" xfId="858"/>
    <cellStyle name="EYSubTotal 10" xfId="859"/>
    <cellStyle name="EYSubTotal 10 2" xfId="860"/>
    <cellStyle name="EYSubTotal 10 2 2" xfId="861"/>
    <cellStyle name="EYSubTotal 10 2 3" xfId="862"/>
    <cellStyle name="EYSubTotal 10 2 4" xfId="863"/>
    <cellStyle name="EYSubTotal 10 2 5" xfId="864"/>
    <cellStyle name="EYSubTotal 10 2 6" xfId="865"/>
    <cellStyle name="EYSubTotal 10 3" xfId="866"/>
    <cellStyle name="EYSubTotal 10 3 2" xfId="867"/>
    <cellStyle name="EYSubTotal 10 4" xfId="868"/>
    <cellStyle name="EYSubTotal 10 5" xfId="869"/>
    <cellStyle name="EYSubTotal 10 6" xfId="870"/>
    <cellStyle name="EYSubTotal 10 7" xfId="871"/>
    <cellStyle name="EYSubTotal 11" xfId="872"/>
    <cellStyle name="EYSubTotal 11 2" xfId="873"/>
    <cellStyle name="EYSubTotal 11 2 2" xfId="874"/>
    <cellStyle name="EYSubTotal 11 2 3" xfId="875"/>
    <cellStyle name="EYSubTotal 11 2 4" xfId="876"/>
    <cellStyle name="EYSubTotal 11 2 5" xfId="877"/>
    <cellStyle name="EYSubTotal 11 2 6" xfId="878"/>
    <cellStyle name="EYSubTotal 11 3" xfId="879"/>
    <cellStyle name="EYSubTotal 11 3 2" xfId="880"/>
    <cellStyle name="EYSubTotal 11 4" xfId="881"/>
    <cellStyle name="EYSubTotal 11 5" xfId="882"/>
    <cellStyle name="EYSubTotal 11 6" xfId="883"/>
    <cellStyle name="EYSubTotal 11 7" xfId="884"/>
    <cellStyle name="EYSubTotal 12" xfId="885"/>
    <cellStyle name="EYSubTotal 12 2" xfId="886"/>
    <cellStyle name="EYSubTotal 12 2 2" xfId="887"/>
    <cellStyle name="EYSubTotal 12 2 3" xfId="888"/>
    <cellStyle name="EYSubTotal 12 2 4" xfId="889"/>
    <cellStyle name="EYSubTotal 12 2 5" xfId="890"/>
    <cellStyle name="EYSubTotal 12 2 6" xfId="891"/>
    <cellStyle name="EYSubTotal 12 3" xfId="892"/>
    <cellStyle name="EYSubTotal 12 3 2" xfId="893"/>
    <cellStyle name="EYSubTotal 12 4" xfId="894"/>
    <cellStyle name="EYSubTotal 12 5" xfId="895"/>
    <cellStyle name="EYSubTotal 12 6" xfId="896"/>
    <cellStyle name="EYSubTotal 12 7" xfId="897"/>
    <cellStyle name="EYSubTotal 13" xfId="898"/>
    <cellStyle name="EYSubTotal 13 2" xfId="899"/>
    <cellStyle name="EYSubTotal 13 3" xfId="900"/>
    <cellStyle name="EYSubTotal 13 4" xfId="901"/>
    <cellStyle name="EYSubTotal 13 5" xfId="902"/>
    <cellStyle name="EYSubTotal 13 6" xfId="903"/>
    <cellStyle name="EYSubTotal 14" xfId="904"/>
    <cellStyle name="EYSubTotal 14 2" xfId="905"/>
    <cellStyle name="EYSubTotal 15" xfId="906"/>
    <cellStyle name="EYSubTotal 16" xfId="907"/>
    <cellStyle name="EYSubTotal 17" xfId="908"/>
    <cellStyle name="EYSubTotal 18" xfId="909"/>
    <cellStyle name="EYSubTotal 19" xfId="910"/>
    <cellStyle name="EYSubTotal 2" xfId="911"/>
    <cellStyle name="EYSubTotal 2 10" xfId="912"/>
    <cellStyle name="EYSubTotal 2 10 2" xfId="913"/>
    <cellStyle name="EYSubTotal 2 10 2 2" xfId="914"/>
    <cellStyle name="EYSubTotal 2 10 2 3" xfId="915"/>
    <cellStyle name="EYSubTotal 2 10 2 4" xfId="916"/>
    <cellStyle name="EYSubTotal 2 10 2 5" xfId="917"/>
    <cellStyle name="EYSubTotal 2 10 2 6" xfId="918"/>
    <cellStyle name="EYSubTotal 2 10 3" xfId="919"/>
    <cellStyle name="EYSubTotal 2 10 3 2" xfId="920"/>
    <cellStyle name="EYSubTotal 2 10 4" xfId="921"/>
    <cellStyle name="EYSubTotal 2 10 5" xfId="922"/>
    <cellStyle name="EYSubTotal 2 10 6" xfId="923"/>
    <cellStyle name="EYSubTotal 2 10 7" xfId="924"/>
    <cellStyle name="EYSubTotal 2 11" xfId="925"/>
    <cellStyle name="EYSubTotal 2 11 2" xfId="926"/>
    <cellStyle name="EYSubTotal 2 11 3" xfId="927"/>
    <cellStyle name="EYSubTotal 2 11 4" xfId="928"/>
    <cellStyle name="EYSubTotal 2 11 5" xfId="929"/>
    <cellStyle name="EYSubTotal 2 11 6" xfId="930"/>
    <cellStyle name="EYSubTotal 2 12" xfId="931"/>
    <cellStyle name="EYSubTotal 2 12 2" xfId="932"/>
    <cellStyle name="EYSubTotal 2 13" xfId="933"/>
    <cellStyle name="EYSubTotal 2 14" xfId="934"/>
    <cellStyle name="EYSubTotal 2 15" xfId="935"/>
    <cellStyle name="EYSubTotal 2 16" xfId="936"/>
    <cellStyle name="EYSubTotal 2 17" xfId="937"/>
    <cellStyle name="EYSubTotal 2 2" xfId="938"/>
    <cellStyle name="EYSubTotal 2 2 10" xfId="939"/>
    <cellStyle name="EYSubTotal 2 2 10 2" xfId="940"/>
    <cellStyle name="EYSubTotal 2 2 11" xfId="941"/>
    <cellStyle name="EYSubTotal 2 2 12" xfId="942"/>
    <cellStyle name="EYSubTotal 2 2 13" xfId="943"/>
    <cellStyle name="EYSubTotal 2 2 14" xfId="944"/>
    <cellStyle name="EYSubTotal 2 2 2" xfId="945"/>
    <cellStyle name="EYSubTotal 2 2 2 2" xfId="946"/>
    <cellStyle name="EYSubTotal 2 2 2 2 2" xfId="947"/>
    <cellStyle name="EYSubTotal 2 2 2 2 2 2" xfId="948"/>
    <cellStyle name="EYSubTotal 2 2 2 2 2 3" xfId="949"/>
    <cellStyle name="EYSubTotal 2 2 2 2 2 4" xfId="950"/>
    <cellStyle name="EYSubTotal 2 2 2 2 2 5" xfId="951"/>
    <cellStyle name="EYSubTotal 2 2 2 2 2 6" xfId="952"/>
    <cellStyle name="EYSubTotal 2 2 2 2 3" xfId="953"/>
    <cellStyle name="EYSubTotal 2 2 2 2 3 2" xfId="954"/>
    <cellStyle name="EYSubTotal 2 2 2 2 4" xfId="955"/>
    <cellStyle name="EYSubTotal 2 2 2 2 5" xfId="956"/>
    <cellStyle name="EYSubTotal 2 2 2 2 6" xfId="957"/>
    <cellStyle name="EYSubTotal 2 2 2 2 7" xfId="958"/>
    <cellStyle name="EYSubTotal 2 2 2 3" xfId="959"/>
    <cellStyle name="EYSubTotal 2 2 2 3 2" xfId="960"/>
    <cellStyle name="EYSubTotal 2 2 2 3 3" xfId="961"/>
    <cellStyle name="EYSubTotal 2 2 2 3 4" xfId="962"/>
    <cellStyle name="EYSubTotal 2 2 2 3 5" xfId="963"/>
    <cellStyle name="EYSubTotal 2 2 2 3 6" xfId="964"/>
    <cellStyle name="EYSubTotal 2 2 2 4" xfId="965"/>
    <cellStyle name="EYSubTotal 2 2 2 4 2" xfId="966"/>
    <cellStyle name="EYSubTotal 2 2 2 5" xfId="967"/>
    <cellStyle name="EYSubTotal 2 2 2 6" xfId="968"/>
    <cellStyle name="EYSubTotal 2 2 2 7" xfId="969"/>
    <cellStyle name="EYSubTotal 2 2 2 8" xfId="970"/>
    <cellStyle name="EYSubTotal 2 2 2_Subsidy" xfId="971"/>
    <cellStyle name="EYSubTotal 2 2 3" xfId="972"/>
    <cellStyle name="EYSubTotal 2 2 3 2" xfId="973"/>
    <cellStyle name="EYSubTotal 2 2 3 2 2" xfId="974"/>
    <cellStyle name="EYSubTotal 2 2 3 2 3" xfId="975"/>
    <cellStyle name="EYSubTotal 2 2 3 2 4" xfId="976"/>
    <cellStyle name="EYSubTotal 2 2 3 2 5" xfId="977"/>
    <cellStyle name="EYSubTotal 2 2 3 2 6" xfId="978"/>
    <cellStyle name="EYSubTotal 2 2 3 3" xfId="979"/>
    <cellStyle name="EYSubTotal 2 2 3 3 2" xfId="980"/>
    <cellStyle name="EYSubTotal 2 2 3 4" xfId="981"/>
    <cellStyle name="EYSubTotal 2 2 3 5" xfId="982"/>
    <cellStyle name="EYSubTotal 2 2 3 6" xfId="983"/>
    <cellStyle name="EYSubTotal 2 2 3 7" xfId="984"/>
    <cellStyle name="EYSubTotal 2 2 4" xfId="985"/>
    <cellStyle name="EYSubTotal 2 2 4 2" xfId="986"/>
    <cellStyle name="EYSubTotal 2 2 4 2 2" xfId="987"/>
    <cellStyle name="EYSubTotal 2 2 4 2 3" xfId="988"/>
    <cellStyle name="EYSubTotal 2 2 4 2 4" xfId="989"/>
    <cellStyle name="EYSubTotal 2 2 4 2 5" xfId="990"/>
    <cellStyle name="EYSubTotal 2 2 4 2 6" xfId="991"/>
    <cellStyle name="EYSubTotal 2 2 4 3" xfId="992"/>
    <cellStyle name="EYSubTotal 2 2 4 3 2" xfId="993"/>
    <cellStyle name="EYSubTotal 2 2 4 4" xfId="994"/>
    <cellStyle name="EYSubTotal 2 2 4 5" xfId="995"/>
    <cellStyle name="EYSubTotal 2 2 4 6" xfId="996"/>
    <cellStyle name="EYSubTotal 2 2 4 7" xfId="997"/>
    <cellStyle name="EYSubTotal 2 2 5" xfId="998"/>
    <cellStyle name="EYSubTotal 2 2 5 2" xfId="999"/>
    <cellStyle name="EYSubTotal 2 2 5 2 2" xfId="1000"/>
    <cellStyle name="EYSubTotal 2 2 5 2 3" xfId="1001"/>
    <cellStyle name="EYSubTotal 2 2 5 2 4" xfId="1002"/>
    <cellStyle name="EYSubTotal 2 2 5 2 5" xfId="1003"/>
    <cellStyle name="EYSubTotal 2 2 5 2 6" xfId="1004"/>
    <cellStyle name="EYSubTotal 2 2 5 3" xfId="1005"/>
    <cellStyle name="EYSubTotal 2 2 5 3 2" xfId="1006"/>
    <cellStyle name="EYSubTotal 2 2 5 4" xfId="1007"/>
    <cellStyle name="EYSubTotal 2 2 5 5" xfId="1008"/>
    <cellStyle name="EYSubTotal 2 2 5 6" xfId="1009"/>
    <cellStyle name="EYSubTotal 2 2 5 7" xfId="1010"/>
    <cellStyle name="EYSubTotal 2 2 6" xfId="1011"/>
    <cellStyle name="EYSubTotal 2 2 6 2" xfId="1012"/>
    <cellStyle name="EYSubTotal 2 2 6 2 2" xfId="1013"/>
    <cellStyle name="EYSubTotal 2 2 6 2 3" xfId="1014"/>
    <cellStyle name="EYSubTotal 2 2 6 2 4" xfId="1015"/>
    <cellStyle name="EYSubTotal 2 2 6 2 5" xfId="1016"/>
    <cellStyle name="EYSubTotal 2 2 6 2 6" xfId="1017"/>
    <cellStyle name="EYSubTotal 2 2 6 3" xfId="1018"/>
    <cellStyle name="EYSubTotal 2 2 6 3 2" xfId="1019"/>
    <cellStyle name="EYSubTotal 2 2 6 4" xfId="1020"/>
    <cellStyle name="EYSubTotal 2 2 6 5" xfId="1021"/>
    <cellStyle name="EYSubTotal 2 2 6 6" xfId="1022"/>
    <cellStyle name="EYSubTotal 2 2 6 7" xfId="1023"/>
    <cellStyle name="EYSubTotal 2 2 7" xfId="1024"/>
    <cellStyle name="EYSubTotal 2 2 7 2" xfId="1025"/>
    <cellStyle name="EYSubTotal 2 2 7 2 2" xfId="1026"/>
    <cellStyle name="EYSubTotal 2 2 7 2 3" xfId="1027"/>
    <cellStyle name="EYSubTotal 2 2 7 2 4" xfId="1028"/>
    <cellStyle name="EYSubTotal 2 2 7 2 5" xfId="1029"/>
    <cellStyle name="EYSubTotal 2 2 7 2 6" xfId="1030"/>
    <cellStyle name="EYSubTotal 2 2 7 3" xfId="1031"/>
    <cellStyle name="EYSubTotal 2 2 7 3 2" xfId="1032"/>
    <cellStyle name="EYSubTotal 2 2 7 4" xfId="1033"/>
    <cellStyle name="EYSubTotal 2 2 7 5" xfId="1034"/>
    <cellStyle name="EYSubTotal 2 2 7 6" xfId="1035"/>
    <cellStyle name="EYSubTotal 2 2 7 7" xfId="1036"/>
    <cellStyle name="EYSubTotal 2 2 8" xfId="1037"/>
    <cellStyle name="EYSubTotal 2 2 8 2" xfId="1038"/>
    <cellStyle name="EYSubTotal 2 2 8 2 2" xfId="1039"/>
    <cellStyle name="EYSubTotal 2 2 8 2 3" xfId="1040"/>
    <cellStyle name="EYSubTotal 2 2 8 2 4" xfId="1041"/>
    <cellStyle name="EYSubTotal 2 2 8 2 5" xfId="1042"/>
    <cellStyle name="EYSubTotal 2 2 8 2 6" xfId="1043"/>
    <cellStyle name="EYSubTotal 2 2 8 3" xfId="1044"/>
    <cellStyle name="EYSubTotal 2 2 8 3 2" xfId="1045"/>
    <cellStyle name="EYSubTotal 2 2 8 4" xfId="1046"/>
    <cellStyle name="EYSubTotal 2 2 8 5" xfId="1047"/>
    <cellStyle name="EYSubTotal 2 2 8 6" xfId="1048"/>
    <cellStyle name="EYSubTotal 2 2 8 7" xfId="1049"/>
    <cellStyle name="EYSubTotal 2 2 9" xfId="1050"/>
    <cellStyle name="EYSubTotal 2 2 9 2" xfId="1051"/>
    <cellStyle name="EYSubTotal 2 2 9 3" xfId="1052"/>
    <cellStyle name="EYSubTotal 2 2 9 4" xfId="1053"/>
    <cellStyle name="EYSubTotal 2 2 9 5" xfId="1054"/>
    <cellStyle name="EYSubTotal 2 2 9 6" xfId="1055"/>
    <cellStyle name="EYSubTotal 2 2_Subsidy" xfId="1056"/>
    <cellStyle name="EYSubTotal 2 3" xfId="1057"/>
    <cellStyle name="EYSubTotal 2 3 10" xfId="1058"/>
    <cellStyle name="EYSubTotal 2 3 10 2" xfId="1059"/>
    <cellStyle name="EYSubTotal 2 3 11" xfId="1060"/>
    <cellStyle name="EYSubTotal 2 3 12" xfId="1061"/>
    <cellStyle name="EYSubTotal 2 3 13" xfId="1062"/>
    <cellStyle name="EYSubTotal 2 3 14" xfId="1063"/>
    <cellStyle name="EYSubTotal 2 3 2" xfId="1064"/>
    <cellStyle name="EYSubTotal 2 3 2 2" xfId="1065"/>
    <cellStyle name="EYSubTotal 2 3 2 2 2" xfId="1066"/>
    <cellStyle name="EYSubTotal 2 3 2 2 2 2" xfId="1067"/>
    <cellStyle name="EYSubTotal 2 3 2 2 2 3" xfId="1068"/>
    <cellStyle name="EYSubTotal 2 3 2 2 2 4" xfId="1069"/>
    <cellStyle name="EYSubTotal 2 3 2 2 2 5" xfId="1070"/>
    <cellStyle name="EYSubTotal 2 3 2 2 2 6" xfId="1071"/>
    <cellStyle name="EYSubTotal 2 3 2 2 3" xfId="1072"/>
    <cellStyle name="EYSubTotal 2 3 2 2 3 2" xfId="1073"/>
    <cellStyle name="EYSubTotal 2 3 2 2 4" xfId="1074"/>
    <cellStyle name="EYSubTotal 2 3 2 2 5" xfId="1075"/>
    <cellStyle name="EYSubTotal 2 3 2 2 6" xfId="1076"/>
    <cellStyle name="EYSubTotal 2 3 2 2 7" xfId="1077"/>
    <cellStyle name="EYSubTotal 2 3 2 3" xfId="1078"/>
    <cellStyle name="EYSubTotal 2 3 2 3 2" xfId="1079"/>
    <cellStyle name="EYSubTotal 2 3 2 3 3" xfId="1080"/>
    <cellStyle name="EYSubTotal 2 3 2 3 4" xfId="1081"/>
    <cellStyle name="EYSubTotal 2 3 2 3 5" xfId="1082"/>
    <cellStyle name="EYSubTotal 2 3 2 3 6" xfId="1083"/>
    <cellStyle name="EYSubTotal 2 3 2 4" xfId="1084"/>
    <cellStyle name="EYSubTotal 2 3 2 4 2" xfId="1085"/>
    <cellStyle name="EYSubTotal 2 3 2 5" xfId="1086"/>
    <cellStyle name="EYSubTotal 2 3 2 6" xfId="1087"/>
    <cellStyle name="EYSubTotal 2 3 2 7" xfId="1088"/>
    <cellStyle name="EYSubTotal 2 3 2 8" xfId="1089"/>
    <cellStyle name="EYSubTotal 2 3 2_Subsidy" xfId="1090"/>
    <cellStyle name="EYSubTotal 2 3 3" xfId="1091"/>
    <cellStyle name="EYSubTotal 2 3 3 2" xfId="1092"/>
    <cellStyle name="EYSubTotal 2 3 3 2 2" xfId="1093"/>
    <cellStyle name="EYSubTotal 2 3 3 2 3" xfId="1094"/>
    <cellStyle name="EYSubTotal 2 3 3 2 4" xfId="1095"/>
    <cellStyle name="EYSubTotal 2 3 3 2 5" xfId="1096"/>
    <cellStyle name="EYSubTotal 2 3 3 2 6" xfId="1097"/>
    <cellStyle name="EYSubTotal 2 3 3 3" xfId="1098"/>
    <cellStyle name="EYSubTotal 2 3 3 3 2" xfId="1099"/>
    <cellStyle name="EYSubTotal 2 3 3 4" xfId="1100"/>
    <cellStyle name="EYSubTotal 2 3 3 5" xfId="1101"/>
    <cellStyle name="EYSubTotal 2 3 3 6" xfId="1102"/>
    <cellStyle name="EYSubTotal 2 3 3 7" xfId="1103"/>
    <cellStyle name="EYSubTotal 2 3 4" xfId="1104"/>
    <cellStyle name="EYSubTotal 2 3 4 2" xfId="1105"/>
    <cellStyle name="EYSubTotal 2 3 4 2 2" xfId="1106"/>
    <cellStyle name="EYSubTotal 2 3 4 2 3" xfId="1107"/>
    <cellStyle name="EYSubTotal 2 3 4 2 4" xfId="1108"/>
    <cellStyle name="EYSubTotal 2 3 4 2 5" xfId="1109"/>
    <cellStyle name="EYSubTotal 2 3 4 2 6" xfId="1110"/>
    <cellStyle name="EYSubTotal 2 3 4 3" xfId="1111"/>
    <cellStyle name="EYSubTotal 2 3 4 3 2" xfId="1112"/>
    <cellStyle name="EYSubTotal 2 3 4 4" xfId="1113"/>
    <cellStyle name="EYSubTotal 2 3 4 5" xfId="1114"/>
    <cellStyle name="EYSubTotal 2 3 4 6" xfId="1115"/>
    <cellStyle name="EYSubTotal 2 3 4 7" xfId="1116"/>
    <cellStyle name="EYSubTotal 2 3 5" xfId="1117"/>
    <cellStyle name="EYSubTotal 2 3 5 2" xfId="1118"/>
    <cellStyle name="EYSubTotal 2 3 5 2 2" xfId="1119"/>
    <cellStyle name="EYSubTotal 2 3 5 2 3" xfId="1120"/>
    <cellStyle name="EYSubTotal 2 3 5 2 4" xfId="1121"/>
    <cellStyle name="EYSubTotal 2 3 5 2 5" xfId="1122"/>
    <cellStyle name="EYSubTotal 2 3 5 2 6" xfId="1123"/>
    <cellStyle name="EYSubTotal 2 3 5 3" xfId="1124"/>
    <cellStyle name="EYSubTotal 2 3 5 3 2" xfId="1125"/>
    <cellStyle name="EYSubTotal 2 3 5 4" xfId="1126"/>
    <cellStyle name="EYSubTotal 2 3 5 5" xfId="1127"/>
    <cellStyle name="EYSubTotal 2 3 5 6" xfId="1128"/>
    <cellStyle name="EYSubTotal 2 3 5 7" xfId="1129"/>
    <cellStyle name="EYSubTotal 2 3 6" xfId="1130"/>
    <cellStyle name="EYSubTotal 2 3 6 2" xfId="1131"/>
    <cellStyle name="EYSubTotal 2 3 6 2 2" xfId="1132"/>
    <cellStyle name="EYSubTotal 2 3 6 2 3" xfId="1133"/>
    <cellStyle name="EYSubTotal 2 3 6 2 4" xfId="1134"/>
    <cellStyle name="EYSubTotal 2 3 6 2 5" xfId="1135"/>
    <cellStyle name="EYSubTotal 2 3 6 2 6" xfId="1136"/>
    <cellStyle name="EYSubTotal 2 3 6 3" xfId="1137"/>
    <cellStyle name="EYSubTotal 2 3 6 3 2" xfId="1138"/>
    <cellStyle name="EYSubTotal 2 3 6 4" xfId="1139"/>
    <cellStyle name="EYSubTotal 2 3 6 5" xfId="1140"/>
    <cellStyle name="EYSubTotal 2 3 6 6" xfId="1141"/>
    <cellStyle name="EYSubTotal 2 3 6 7" xfId="1142"/>
    <cellStyle name="EYSubTotal 2 3 7" xfId="1143"/>
    <cellStyle name="EYSubTotal 2 3 7 2" xfId="1144"/>
    <cellStyle name="EYSubTotal 2 3 7 2 2" xfId="1145"/>
    <cellStyle name="EYSubTotal 2 3 7 2 3" xfId="1146"/>
    <cellStyle name="EYSubTotal 2 3 7 2 4" xfId="1147"/>
    <cellStyle name="EYSubTotal 2 3 7 2 5" xfId="1148"/>
    <cellStyle name="EYSubTotal 2 3 7 2 6" xfId="1149"/>
    <cellStyle name="EYSubTotal 2 3 7 3" xfId="1150"/>
    <cellStyle name="EYSubTotal 2 3 7 3 2" xfId="1151"/>
    <cellStyle name="EYSubTotal 2 3 7 4" xfId="1152"/>
    <cellStyle name="EYSubTotal 2 3 7 5" xfId="1153"/>
    <cellStyle name="EYSubTotal 2 3 7 6" xfId="1154"/>
    <cellStyle name="EYSubTotal 2 3 7 7" xfId="1155"/>
    <cellStyle name="EYSubTotal 2 3 8" xfId="1156"/>
    <cellStyle name="EYSubTotal 2 3 8 2" xfId="1157"/>
    <cellStyle name="EYSubTotal 2 3 8 2 2" xfId="1158"/>
    <cellStyle name="EYSubTotal 2 3 8 2 3" xfId="1159"/>
    <cellStyle name="EYSubTotal 2 3 8 2 4" xfId="1160"/>
    <cellStyle name="EYSubTotal 2 3 8 2 5" xfId="1161"/>
    <cellStyle name="EYSubTotal 2 3 8 2 6" xfId="1162"/>
    <cellStyle name="EYSubTotal 2 3 8 3" xfId="1163"/>
    <cellStyle name="EYSubTotal 2 3 8 3 2" xfId="1164"/>
    <cellStyle name="EYSubTotal 2 3 8 4" xfId="1165"/>
    <cellStyle name="EYSubTotal 2 3 8 5" xfId="1166"/>
    <cellStyle name="EYSubTotal 2 3 8 6" xfId="1167"/>
    <cellStyle name="EYSubTotal 2 3 8 7" xfId="1168"/>
    <cellStyle name="EYSubTotal 2 3 9" xfId="1169"/>
    <cellStyle name="EYSubTotal 2 3 9 2" xfId="1170"/>
    <cellStyle name="EYSubTotal 2 3 9 3" xfId="1171"/>
    <cellStyle name="EYSubTotal 2 3 9 4" xfId="1172"/>
    <cellStyle name="EYSubTotal 2 3 9 5" xfId="1173"/>
    <cellStyle name="EYSubTotal 2 3 9 6" xfId="1174"/>
    <cellStyle name="EYSubTotal 2 3_Subsidy" xfId="1175"/>
    <cellStyle name="EYSubTotal 2 4" xfId="1176"/>
    <cellStyle name="EYSubTotal 2 4 2" xfId="1177"/>
    <cellStyle name="EYSubTotal 2 4 2 2" xfId="1178"/>
    <cellStyle name="EYSubTotal 2 4 2 2 2" xfId="1179"/>
    <cellStyle name="EYSubTotal 2 4 2 2 3" xfId="1180"/>
    <cellStyle name="EYSubTotal 2 4 2 2 4" xfId="1181"/>
    <cellStyle name="EYSubTotal 2 4 2 2 5" xfId="1182"/>
    <cellStyle name="EYSubTotal 2 4 2 2 6" xfId="1183"/>
    <cellStyle name="EYSubTotal 2 4 2 3" xfId="1184"/>
    <cellStyle name="EYSubTotal 2 4 2 3 2" xfId="1185"/>
    <cellStyle name="EYSubTotal 2 4 2 4" xfId="1186"/>
    <cellStyle name="EYSubTotal 2 4 2 5" xfId="1187"/>
    <cellStyle name="EYSubTotal 2 4 2 6" xfId="1188"/>
    <cellStyle name="EYSubTotal 2 4 2 7" xfId="1189"/>
    <cellStyle name="EYSubTotal 2 4 3" xfId="1190"/>
    <cellStyle name="EYSubTotal 2 4 3 2" xfId="1191"/>
    <cellStyle name="EYSubTotal 2 4 3 3" xfId="1192"/>
    <cellStyle name="EYSubTotal 2 4 3 4" xfId="1193"/>
    <cellStyle name="EYSubTotal 2 4 3 5" xfId="1194"/>
    <cellStyle name="EYSubTotal 2 4 3 6" xfId="1195"/>
    <cellStyle name="EYSubTotal 2 4 4" xfId="1196"/>
    <cellStyle name="EYSubTotal 2 4 4 2" xfId="1197"/>
    <cellStyle name="EYSubTotal 2 4 5" xfId="1198"/>
    <cellStyle name="EYSubTotal 2 4 6" xfId="1199"/>
    <cellStyle name="EYSubTotal 2 4 7" xfId="1200"/>
    <cellStyle name="EYSubTotal 2 4 8" xfId="1201"/>
    <cellStyle name="EYSubTotal 2 4_Subsidy" xfId="1202"/>
    <cellStyle name="EYSubTotal 2 5" xfId="1203"/>
    <cellStyle name="EYSubTotal 2 5 2" xfId="1204"/>
    <cellStyle name="EYSubTotal 2 5 2 2" xfId="1205"/>
    <cellStyle name="EYSubTotal 2 5 2 3" xfId="1206"/>
    <cellStyle name="EYSubTotal 2 5 2 4" xfId="1207"/>
    <cellStyle name="EYSubTotal 2 5 2 5" xfId="1208"/>
    <cellStyle name="EYSubTotal 2 5 2 6" xfId="1209"/>
    <cellStyle name="EYSubTotal 2 5 3" xfId="1210"/>
    <cellStyle name="EYSubTotal 2 5 3 2" xfId="1211"/>
    <cellStyle name="EYSubTotal 2 5 4" xfId="1212"/>
    <cellStyle name="EYSubTotal 2 5 5" xfId="1213"/>
    <cellStyle name="EYSubTotal 2 5 6" xfId="1214"/>
    <cellStyle name="EYSubTotal 2 5 7" xfId="1215"/>
    <cellStyle name="EYSubTotal 2 6" xfId="1216"/>
    <cellStyle name="EYSubTotal 2 6 2" xfId="1217"/>
    <cellStyle name="EYSubTotal 2 6 2 2" xfId="1218"/>
    <cellStyle name="EYSubTotal 2 6 2 3" xfId="1219"/>
    <cellStyle name="EYSubTotal 2 6 2 4" xfId="1220"/>
    <cellStyle name="EYSubTotal 2 6 2 5" xfId="1221"/>
    <cellStyle name="EYSubTotal 2 6 2 6" xfId="1222"/>
    <cellStyle name="EYSubTotal 2 6 3" xfId="1223"/>
    <cellStyle name="EYSubTotal 2 6 3 2" xfId="1224"/>
    <cellStyle name="EYSubTotal 2 6 4" xfId="1225"/>
    <cellStyle name="EYSubTotal 2 6 5" xfId="1226"/>
    <cellStyle name="EYSubTotal 2 6 6" xfId="1227"/>
    <cellStyle name="EYSubTotal 2 6 7" xfId="1228"/>
    <cellStyle name="EYSubTotal 2 7" xfId="1229"/>
    <cellStyle name="EYSubTotal 2 7 2" xfId="1230"/>
    <cellStyle name="EYSubTotal 2 7 2 2" xfId="1231"/>
    <cellStyle name="EYSubTotal 2 7 2 3" xfId="1232"/>
    <cellStyle name="EYSubTotal 2 7 2 4" xfId="1233"/>
    <cellStyle name="EYSubTotal 2 7 2 5" xfId="1234"/>
    <cellStyle name="EYSubTotal 2 7 2 6" xfId="1235"/>
    <cellStyle name="EYSubTotal 2 7 3" xfId="1236"/>
    <cellStyle name="EYSubTotal 2 7 3 2" xfId="1237"/>
    <cellStyle name="EYSubTotal 2 7 4" xfId="1238"/>
    <cellStyle name="EYSubTotal 2 7 5" xfId="1239"/>
    <cellStyle name="EYSubTotal 2 7 6" xfId="1240"/>
    <cellStyle name="EYSubTotal 2 7 7" xfId="1241"/>
    <cellStyle name="EYSubTotal 2 8" xfId="1242"/>
    <cellStyle name="EYSubTotal 2 8 2" xfId="1243"/>
    <cellStyle name="EYSubTotal 2 8 2 2" xfId="1244"/>
    <cellStyle name="EYSubTotal 2 8 2 3" xfId="1245"/>
    <cellStyle name="EYSubTotal 2 8 2 4" xfId="1246"/>
    <cellStyle name="EYSubTotal 2 8 2 5" xfId="1247"/>
    <cellStyle name="EYSubTotal 2 8 2 6" xfId="1248"/>
    <cellStyle name="EYSubTotal 2 8 3" xfId="1249"/>
    <cellStyle name="EYSubTotal 2 8 3 2" xfId="1250"/>
    <cellStyle name="EYSubTotal 2 8 4" xfId="1251"/>
    <cellStyle name="EYSubTotal 2 8 5" xfId="1252"/>
    <cellStyle name="EYSubTotal 2 8 6" xfId="1253"/>
    <cellStyle name="EYSubTotal 2 8 7" xfId="1254"/>
    <cellStyle name="EYSubTotal 2 9" xfId="1255"/>
    <cellStyle name="EYSubTotal 2 9 2" xfId="1256"/>
    <cellStyle name="EYSubTotal 2 9 2 2" xfId="1257"/>
    <cellStyle name="EYSubTotal 2 9 2 3" xfId="1258"/>
    <cellStyle name="EYSubTotal 2 9 2 4" xfId="1259"/>
    <cellStyle name="EYSubTotal 2 9 2 5" xfId="1260"/>
    <cellStyle name="EYSubTotal 2 9 2 6" xfId="1261"/>
    <cellStyle name="EYSubTotal 2 9 3" xfId="1262"/>
    <cellStyle name="EYSubTotal 2 9 3 2" xfId="1263"/>
    <cellStyle name="EYSubTotal 2 9 4" xfId="1264"/>
    <cellStyle name="EYSubTotal 2 9 5" xfId="1265"/>
    <cellStyle name="EYSubTotal 2 9 6" xfId="1266"/>
    <cellStyle name="EYSubTotal 2 9 7" xfId="1267"/>
    <cellStyle name="EYSubTotal 2_ST" xfId="1268"/>
    <cellStyle name="EYSubTotal 3" xfId="1269"/>
    <cellStyle name="EYSubTotal 3 10" xfId="1270"/>
    <cellStyle name="EYSubTotal 3 10 2" xfId="1271"/>
    <cellStyle name="EYSubTotal 3 11" xfId="1272"/>
    <cellStyle name="EYSubTotal 3 12" xfId="1273"/>
    <cellStyle name="EYSubTotal 3 13" xfId="1274"/>
    <cellStyle name="EYSubTotal 3 14" xfId="1275"/>
    <cellStyle name="EYSubTotal 3 15" xfId="1276"/>
    <cellStyle name="EYSubTotal 3 2" xfId="1277"/>
    <cellStyle name="EYSubTotal 3 2 2" xfId="1278"/>
    <cellStyle name="EYSubTotal 3 2 2 2" xfId="1279"/>
    <cellStyle name="EYSubTotal 3 2 2 2 2" xfId="1280"/>
    <cellStyle name="EYSubTotal 3 2 2 2 3" xfId="1281"/>
    <cellStyle name="EYSubTotal 3 2 2 2 4" xfId="1282"/>
    <cellStyle name="EYSubTotal 3 2 2 2 5" xfId="1283"/>
    <cellStyle name="EYSubTotal 3 2 2 2 6" xfId="1284"/>
    <cellStyle name="EYSubTotal 3 2 2 3" xfId="1285"/>
    <cellStyle name="EYSubTotal 3 2 2 3 2" xfId="1286"/>
    <cellStyle name="EYSubTotal 3 2 2 4" xfId="1287"/>
    <cellStyle name="EYSubTotal 3 2 2 5" xfId="1288"/>
    <cellStyle name="EYSubTotal 3 2 2 6" xfId="1289"/>
    <cellStyle name="EYSubTotal 3 2 2 7" xfId="1290"/>
    <cellStyle name="EYSubTotal 3 2 3" xfId="1291"/>
    <cellStyle name="EYSubTotal 3 2 3 2" xfId="1292"/>
    <cellStyle name="EYSubTotal 3 2 3 3" xfId="1293"/>
    <cellStyle name="EYSubTotal 3 2 3 4" xfId="1294"/>
    <cellStyle name="EYSubTotal 3 2 3 5" xfId="1295"/>
    <cellStyle name="EYSubTotal 3 2 3 6" xfId="1296"/>
    <cellStyle name="EYSubTotal 3 2 4" xfId="1297"/>
    <cellStyle name="EYSubTotal 3 2 4 2" xfId="1298"/>
    <cellStyle name="EYSubTotal 3 2 5" xfId="1299"/>
    <cellStyle name="EYSubTotal 3 2 6" xfId="1300"/>
    <cellStyle name="EYSubTotal 3 2 7" xfId="1301"/>
    <cellStyle name="EYSubTotal 3 2 8" xfId="1302"/>
    <cellStyle name="EYSubTotal 3 2_Subsidy" xfId="1303"/>
    <cellStyle name="EYSubTotal 3 3" xfId="1304"/>
    <cellStyle name="EYSubTotal 3 3 2" xfId="1305"/>
    <cellStyle name="EYSubTotal 3 3 2 2" xfId="1306"/>
    <cellStyle name="EYSubTotal 3 3 2 3" xfId="1307"/>
    <cellStyle name="EYSubTotal 3 3 2 4" xfId="1308"/>
    <cellStyle name="EYSubTotal 3 3 2 5" xfId="1309"/>
    <cellStyle name="EYSubTotal 3 3 2 6" xfId="1310"/>
    <cellStyle name="EYSubTotal 3 3 3" xfId="1311"/>
    <cellStyle name="EYSubTotal 3 3 3 2" xfId="1312"/>
    <cellStyle name="EYSubTotal 3 3 4" xfId="1313"/>
    <cellStyle name="EYSubTotal 3 3 5" xfId="1314"/>
    <cellStyle name="EYSubTotal 3 3 6" xfId="1315"/>
    <cellStyle name="EYSubTotal 3 3 7" xfId="1316"/>
    <cellStyle name="EYSubTotal 3 4" xfId="1317"/>
    <cellStyle name="EYSubTotal 3 4 2" xfId="1318"/>
    <cellStyle name="EYSubTotal 3 4 2 2" xfId="1319"/>
    <cellStyle name="EYSubTotal 3 4 2 3" xfId="1320"/>
    <cellStyle name="EYSubTotal 3 4 2 4" xfId="1321"/>
    <cellStyle name="EYSubTotal 3 4 2 5" xfId="1322"/>
    <cellStyle name="EYSubTotal 3 4 2 6" xfId="1323"/>
    <cellStyle name="EYSubTotal 3 4 3" xfId="1324"/>
    <cellStyle name="EYSubTotal 3 4 3 2" xfId="1325"/>
    <cellStyle name="EYSubTotal 3 4 4" xfId="1326"/>
    <cellStyle name="EYSubTotal 3 4 5" xfId="1327"/>
    <cellStyle name="EYSubTotal 3 4 6" xfId="1328"/>
    <cellStyle name="EYSubTotal 3 4 7" xfId="1329"/>
    <cellStyle name="EYSubTotal 3 5" xfId="1330"/>
    <cellStyle name="EYSubTotal 3 5 2" xfId="1331"/>
    <cellStyle name="EYSubTotal 3 5 2 2" xfId="1332"/>
    <cellStyle name="EYSubTotal 3 5 2 3" xfId="1333"/>
    <cellStyle name="EYSubTotal 3 5 2 4" xfId="1334"/>
    <cellStyle name="EYSubTotal 3 5 2 5" xfId="1335"/>
    <cellStyle name="EYSubTotal 3 5 2 6" xfId="1336"/>
    <cellStyle name="EYSubTotal 3 5 3" xfId="1337"/>
    <cellStyle name="EYSubTotal 3 5 3 2" xfId="1338"/>
    <cellStyle name="EYSubTotal 3 5 4" xfId="1339"/>
    <cellStyle name="EYSubTotal 3 5 5" xfId="1340"/>
    <cellStyle name="EYSubTotal 3 5 6" xfId="1341"/>
    <cellStyle name="EYSubTotal 3 5 7" xfId="1342"/>
    <cellStyle name="EYSubTotal 3 6" xfId="1343"/>
    <cellStyle name="EYSubTotal 3 6 2" xfId="1344"/>
    <cellStyle name="EYSubTotal 3 6 2 2" xfId="1345"/>
    <cellStyle name="EYSubTotal 3 6 2 3" xfId="1346"/>
    <cellStyle name="EYSubTotal 3 6 2 4" xfId="1347"/>
    <cellStyle name="EYSubTotal 3 6 2 5" xfId="1348"/>
    <cellStyle name="EYSubTotal 3 6 2 6" xfId="1349"/>
    <cellStyle name="EYSubTotal 3 6 3" xfId="1350"/>
    <cellStyle name="EYSubTotal 3 6 3 2" xfId="1351"/>
    <cellStyle name="EYSubTotal 3 6 4" xfId="1352"/>
    <cellStyle name="EYSubTotal 3 6 5" xfId="1353"/>
    <cellStyle name="EYSubTotal 3 6 6" xfId="1354"/>
    <cellStyle name="EYSubTotal 3 6 7" xfId="1355"/>
    <cellStyle name="EYSubTotal 3 7" xfId="1356"/>
    <cellStyle name="EYSubTotal 3 7 2" xfId="1357"/>
    <cellStyle name="EYSubTotal 3 7 2 2" xfId="1358"/>
    <cellStyle name="EYSubTotal 3 7 2 3" xfId="1359"/>
    <cellStyle name="EYSubTotal 3 7 2 4" xfId="1360"/>
    <cellStyle name="EYSubTotal 3 7 2 5" xfId="1361"/>
    <cellStyle name="EYSubTotal 3 7 2 6" xfId="1362"/>
    <cellStyle name="EYSubTotal 3 7 3" xfId="1363"/>
    <cellStyle name="EYSubTotal 3 7 3 2" xfId="1364"/>
    <cellStyle name="EYSubTotal 3 7 4" xfId="1365"/>
    <cellStyle name="EYSubTotal 3 7 5" xfId="1366"/>
    <cellStyle name="EYSubTotal 3 7 6" xfId="1367"/>
    <cellStyle name="EYSubTotal 3 7 7" xfId="1368"/>
    <cellStyle name="EYSubTotal 3 8" xfId="1369"/>
    <cellStyle name="EYSubTotal 3 8 2" xfId="1370"/>
    <cellStyle name="EYSubTotal 3 8 2 2" xfId="1371"/>
    <cellStyle name="EYSubTotal 3 8 2 3" xfId="1372"/>
    <cellStyle name="EYSubTotal 3 8 2 4" xfId="1373"/>
    <cellStyle name="EYSubTotal 3 8 2 5" xfId="1374"/>
    <cellStyle name="EYSubTotal 3 8 2 6" xfId="1375"/>
    <cellStyle name="EYSubTotal 3 8 3" xfId="1376"/>
    <cellStyle name="EYSubTotal 3 8 3 2" xfId="1377"/>
    <cellStyle name="EYSubTotal 3 8 4" xfId="1378"/>
    <cellStyle name="EYSubTotal 3 8 5" xfId="1379"/>
    <cellStyle name="EYSubTotal 3 8 6" xfId="1380"/>
    <cellStyle name="EYSubTotal 3 8 7" xfId="1381"/>
    <cellStyle name="EYSubTotal 3 9" xfId="1382"/>
    <cellStyle name="EYSubTotal 3 9 2" xfId="1383"/>
    <cellStyle name="EYSubTotal 3 9 3" xfId="1384"/>
    <cellStyle name="EYSubTotal 3 9 4" xfId="1385"/>
    <cellStyle name="EYSubTotal 3 9 5" xfId="1386"/>
    <cellStyle name="EYSubTotal 3 9 6" xfId="1387"/>
    <cellStyle name="EYSubTotal 3_Subsidy" xfId="1388"/>
    <cellStyle name="EYSubTotal 4" xfId="1389"/>
    <cellStyle name="EYSubTotal 4 10" xfId="1390"/>
    <cellStyle name="EYSubTotal 4 10 2" xfId="1391"/>
    <cellStyle name="EYSubTotal 4 11" xfId="1392"/>
    <cellStyle name="EYSubTotal 4 12" xfId="1393"/>
    <cellStyle name="EYSubTotal 4 13" xfId="1394"/>
    <cellStyle name="EYSubTotal 4 14" xfId="1395"/>
    <cellStyle name="EYSubTotal 4 2" xfId="1396"/>
    <cellStyle name="EYSubTotal 4 2 2" xfId="1397"/>
    <cellStyle name="EYSubTotal 4 2 2 2" xfId="1398"/>
    <cellStyle name="EYSubTotal 4 2 2 2 2" xfId="1399"/>
    <cellStyle name="EYSubTotal 4 2 2 2 3" xfId="1400"/>
    <cellStyle name="EYSubTotal 4 2 2 2 4" xfId="1401"/>
    <cellStyle name="EYSubTotal 4 2 2 2 5" xfId="1402"/>
    <cellStyle name="EYSubTotal 4 2 2 2 6" xfId="1403"/>
    <cellStyle name="EYSubTotal 4 2 2 3" xfId="1404"/>
    <cellStyle name="EYSubTotal 4 2 2 3 2" xfId="1405"/>
    <cellStyle name="EYSubTotal 4 2 2 4" xfId="1406"/>
    <cellStyle name="EYSubTotal 4 2 2 5" xfId="1407"/>
    <cellStyle name="EYSubTotal 4 2 2 6" xfId="1408"/>
    <cellStyle name="EYSubTotal 4 2 2 7" xfId="1409"/>
    <cellStyle name="EYSubTotal 4 2 3" xfId="1410"/>
    <cellStyle name="EYSubTotal 4 2 3 2" xfId="1411"/>
    <cellStyle name="EYSubTotal 4 2 3 3" xfId="1412"/>
    <cellStyle name="EYSubTotal 4 2 3 4" xfId="1413"/>
    <cellStyle name="EYSubTotal 4 2 3 5" xfId="1414"/>
    <cellStyle name="EYSubTotal 4 2 3 6" xfId="1415"/>
    <cellStyle name="EYSubTotal 4 2 4" xfId="1416"/>
    <cellStyle name="EYSubTotal 4 2 4 2" xfId="1417"/>
    <cellStyle name="EYSubTotal 4 2 5" xfId="1418"/>
    <cellStyle name="EYSubTotal 4 2 6" xfId="1419"/>
    <cellStyle name="EYSubTotal 4 2 7" xfId="1420"/>
    <cellStyle name="EYSubTotal 4 2 8" xfId="1421"/>
    <cellStyle name="EYSubTotal 4 2_Subsidy" xfId="1422"/>
    <cellStyle name="EYSubTotal 4 3" xfId="1423"/>
    <cellStyle name="EYSubTotal 4 3 2" xfId="1424"/>
    <cellStyle name="EYSubTotal 4 3 2 2" xfId="1425"/>
    <cellStyle name="EYSubTotal 4 3 2 3" xfId="1426"/>
    <cellStyle name="EYSubTotal 4 3 2 4" xfId="1427"/>
    <cellStyle name="EYSubTotal 4 3 2 5" xfId="1428"/>
    <cellStyle name="EYSubTotal 4 3 2 6" xfId="1429"/>
    <cellStyle name="EYSubTotal 4 3 3" xfId="1430"/>
    <cellStyle name="EYSubTotal 4 3 3 2" xfId="1431"/>
    <cellStyle name="EYSubTotal 4 3 4" xfId="1432"/>
    <cellStyle name="EYSubTotal 4 3 5" xfId="1433"/>
    <cellStyle name="EYSubTotal 4 3 6" xfId="1434"/>
    <cellStyle name="EYSubTotal 4 3 7" xfId="1435"/>
    <cellStyle name="EYSubTotal 4 4" xfId="1436"/>
    <cellStyle name="EYSubTotal 4 4 2" xfId="1437"/>
    <cellStyle name="EYSubTotal 4 4 2 2" xfId="1438"/>
    <cellStyle name="EYSubTotal 4 4 2 3" xfId="1439"/>
    <cellStyle name="EYSubTotal 4 4 2 4" xfId="1440"/>
    <cellStyle name="EYSubTotal 4 4 2 5" xfId="1441"/>
    <cellStyle name="EYSubTotal 4 4 2 6" xfId="1442"/>
    <cellStyle name="EYSubTotal 4 4 3" xfId="1443"/>
    <cellStyle name="EYSubTotal 4 4 3 2" xfId="1444"/>
    <cellStyle name="EYSubTotal 4 4 4" xfId="1445"/>
    <cellStyle name="EYSubTotal 4 4 5" xfId="1446"/>
    <cellStyle name="EYSubTotal 4 4 6" xfId="1447"/>
    <cellStyle name="EYSubTotal 4 4 7" xfId="1448"/>
    <cellStyle name="EYSubTotal 4 5" xfId="1449"/>
    <cellStyle name="EYSubTotal 4 5 2" xfId="1450"/>
    <cellStyle name="EYSubTotal 4 5 2 2" xfId="1451"/>
    <cellStyle name="EYSubTotal 4 5 2 3" xfId="1452"/>
    <cellStyle name="EYSubTotal 4 5 2 4" xfId="1453"/>
    <cellStyle name="EYSubTotal 4 5 2 5" xfId="1454"/>
    <cellStyle name="EYSubTotal 4 5 2 6" xfId="1455"/>
    <cellStyle name="EYSubTotal 4 5 3" xfId="1456"/>
    <cellStyle name="EYSubTotal 4 5 3 2" xfId="1457"/>
    <cellStyle name="EYSubTotal 4 5 4" xfId="1458"/>
    <cellStyle name="EYSubTotal 4 5 5" xfId="1459"/>
    <cellStyle name="EYSubTotal 4 5 6" xfId="1460"/>
    <cellStyle name="EYSubTotal 4 5 7" xfId="1461"/>
    <cellStyle name="EYSubTotal 4 6" xfId="1462"/>
    <cellStyle name="EYSubTotal 4 6 2" xfId="1463"/>
    <cellStyle name="EYSubTotal 4 6 2 2" xfId="1464"/>
    <cellStyle name="EYSubTotal 4 6 2 3" xfId="1465"/>
    <cellStyle name="EYSubTotal 4 6 2 4" xfId="1466"/>
    <cellStyle name="EYSubTotal 4 6 2 5" xfId="1467"/>
    <cellStyle name="EYSubTotal 4 6 2 6" xfId="1468"/>
    <cellStyle name="EYSubTotal 4 6 3" xfId="1469"/>
    <cellStyle name="EYSubTotal 4 6 3 2" xfId="1470"/>
    <cellStyle name="EYSubTotal 4 6 4" xfId="1471"/>
    <cellStyle name="EYSubTotal 4 6 5" xfId="1472"/>
    <cellStyle name="EYSubTotal 4 6 6" xfId="1473"/>
    <cellStyle name="EYSubTotal 4 6 7" xfId="1474"/>
    <cellStyle name="EYSubTotal 4 7" xfId="1475"/>
    <cellStyle name="EYSubTotal 4 7 2" xfId="1476"/>
    <cellStyle name="EYSubTotal 4 7 2 2" xfId="1477"/>
    <cellStyle name="EYSubTotal 4 7 2 3" xfId="1478"/>
    <cellStyle name="EYSubTotal 4 7 2 4" xfId="1479"/>
    <cellStyle name="EYSubTotal 4 7 2 5" xfId="1480"/>
    <cellStyle name="EYSubTotal 4 7 2 6" xfId="1481"/>
    <cellStyle name="EYSubTotal 4 7 3" xfId="1482"/>
    <cellStyle name="EYSubTotal 4 7 3 2" xfId="1483"/>
    <cellStyle name="EYSubTotal 4 7 4" xfId="1484"/>
    <cellStyle name="EYSubTotal 4 7 5" xfId="1485"/>
    <cellStyle name="EYSubTotal 4 7 6" xfId="1486"/>
    <cellStyle name="EYSubTotal 4 7 7" xfId="1487"/>
    <cellStyle name="EYSubTotal 4 8" xfId="1488"/>
    <cellStyle name="EYSubTotal 4 8 2" xfId="1489"/>
    <cellStyle name="EYSubTotal 4 8 2 2" xfId="1490"/>
    <cellStyle name="EYSubTotal 4 8 2 3" xfId="1491"/>
    <cellStyle name="EYSubTotal 4 8 2 4" xfId="1492"/>
    <cellStyle name="EYSubTotal 4 8 2 5" xfId="1493"/>
    <cellStyle name="EYSubTotal 4 8 2 6" xfId="1494"/>
    <cellStyle name="EYSubTotal 4 8 3" xfId="1495"/>
    <cellStyle name="EYSubTotal 4 8 3 2" xfId="1496"/>
    <cellStyle name="EYSubTotal 4 8 4" xfId="1497"/>
    <cellStyle name="EYSubTotal 4 8 5" xfId="1498"/>
    <cellStyle name="EYSubTotal 4 8 6" xfId="1499"/>
    <cellStyle name="EYSubTotal 4 8 7" xfId="1500"/>
    <cellStyle name="EYSubTotal 4 9" xfId="1501"/>
    <cellStyle name="EYSubTotal 4 9 2" xfId="1502"/>
    <cellStyle name="EYSubTotal 4 9 3" xfId="1503"/>
    <cellStyle name="EYSubTotal 4 9 4" xfId="1504"/>
    <cellStyle name="EYSubTotal 4 9 5" xfId="1505"/>
    <cellStyle name="EYSubTotal 4 9 6" xfId="1506"/>
    <cellStyle name="EYSubTotal 4_Subsidy" xfId="1507"/>
    <cellStyle name="EYSubTotal 5" xfId="1508"/>
    <cellStyle name="EYSubTotal 5 10" xfId="1509"/>
    <cellStyle name="EYSubTotal 5 10 2" xfId="1510"/>
    <cellStyle name="EYSubTotal 5 11" xfId="1511"/>
    <cellStyle name="EYSubTotal 5 12" xfId="1512"/>
    <cellStyle name="EYSubTotal 5 13" xfId="1513"/>
    <cellStyle name="EYSubTotal 5 14" xfId="1514"/>
    <cellStyle name="EYSubTotal 5 2" xfId="1515"/>
    <cellStyle name="EYSubTotal 5 2 2" xfId="1516"/>
    <cellStyle name="EYSubTotal 5 2 2 2" xfId="1517"/>
    <cellStyle name="EYSubTotal 5 2 2 2 2" xfId="1518"/>
    <cellStyle name="EYSubTotal 5 2 2 2 3" xfId="1519"/>
    <cellStyle name="EYSubTotal 5 2 2 2 4" xfId="1520"/>
    <cellStyle name="EYSubTotal 5 2 2 2 5" xfId="1521"/>
    <cellStyle name="EYSubTotal 5 2 2 2 6" xfId="1522"/>
    <cellStyle name="EYSubTotal 5 2 2 3" xfId="1523"/>
    <cellStyle name="EYSubTotal 5 2 2 3 2" xfId="1524"/>
    <cellStyle name="EYSubTotal 5 2 2 4" xfId="1525"/>
    <cellStyle name="EYSubTotal 5 2 2 5" xfId="1526"/>
    <cellStyle name="EYSubTotal 5 2 2 6" xfId="1527"/>
    <cellStyle name="EYSubTotal 5 2 2 7" xfId="1528"/>
    <cellStyle name="EYSubTotal 5 2 3" xfId="1529"/>
    <cellStyle name="EYSubTotal 5 2 3 2" xfId="1530"/>
    <cellStyle name="EYSubTotal 5 2 3 3" xfId="1531"/>
    <cellStyle name="EYSubTotal 5 2 3 4" xfId="1532"/>
    <cellStyle name="EYSubTotal 5 2 3 5" xfId="1533"/>
    <cellStyle name="EYSubTotal 5 2 3 6" xfId="1534"/>
    <cellStyle name="EYSubTotal 5 2 4" xfId="1535"/>
    <cellStyle name="EYSubTotal 5 2 4 2" xfId="1536"/>
    <cellStyle name="EYSubTotal 5 2 5" xfId="1537"/>
    <cellStyle name="EYSubTotal 5 2 6" xfId="1538"/>
    <cellStyle name="EYSubTotal 5 2 7" xfId="1539"/>
    <cellStyle name="EYSubTotal 5 2 8" xfId="1540"/>
    <cellStyle name="EYSubTotal 5 2_Subsidy" xfId="1541"/>
    <cellStyle name="EYSubTotal 5 3" xfId="1542"/>
    <cellStyle name="EYSubTotal 5 3 2" xfId="1543"/>
    <cellStyle name="EYSubTotal 5 3 2 2" xfId="1544"/>
    <cellStyle name="EYSubTotal 5 3 2 3" xfId="1545"/>
    <cellStyle name="EYSubTotal 5 3 2 4" xfId="1546"/>
    <cellStyle name="EYSubTotal 5 3 2 5" xfId="1547"/>
    <cellStyle name="EYSubTotal 5 3 2 6" xfId="1548"/>
    <cellStyle name="EYSubTotal 5 3 3" xfId="1549"/>
    <cellStyle name="EYSubTotal 5 3 3 2" xfId="1550"/>
    <cellStyle name="EYSubTotal 5 3 4" xfId="1551"/>
    <cellStyle name="EYSubTotal 5 3 5" xfId="1552"/>
    <cellStyle name="EYSubTotal 5 3 6" xfId="1553"/>
    <cellStyle name="EYSubTotal 5 3 7" xfId="1554"/>
    <cellStyle name="EYSubTotal 5 4" xfId="1555"/>
    <cellStyle name="EYSubTotal 5 4 2" xfId="1556"/>
    <cellStyle name="EYSubTotal 5 4 2 2" xfId="1557"/>
    <cellStyle name="EYSubTotal 5 4 2 3" xfId="1558"/>
    <cellStyle name="EYSubTotal 5 4 2 4" xfId="1559"/>
    <cellStyle name="EYSubTotal 5 4 2 5" xfId="1560"/>
    <cellStyle name="EYSubTotal 5 4 2 6" xfId="1561"/>
    <cellStyle name="EYSubTotal 5 4 3" xfId="1562"/>
    <cellStyle name="EYSubTotal 5 4 3 2" xfId="1563"/>
    <cellStyle name="EYSubTotal 5 4 4" xfId="1564"/>
    <cellStyle name="EYSubTotal 5 4 5" xfId="1565"/>
    <cellStyle name="EYSubTotal 5 4 6" xfId="1566"/>
    <cellStyle name="EYSubTotal 5 4 7" xfId="1567"/>
    <cellStyle name="EYSubTotal 5 5" xfId="1568"/>
    <cellStyle name="EYSubTotal 5 5 2" xfId="1569"/>
    <cellStyle name="EYSubTotal 5 5 2 2" xfId="1570"/>
    <cellStyle name="EYSubTotal 5 5 2 3" xfId="1571"/>
    <cellStyle name="EYSubTotal 5 5 2 4" xfId="1572"/>
    <cellStyle name="EYSubTotal 5 5 2 5" xfId="1573"/>
    <cellStyle name="EYSubTotal 5 5 2 6" xfId="1574"/>
    <cellStyle name="EYSubTotal 5 5 3" xfId="1575"/>
    <cellStyle name="EYSubTotal 5 5 3 2" xfId="1576"/>
    <cellStyle name="EYSubTotal 5 5 4" xfId="1577"/>
    <cellStyle name="EYSubTotal 5 5 5" xfId="1578"/>
    <cellStyle name="EYSubTotal 5 5 6" xfId="1579"/>
    <cellStyle name="EYSubTotal 5 5 7" xfId="1580"/>
    <cellStyle name="EYSubTotal 5 6" xfId="1581"/>
    <cellStyle name="EYSubTotal 5 6 2" xfId="1582"/>
    <cellStyle name="EYSubTotal 5 6 2 2" xfId="1583"/>
    <cellStyle name="EYSubTotal 5 6 2 3" xfId="1584"/>
    <cellStyle name="EYSubTotal 5 6 2 4" xfId="1585"/>
    <cellStyle name="EYSubTotal 5 6 2 5" xfId="1586"/>
    <cellStyle name="EYSubTotal 5 6 2 6" xfId="1587"/>
    <cellStyle name="EYSubTotal 5 6 3" xfId="1588"/>
    <cellStyle name="EYSubTotal 5 6 3 2" xfId="1589"/>
    <cellStyle name="EYSubTotal 5 6 4" xfId="1590"/>
    <cellStyle name="EYSubTotal 5 6 5" xfId="1591"/>
    <cellStyle name="EYSubTotal 5 6 6" xfId="1592"/>
    <cellStyle name="EYSubTotal 5 6 7" xfId="1593"/>
    <cellStyle name="EYSubTotal 5 7" xfId="1594"/>
    <cellStyle name="EYSubTotal 5 7 2" xfId="1595"/>
    <cellStyle name="EYSubTotal 5 7 2 2" xfId="1596"/>
    <cellStyle name="EYSubTotal 5 7 2 3" xfId="1597"/>
    <cellStyle name="EYSubTotal 5 7 2 4" xfId="1598"/>
    <cellStyle name="EYSubTotal 5 7 2 5" xfId="1599"/>
    <cellStyle name="EYSubTotal 5 7 2 6" xfId="1600"/>
    <cellStyle name="EYSubTotal 5 7 3" xfId="1601"/>
    <cellStyle name="EYSubTotal 5 7 3 2" xfId="1602"/>
    <cellStyle name="EYSubTotal 5 7 4" xfId="1603"/>
    <cellStyle name="EYSubTotal 5 7 5" xfId="1604"/>
    <cellStyle name="EYSubTotal 5 7 6" xfId="1605"/>
    <cellStyle name="EYSubTotal 5 7 7" xfId="1606"/>
    <cellStyle name="EYSubTotal 5 8" xfId="1607"/>
    <cellStyle name="EYSubTotal 5 8 2" xfId="1608"/>
    <cellStyle name="EYSubTotal 5 8 2 2" xfId="1609"/>
    <cellStyle name="EYSubTotal 5 8 2 3" xfId="1610"/>
    <cellStyle name="EYSubTotal 5 8 2 4" xfId="1611"/>
    <cellStyle name="EYSubTotal 5 8 2 5" xfId="1612"/>
    <cellStyle name="EYSubTotal 5 8 2 6" xfId="1613"/>
    <cellStyle name="EYSubTotal 5 8 3" xfId="1614"/>
    <cellStyle name="EYSubTotal 5 8 3 2" xfId="1615"/>
    <cellStyle name="EYSubTotal 5 8 4" xfId="1616"/>
    <cellStyle name="EYSubTotal 5 8 5" xfId="1617"/>
    <cellStyle name="EYSubTotal 5 8 6" xfId="1618"/>
    <cellStyle name="EYSubTotal 5 8 7" xfId="1619"/>
    <cellStyle name="EYSubTotal 5 9" xfId="1620"/>
    <cellStyle name="EYSubTotal 5 9 2" xfId="1621"/>
    <cellStyle name="EYSubTotal 5 9 3" xfId="1622"/>
    <cellStyle name="EYSubTotal 5 9 4" xfId="1623"/>
    <cellStyle name="EYSubTotal 5 9 5" xfId="1624"/>
    <cellStyle name="EYSubTotal 5 9 6" xfId="1625"/>
    <cellStyle name="EYSubTotal 5_Subsidy" xfId="1626"/>
    <cellStyle name="EYSubTotal 6" xfId="1627"/>
    <cellStyle name="EYSubTotal 6 10" xfId="1628"/>
    <cellStyle name="EYSubTotal 6 10 2" xfId="1629"/>
    <cellStyle name="EYSubTotal 6 11" xfId="1630"/>
    <cellStyle name="EYSubTotal 6 12" xfId="1631"/>
    <cellStyle name="EYSubTotal 6 13" xfId="1632"/>
    <cellStyle name="EYSubTotal 6 14" xfId="1633"/>
    <cellStyle name="EYSubTotal 6 2" xfId="1634"/>
    <cellStyle name="EYSubTotal 6 2 2" xfId="1635"/>
    <cellStyle name="EYSubTotal 6 2 2 2" xfId="1636"/>
    <cellStyle name="EYSubTotal 6 2 2 2 2" xfId="1637"/>
    <cellStyle name="EYSubTotal 6 2 2 2 3" xfId="1638"/>
    <cellStyle name="EYSubTotal 6 2 2 2 4" xfId="1639"/>
    <cellStyle name="EYSubTotal 6 2 2 2 5" xfId="1640"/>
    <cellStyle name="EYSubTotal 6 2 2 2 6" xfId="1641"/>
    <cellStyle name="EYSubTotal 6 2 2 3" xfId="1642"/>
    <cellStyle name="EYSubTotal 6 2 2 3 2" xfId="1643"/>
    <cellStyle name="EYSubTotal 6 2 2 4" xfId="1644"/>
    <cellStyle name="EYSubTotal 6 2 2 5" xfId="1645"/>
    <cellStyle name="EYSubTotal 6 2 2 6" xfId="1646"/>
    <cellStyle name="EYSubTotal 6 2 2 7" xfId="1647"/>
    <cellStyle name="EYSubTotal 6 2 3" xfId="1648"/>
    <cellStyle name="EYSubTotal 6 2 3 2" xfId="1649"/>
    <cellStyle name="EYSubTotal 6 2 3 3" xfId="1650"/>
    <cellStyle name="EYSubTotal 6 2 3 4" xfId="1651"/>
    <cellStyle name="EYSubTotal 6 2 3 5" xfId="1652"/>
    <cellStyle name="EYSubTotal 6 2 3 6" xfId="1653"/>
    <cellStyle name="EYSubTotal 6 2 4" xfId="1654"/>
    <cellStyle name="EYSubTotal 6 2 4 2" xfId="1655"/>
    <cellStyle name="EYSubTotal 6 2 5" xfId="1656"/>
    <cellStyle name="EYSubTotal 6 2 6" xfId="1657"/>
    <cellStyle name="EYSubTotal 6 2 7" xfId="1658"/>
    <cellStyle name="EYSubTotal 6 2 8" xfId="1659"/>
    <cellStyle name="EYSubTotal 6 2_Subsidy" xfId="1660"/>
    <cellStyle name="EYSubTotal 6 3" xfId="1661"/>
    <cellStyle name="EYSubTotal 6 3 2" xfId="1662"/>
    <cellStyle name="EYSubTotal 6 3 2 2" xfId="1663"/>
    <cellStyle name="EYSubTotal 6 3 2 3" xfId="1664"/>
    <cellStyle name="EYSubTotal 6 3 2 4" xfId="1665"/>
    <cellStyle name="EYSubTotal 6 3 2 5" xfId="1666"/>
    <cellStyle name="EYSubTotal 6 3 2 6" xfId="1667"/>
    <cellStyle name="EYSubTotal 6 3 3" xfId="1668"/>
    <cellStyle name="EYSubTotal 6 3 3 2" xfId="1669"/>
    <cellStyle name="EYSubTotal 6 3 4" xfId="1670"/>
    <cellStyle name="EYSubTotal 6 3 5" xfId="1671"/>
    <cellStyle name="EYSubTotal 6 3 6" xfId="1672"/>
    <cellStyle name="EYSubTotal 6 3 7" xfId="1673"/>
    <cellStyle name="EYSubTotal 6 4" xfId="1674"/>
    <cellStyle name="EYSubTotal 6 4 2" xfId="1675"/>
    <cellStyle name="EYSubTotal 6 4 2 2" xfId="1676"/>
    <cellStyle name="EYSubTotal 6 4 2 3" xfId="1677"/>
    <cellStyle name="EYSubTotal 6 4 2 4" xfId="1678"/>
    <cellStyle name="EYSubTotal 6 4 2 5" xfId="1679"/>
    <cellStyle name="EYSubTotal 6 4 2 6" xfId="1680"/>
    <cellStyle name="EYSubTotal 6 4 3" xfId="1681"/>
    <cellStyle name="EYSubTotal 6 4 3 2" xfId="1682"/>
    <cellStyle name="EYSubTotal 6 4 4" xfId="1683"/>
    <cellStyle name="EYSubTotal 6 4 5" xfId="1684"/>
    <cellStyle name="EYSubTotal 6 4 6" xfId="1685"/>
    <cellStyle name="EYSubTotal 6 4 7" xfId="1686"/>
    <cellStyle name="EYSubTotal 6 5" xfId="1687"/>
    <cellStyle name="EYSubTotal 6 5 2" xfId="1688"/>
    <cellStyle name="EYSubTotal 6 5 2 2" xfId="1689"/>
    <cellStyle name="EYSubTotal 6 5 2 3" xfId="1690"/>
    <cellStyle name="EYSubTotal 6 5 2 4" xfId="1691"/>
    <cellStyle name="EYSubTotal 6 5 2 5" xfId="1692"/>
    <cellStyle name="EYSubTotal 6 5 2 6" xfId="1693"/>
    <cellStyle name="EYSubTotal 6 5 3" xfId="1694"/>
    <cellStyle name="EYSubTotal 6 5 3 2" xfId="1695"/>
    <cellStyle name="EYSubTotal 6 5 4" xfId="1696"/>
    <cellStyle name="EYSubTotal 6 5 5" xfId="1697"/>
    <cellStyle name="EYSubTotal 6 5 6" xfId="1698"/>
    <cellStyle name="EYSubTotal 6 5 7" xfId="1699"/>
    <cellStyle name="EYSubTotal 6 6" xfId="1700"/>
    <cellStyle name="EYSubTotal 6 6 2" xfId="1701"/>
    <cellStyle name="EYSubTotal 6 6 2 2" xfId="1702"/>
    <cellStyle name="EYSubTotal 6 6 2 3" xfId="1703"/>
    <cellStyle name="EYSubTotal 6 6 2 4" xfId="1704"/>
    <cellStyle name="EYSubTotal 6 6 2 5" xfId="1705"/>
    <cellStyle name="EYSubTotal 6 6 2 6" xfId="1706"/>
    <cellStyle name="EYSubTotal 6 6 3" xfId="1707"/>
    <cellStyle name="EYSubTotal 6 6 3 2" xfId="1708"/>
    <cellStyle name="EYSubTotal 6 6 4" xfId="1709"/>
    <cellStyle name="EYSubTotal 6 6 5" xfId="1710"/>
    <cellStyle name="EYSubTotal 6 6 6" xfId="1711"/>
    <cellStyle name="EYSubTotal 6 6 7" xfId="1712"/>
    <cellStyle name="EYSubTotal 6 7" xfId="1713"/>
    <cellStyle name="EYSubTotal 6 7 2" xfId="1714"/>
    <cellStyle name="EYSubTotal 6 7 2 2" xfId="1715"/>
    <cellStyle name="EYSubTotal 6 7 2 3" xfId="1716"/>
    <cellStyle name="EYSubTotal 6 7 2 4" xfId="1717"/>
    <cellStyle name="EYSubTotal 6 7 2 5" xfId="1718"/>
    <cellStyle name="EYSubTotal 6 7 2 6" xfId="1719"/>
    <cellStyle name="EYSubTotal 6 7 3" xfId="1720"/>
    <cellStyle name="EYSubTotal 6 7 3 2" xfId="1721"/>
    <cellStyle name="EYSubTotal 6 7 4" xfId="1722"/>
    <cellStyle name="EYSubTotal 6 7 5" xfId="1723"/>
    <cellStyle name="EYSubTotal 6 7 6" xfId="1724"/>
    <cellStyle name="EYSubTotal 6 7 7" xfId="1725"/>
    <cellStyle name="EYSubTotal 6 8" xfId="1726"/>
    <cellStyle name="EYSubTotal 6 8 2" xfId="1727"/>
    <cellStyle name="EYSubTotal 6 8 2 2" xfId="1728"/>
    <cellStyle name="EYSubTotal 6 8 2 3" xfId="1729"/>
    <cellStyle name="EYSubTotal 6 8 2 4" xfId="1730"/>
    <cellStyle name="EYSubTotal 6 8 2 5" xfId="1731"/>
    <cellStyle name="EYSubTotal 6 8 2 6" xfId="1732"/>
    <cellStyle name="EYSubTotal 6 8 3" xfId="1733"/>
    <cellStyle name="EYSubTotal 6 8 3 2" xfId="1734"/>
    <cellStyle name="EYSubTotal 6 8 4" xfId="1735"/>
    <cellStyle name="EYSubTotal 6 8 5" xfId="1736"/>
    <cellStyle name="EYSubTotal 6 8 6" xfId="1737"/>
    <cellStyle name="EYSubTotal 6 8 7" xfId="1738"/>
    <cellStyle name="EYSubTotal 6 9" xfId="1739"/>
    <cellStyle name="EYSubTotal 6 9 2" xfId="1740"/>
    <cellStyle name="EYSubTotal 6 9 3" xfId="1741"/>
    <cellStyle name="EYSubTotal 6 9 4" xfId="1742"/>
    <cellStyle name="EYSubTotal 6 9 5" xfId="1743"/>
    <cellStyle name="EYSubTotal 6 9 6" xfId="1744"/>
    <cellStyle name="EYSubTotal 6_Subsidy" xfId="1745"/>
    <cellStyle name="EYSubTotal 7" xfId="1746"/>
    <cellStyle name="EYSubTotal 7 2" xfId="1747"/>
    <cellStyle name="EYSubTotal 7 2 2" xfId="1748"/>
    <cellStyle name="EYSubTotal 7 2 2 2" xfId="1749"/>
    <cellStyle name="EYSubTotal 7 2 2 3" xfId="1750"/>
    <cellStyle name="EYSubTotal 7 2 2 4" xfId="1751"/>
    <cellStyle name="EYSubTotal 7 2 2 5" xfId="1752"/>
    <cellStyle name="EYSubTotal 7 2 2 6" xfId="1753"/>
    <cellStyle name="EYSubTotal 7 2 3" xfId="1754"/>
    <cellStyle name="EYSubTotal 7 2 3 2" xfId="1755"/>
    <cellStyle name="EYSubTotal 7 2 4" xfId="1756"/>
    <cellStyle name="EYSubTotal 7 2 5" xfId="1757"/>
    <cellStyle name="EYSubTotal 7 2 6" xfId="1758"/>
    <cellStyle name="EYSubTotal 7 2 7" xfId="1759"/>
    <cellStyle name="EYSubTotal 7 3" xfId="1760"/>
    <cellStyle name="EYSubTotal 7 3 2" xfId="1761"/>
    <cellStyle name="EYSubTotal 7 3 3" xfId="1762"/>
    <cellStyle name="EYSubTotal 7 3 4" xfId="1763"/>
    <cellStyle name="EYSubTotal 7 3 5" xfId="1764"/>
    <cellStyle name="EYSubTotal 7 3 6" xfId="1765"/>
    <cellStyle name="EYSubTotal 7 4" xfId="1766"/>
    <cellStyle name="EYSubTotal 7 4 2" xfId="1767"/>
    <cellStyle name="EYSubTotal 7 5" xfId="1768"/>
    <cellStyle name="EYSubTotal 7 6" xfId="1769"/>
    <cellStyle name="EYSubTotal 7 7" xfId="1770"/>
    <cellStyle name="EYSubTotal 7 8" xfId="1771"/>
    <cellStyle name="EYSubTotal 7_Subsidy" xfId="1772"/>
    <cellStyle name="EYSubTotal 8" xfId="1773"/>
    <cellStyle name="EYSubTotal 8 2" xfId="1774"/>
    <cellStyle name="EYSubTotal 8 2 2" xfId="1775"/>
    <cellStyle name="EYSubTotal 8 2 3" xfId="1776"/>
    <cellStyle name="EYSubTotal 8 2 4" xfId="1777"/>
    <cellStyle name="EYSubTotal 8 2 5" xfId="1778"/>
    <cellStyle name="EYSubTotal 8 2 6" xfId="1779"/>
    <cellStyle name="EYSubTotal 8 3" xfId="1780"/>
    <cellStyle name="EYSubTotal 8 3 2" xfId="1781"/>
    <cellStyle name="EYSubTotal 8 4" xfId="1782"/>
    <cellStyle name="EYSubTotal 8 5" xfId="1783"/>
    <cellStyle name="EYSubTotal 8 6" xfId="1784"/>
    <cellStyle name="EYSubTotal 8 7" xfId="1785"/>
    <cellStyle name="EYSubTotal 9" xfId="1786"/>
    <cellStyle name="EYSubTotal 9 2" xfId="1787"/>
    <cellStyle name="EYSubTotal 9 2 2" xfId="1788"/>
    <cellStyle name="EYSubTotal 9 2 3" xfId="1789"/>
    <cellStyle name="EYSubTotal 9 2 4" xfId="1790"/>
    <cellStyle name="EYSubTotal 9 2 5" xfId="1791"/>
    <cellStyle name="EYSubTotal 9 2 6" xfId="1792"/>
    <cellStyle name="EYSubTotal 9 3" xfId="1793"/>
    <cellStyle name="EYSubTotal 9 3 2" xfId="1794"/>
    <cellStyle name="EYSubTotal 9 4" xfId="1795"/>
    <cellStyle name="EYSubTotal 9 5" xfId="1796"/>
    <cellStyle name="EYSubTotal 9 6" xfId="1797"/>
    <cellStyle name="EYSubTotal 9 7" xfId="1798"/>
    <cellStyle name="EYSubTotal_Calculations" xfId="1799"/>
    <cellStyle name="EYTotal" xfId="1800"/>
    <cellStyle name="EYTotal 10" xfId="1801"/>
    <cellStyle name="EYTotal 10 2" xfId="1802"/>
    <cellStyle name="EYTotal 10 2 2" xfId="1803"/>
    <cellStyle name="EYTotal 10 2 3" xfId="1804"/>
    <cellStyle name="EYTotal 10 2 4" xfId="1805"/>
    <cellStyle name="EYTotal 10 2 5" xfId="1806"/>
    <cellStyle name="EYTotal 10 3" xfId="1807"/>
    <cellStyle name="EYTotal 10 3 2" xfId="1808"/>
    <cellStyle name="EYTotal 10 4" xfId="1809"/>
    <cellStyle name="EYTotal 10 5" xfId="1810"/>
    <cellStyle name="EYTotal 10 6" xfId="1811"/>
    <cellStyle name="EYTotal 11" xfId="1812"/>
    <cellStyle name="EYTotal 11 2" xfId="1813"/>
    <cellStyle name="EYTotal 11 2 2" xfId="1814"/>
    <cellStyle name="EYTotal 11 2 3" xfId="1815"/>
    <cellStyle name="EYTotal 11 2 4" xfId="1816"/>
    <cellStyle name="EYTotal 11 2 5" xfId="1817"/>
    <cellStyle name="EYTotal 11 3" xfId="1818"/>
    <cellStyle name="EYTotal 11 3 2" xfId="1819"/>
    <cellStyle name="EYTotal 11 4" xfId="1820"/>
    <cellStyle name="EYTotal 11 5" xfId="1821"/>
    <cellStyle name="EYTotal 11 6" xfId="1822"/>
    <cellStyle name="EYTotal 12" xfId="1823"/>
    <cellStyle name="EYTotal 12 2" xfId="1824"/>
    <cellStyle name="EYTotal 12 2 2" xfId="1825"/>
    <cellStyle name="EYTotal 12 2 3" xfId="1826"/>
    <cellStyle name="EYTotal 12 2 4" xfId="1827"/>
    <cellStyle name="EYTotal 12 2 5" xfId="1828"/>
    <cellStyle name="EYTotal 12 3" xfId="1829"/>
    <cellStyle name="EYTotal 12 3 2" xfId="1830"/>
    <cellStyle name="EYTotal 12 4" xfId="1831"/>
    <cellStyle name="EYTotal 12 5" xfId="1832"/>
    <cellStyle name="EYTotal 12 6" xfId="1833"/>
    <cellStyle name="EYTotal 13" xfId="1834"/>
    <cellStyle name="EYTotal 13 2" xfId="1835"/>
    <cellStyle name="EYTotal 13 2 2" xfId="1836"/>
    <cellStyle name="EYTotal 13 2 3" xfId="1837"/>
    <cellStyle name="EYTotal 13 2 4" xfId="1838"/>
    <cellStyle name="EYTotal 13 2 5" xfId="1839"/>
    <cellStyle name="EYTotal 13 3" xfId="1840"/>
    <cellStyle name="EYTotal 13 3 2" xfId="1841"/>
    <cellStyle name="EYTotal 13 4" xfId="1842"/>
    <cellStyle name="EYTotal 13 5" xfId="1843"/>
    <cellStyle name="EYTotal 13 6" xfId="1844"/>
    <cellStyle name="EYTotal 14" xfId="1845"/>
    <cellStyle name="EYTotal 14 2" xfId="1846"/>
    <cellStyle name="EYTotal 14 3" xfId="1847"/>
    <cellStyle name="EYTotal 14 4" xfId="1848"/>
    <cellStyle name="EYTotal 14 5" xfId="1849"/>
    <cellStyle name="EYTotal 15" xfId="1850"/>
    <cellStyle name="EYTotal 15 2" xfId="1851"/>
    <cellStyle name="EYTotal 16" xfId="1852"/>
    <cellStyle name="EYTotal 17" xfId="1853"/>
    <cellStyle name="EYTotal 18" xfId="1854"/>
    <cellStyle name="EYTotal 19" xfId="1855"/>
    <cellStyle name="EYTotal 2" xfId="1856"/>
    <cellStyle name="EYTotal 2 10" xfId="1857"/>
    <cellStyle name="EYTotal 2 10 2" xfId="1858"/>
    <cellStyle name="EYTotal 2 10 2 2" xfId="1859"/>
    <cellStyle name="EYTotal 2 10 2 3" xfId="1860"/>
    <cellStyle name="EYTotal 2 10 2 4" xfId="1861"/>
    <cellStyle name="EYTotal 2 10 2 5" xfId="1862"/>
    <cellStyle name="EYTotal 2 10 3" xfId="1863"/>
    <cellStyle name="EYTotal 2 10 3 2" xfId="1864"/>
    <cellStyle name="EYTotal 2 10 4" xfId="1865"/>
    <cellStyle name="EYTotal 2 10 5" xfId="1866"/>
    <cellStyle name="EYTotal 2 10 6" xfId="1867"/>
    <cellStyle name="EYTotal 2 11" xfId="1868"/>
    <cellStyle name="EYTotal 2 11 2" xfId="1869"/>
    <cellStyle name="EYTotal 2 11 2 2" xfId="1870"/>
    <cellStyle name="EYTotal 2 11 2 3" xfId="1871"/>
    <cellStyle name="EYTotal 2 11 2 4" xfId="1872"/>
    <cellStyle name="EYTotal 2 11 2 5" xfId="1873"/>
    <cellStyle name="EYTotal 2 11 3" xfId="1874"/>
    <cellStyle name="EYTotal 2 11 3 2" xfId="1875"/>
    <cellStyle name="EYTotal 2 11 4" xfId="1876"/>
    <cellStyle name="EYTotal 2 11 5" xfId="1877"/>
    <cellStyle name="EYTotal 2 11 6" xfId="1878"/>
    <cellStyle name="EYTotal 2 12" xfId="1879"/>
    <cellStyle name="EYTotal 2 12 2" xfId="1880"/>
    <cellStyle name="EYTotal 2 12 2 2" xfId="1881"/>
    <cellStyle name="EYTotal 2 12 2 3" xfId="1882"/>
    <cellStyle name="EYTotal 2 12 2 4" xfId="1883"/>
    <cellStyle name="EYTotal 2 12 2 5" xfId="1884"/>
    <cellStyle name="EYTotal 2 12 3" xfId="1885"/>
    <cellStyle name="EYTotal 2 12 3 2" xfId="1886"/>
    <cellStyle name="EYTotal 2 12 4" xfId="1887"/>
    <cellStyle name="EYTotal 2 12 5" xfId="1888"/>
    <cellStyle name="EYTotal 2 12 6" xfId="1889"/>
    <cellStyle name="EYTotal 2 13" xfId="1890"/>
    <cellStyle name="EYTotal 2 13 2" xfId="1891"/>
    <cellStyle name="EYTotal 2 13 3" xfId="1892"/>
    <cellStyle name="EYTotal 2 13 4" xfId="1893"/>
    <cellStyle name="EYTotal 2 13 5" xfId="1894"/>
    <cellStyle name="EYTotal 2 14" xfId="1895"/>
    <cellStyle name="EYTotal 2 14 2" xfId="1896"/>
    <cellStyle name="EYTotal 2 15" xfId="1897"/>
    <cellStyle name="EYTotal 2 16" xfId="1898"/>
    <cellStyle name="EYTotal 2 17" xfId="1899"/>
    <cellStyle name="EYTotal 2 18" xfId="1900"/>
    <cellStyle name="EYTotal 2 2" xfId="1901"/>
    <cellStyle name="EYTotal 2 2 10" xfId="1902"/>
    <cellStyle name="EYTotal 2 2 10 2" xfId="1903"/>
    <cellStyle name="EYTotal 2 2 11" xfId="1904"/>
    <cellStyle name="EYTotal 2 2 12" xfId="1905"/>
    <cellStyle name="EYTotal 2 2 13" xfId="1906"/>
    <cellStyle name="EYTotal 2 2 2" xfId="1907"/>
    <cellStyle name="EYTotal 2 2 2 2" xfId="1908"/>
    <cellStyle name="EYTotal 2 2 2 2 2" xfId="1909"/>
    <cellStyle name="EYTotal 2 2 2 2 2 2" xfId="1910"/>
    <cellStyle name="EYTotal 2 2 2 2 2 3" xfId="1911"/>
    <cellStyle name="EYTotal 2 2 2 2 2 4" xfId="1912"/>
    <cellStyle name="EYTotal 2 2 2 2 2 5" xfId="1913"/>
    <cellStyle name="EYTotal 2 2 2 2 3" xfId="1914"/>
    <cellStyle name="EYTotal 2 2 2 2 3 2" xfId="1915"/>
    <cellStyle name="EYTotal 2 2 2 2 4" xfId="1916"/>
    <cellStyle name="EYTotal 2 2 2 2 5" xfId="1917"/>
    <cellStyle name="EYTotal 2 2 2 2 6" xfId="1918"/>
    <cellStyle name="EYTotal 2 2 2 3" xfId="1919"/>
    <cellStyle name="EYTotal 2 2 2 3 2" xfId="1920"/>
    <cellStyle name="EYTotal 2 2 2 3 3" xfId="1921"/>
    <cellStyle name="EYTotal 2 2 2 3 4" xfId="1922"/>
    <cellStyle name="EYTotal 2 2 2 3 5" xfId="1923"/>
    <cellStyle name="EYTotal 2 2 2 4" xfId="1924"/>
    <cellStyle name="EYTotal 2 2 2 4 2" xfId="1925"/>
    <cellStyle name="EYTotal 2 2 2 5" xfId="1926"/>
    <cellStyle name="EYTotal 2 2 2 6" xfId="1927"/>
    <cellStyle name="EYTotal 2 2 2 7" xfId="1928"/>
    <cellStyle name="EYTotal 2 2 2_Subsidy" xfId="1929"/>
    <cellStyle name="EYTotal 2 2 3" xfId="1930"/>
    <cellStyle name="EYTotal 2 2 3 2" xfId="1931"/>
    <cellStyle name="EYTotal 2 2 3 2 2" xfId="1932"/>
    <cellStyle name="EYTotal 2 2 3 2 3" xfId="1933"/>
    <cellStyle name="EYTotal 2 2 3 2 4" xfId="1934"/>
    <cellStyle name="EYTotal 2 2 3 2 5" xfId="1935"/>
    <cellStyle name="EYTotal 2 2 3 3" xfId="1936"/>
    <cellStyle name="EYTotal 2 2 3 3 2" xfId="1937"/>
    <cellStyle name="EYTotal 2 2 3 4" xfId="1938"/>
    <cellStyle name="EYTotal 2 2 3 5" xfId="1939"/>
    <cellStyle name="EYTotal 2 2 3 6" xfId="1940"/>
    <cellStyle name="EYTotal 2 2 4" xfId="1941"/>
    <cellStyle name="EYTotal 2 2 4 2" xfId="1942"/>
    <cellStyle name="EYTotal 2 2 4 2 2" xfId="1943"/>
    <cellStyle name="EYTotal 2 2 4 2 3" xfId="1944"/>
    <cellStyle name="EYTotal 2 2 4 2 4" xfId="1945"/>
    <cellStyle name="EYTotal 2 2 4 2 5" xfId="1946"/>
    <cellStyle name="EYTotal 2 2 4 3" xfId="1947"/>
    <cellStyle name="EYTotal 2 2 4 3 2" xfId="1948"/>
    <cellStyle name="EYTotal 2 2 4 4" xfId="1949"/>
    <cellStyle name="EYTotal 2 2 4 5" xfId="1950"/>
    <cellStyle name="EYTotal 2 2 4 6" xfId="1951"/>
    <cellStyle name="EYTotal 2 2 5" xfId="1952"/>
    <cellStyle name="EYTotal 2 2 5 2" xfId="1953"/>
    <cellStyle name="EYTotal 2 2 5 2 2" xfId="1954"/>
    <cellStyle name="EYTotal 2 2 5 2 3" xfId="1955"/>
    <cellStyle name="EYTotal 2 2 5 2 4" xfId="1956"/>
    <cellStyle name="EYTotal 2 2 5 2 5" xfId="1957"/>
    <cellStyle name="EYTotal 2 2 5 3" xfId="1958"/>
    <cellStyle name="EYTotal 2 2 5 3 2" xfId="1959"/>
    <cellStyle name="EYTotal 2 2 5 4" xfId="1960"/>
    <cellStyle name="EYTotal 2 2 5 5" xfId="1961"/>
    <cellStyle name="EYTotal 2 2 5 6" xfId="1962"/>
    <cellStyle name="EYTotal 2 2 6" xfId="1963"/>
    <cellStyle name="EYTotal 2 2 6 2" xfId="1964"/>
    <cellStyle name="EYTotal 2 2 6 2 2" xfId="1965"/>
    <cellStyle name="EYTotal 2 2 6 2 3" xfId="1966"/>
    <cellStyle name="EYTotal 2 2 6 2 4" xfId="1967"/>
    <cellStyle name="EYTotal 2 2 6 2 5" xfId="1968"/>
    <cellStyle name="EYTotal 2 2 6 3" xfId="1969"/>
    <cellStyle name="EYTotal 2 2 6 3 2" xfId="1970"/>
    <cellStyle name="EYTotal 2 2 6 4" xfId="1971"/>
    <cellStyle name="EYTotal 2 2 6 5" xfId="1972"/>
    <cellStyle name="EYTotal 2 2 6 6" xfId="1973"/>
    <cellStyle name="EYTotal 2 2 7" xfId="1974"/>
    <cellStyle name="EYTotal 2 2 7 2" xfId="1975"/>
    <cellStyle name="EYTotal 2 2 7 2 2" xfId="1976"/>
    <cellStyle name="EYTotal 2 2 7 2 3" xfId="1977"/>
    <cellStyle name="EYTotal 2 2 7 2 4" xfId="1978"/>
    <cellStyle name="EYTotal 2 2 7 2 5" xfId="1979"/>
    <cellStyle name="EYTotal 2 2 7 3" xfId="1980"/>
    <cellStyle name="EYTotal 2 2 7 3 2" xfId="1981"/>
    <cellStyle name="EYTotal 2 2 7 4" xfId="1982"/>
    <cellStyle name="EYTotal 2 2 7 5" xfId="1983"/>
    <cellStyle name="EYTotal 2 2 7 6" xfId="1984"/>
    <cellStyle name="EYTotal 2 2 8" xfId="1985"/>
    <cellStyle name="EYTotal 2 2 8 2" xfId="1986"/>
    <cellStyle name="EYTotal 2 2 8 2 2" xfId="1987"/>
    <cellStyle name="EYTotal 2 2 8 2 3" xfId="1988"/>
    <cellStyle name="EYTotal 2 2 8 2 4" xfId="1989"/>
    <cellStyle name="EYTotal 2 2 8 2 5" xfId="1990"/>
    <cellStyle name="EYTotal 2 2 8 3" xfId="1991"/>
    <cellStyle name="EYTotal 2 2 8 3 2" xfId="1992"/>
    <cellStyle name="EYTotal 2 2 8 4" xfId="1993"/>
    <cellStyle name="EYTotal 2 2 8 5" xfId="1994"/>
    <cellStyle name="EYTotal 2 2 8 6" xfId="1995"/>
    <cellStyle name="EYTotal 2 2 9" xfId="1996"/>
    <cellStyle name="EYTotal 2 2 9 2" xfId="1997"/>
    <cellStyle name="EYTotal 2 2 9 3" xfId="1998"/>
    <cellStyle name="EYTotal 2 2 9 4" xfId="1999"/>
    <cellStyle name="EYTotal 2 2 9 5" xfId="2000"/>
    <cellStyle name="EYTotal 2 2_Subsidy" xfId="2001"/>
    <cellStyle name="EYTotal 2 3" xfId="2002"/>
    <cellStyle name="EYTotal 2 3 10" xfId="2003"/>
    <cellStyle name="EYTotal 2 3 10 2" xfId="2004"/>
    <cellStyle name="EYTotal 2 3 11" xfId="2005"/>
    <cellStyle name="EYTotal 2 3 12" xfId="2006"/>
    <cellStyle name="EYTotal 2 3 13" xfId="2007"/>
    <cellStyle name="EYTotal 2 3 2" xfId="2008"/>
    <cellStyle name="EYTotal 2 3 2 2" xfId="2009"/>
    <cellStyle name="EYTotal 2 3 2 2 2" xfId="2010"/>
    <cellStyle name="EYTotal 2 3 2 2 2 2" xfId="2011"/>
    <cellStyle name="EYTotal 2 3 2 2 2 3" xfId="2012"/>
    <cellStyle name="EYTotal 2 3 2 2 2 4" xfId="2013"/>
    <cellStyle name="EYTotal 2 3 2 2 2 5" xfId="2014"/>
    <cellStyle name="EYTotal 2 3 2 2 3" xfId="2015"/>
    <cellStyle name="EYTotal 2 3 2 2 3 2" xfId="2016"/>
    <cellStyle name="EYTotal 2 3 2 2 4" xfId="2017"/>
    <cellStyle name="EYTotal 2 3 2 2 5" xfId="2018"/>
    <cellStyle name="EYTotal 2 3 2 2 6" xfId="2019"/>
    <cellStyle name="EYTotal 2 3 2 3" xfId="2020"/>
    <cellStyle name="EYTotal 2 3 2 3 2" xfId="2021"/>
    <cellStyle name="EYTotal 2 3 2 3 3" xfId="2022"/>
    <cellStyle name="EYTotal 2 3 2 3 4" xfId="2023"/>
    <cellStyle name="EYTotal 2 3 2 3 5" xfId="2024"/>
    <cellStyle name="EYTotal 2 3 2 4" xfId="2025"/>
    <cellStyle name="EYTotal 2 3 2 4 2" xfId="2026"/>
    <cellStyle name="EYTotal 2 3 2 5" xfId="2027"/>
    <cellStyle name="EYTotal 2 3 2 6" xfId="2028"/>
    <cellStyle name="EYTotal 2 3 2 7" xfId="2029"/>
    <cellStyle name="EYTotal 2 3 2_Subsidy" xfId="2030"/>
    <cellStyle name="EYTotal 2 3 3" xfId="2031"/>
    <cellStyle name="EYTotal 2 3 3 2" xfId="2032"/>
    <cellStyle name="EYTotal 2 3 3 2 2" xfId="2033"/>
    <cellStyle name="EYTotal 2 3 3 2 3" xfId="2034"/>
    <cellStyle name="EYTotal 2 3 3 2 4" xfId="2035"/>
    <cellStyle name="EYTotal 2 3 3 2 5" xfId="2036"/>
    <cellStyle name="EYTotal 2 3 3 3" xfId="2037"/>
    <cellStyle name="EYTotal 2 3 3 3 2" xfId="2038"/>
    <cellStyle name="EYTotal 2 3 3 4" xfId="2039"/>
    <cellStyle name="EYTotal 2 3 3 5" xfId="2040"/>
    <cellStyle name="EYTotal 2 3 3 6" xfId="2041"/>
    <cellStyle name="EYTotal 2 3 4" xfId="2042"/>
    <cellStyle name="EYTotal 2 3 4 2" xfId="2043"/>
    <cellStyle name="EYTotal 2 3 4 2 2" xfId="2044"/>
    <cellStyle name="EYTotal 2 3 4 2 3" xfId="2045"/>
    <cellStyle name="EYTotal 2 3 4 2 4" xfId="2046"/>
    <cellStyle name="EYTotal 2 3 4 2 5" xfId="2047"/>
    <cellStyle name="EYTotal 2 3 4 3" xfId="2048"/>
    <cellStyle name="EYTotal 2 3 4 3 2" xfId="2049"/>
    <cellStyle name="EYTotal 2 3 4 4" xfId="2050"/>
    <cellStyle name="EYTotal 2 3 4 5" xfId="2051"/>
    <cellStyle name="EYTotal 2 3 4 6" xfId="2052"/>
    <cellStyle name="EYTotal 2 3 5" xfId="2053"/>
    <cellStyle name="EYTotal 2 3 5 2" xfId="2054"/>
    <cellStyle name="EYTotal 2 3 5 2 2" xfId="2055"/>
    <cellStyle name="EYTotal 2 3 5 2 3" xfId="2056"/>
    <cellStyle name="EYTotal 2 3 5 2 4" xfId="2057"/>
    <cellStyle name="EYTotal 2 3 5 2 5" xfId="2058"/>
    <cellStyle name="EYTotal 2 3 5 3" xfId="2059"/>
    <cellStyle name="EYTotal 2 3 5 3 2" xfId="2060"/>
    <cellStyle name="EYTotal 2 3 5 4" xfId="2061"/>
    <cellStyle name="EYTotal 2 3 5 5" xfId="2062"/>
    <cellStyle name="EYTotal 2 3 5 6" xfId="2063"/>
    <cellStyle name="EYTotal 2 3 6" xfId="2064"/>
    <cellStyle name="EYTotal 2 3 6 2" xfId="2065"/>
    <cellStyle name="EYTotal 2 3 6 2 2" xfId="2066"/>
    <cellStyle name="EYTotal 2 3 6 2 3" xfId="2067"/>
    <cellStyle name="EYTotal 2 3 6 2 4" xfId="2068"/>
    <cellStyle name="EYTotal 2 3 6 2 5" xfId="2069"/>
    <cellStyle name="EYTotal 2 3 6 3" xfId="2070"/>
    <cellStyle name="EYTotal 2 3 6 3 2" xfId="2071"/>
    <cellStyle name="EYTotal 2 3 6 4" xfId="2072"/>
    <cellStyle name="EYTotal 2 3 6 5" xfId="2073"/>
    <cellStyle name="EYTotal 2 3 6 6" xfId="2074"/>
    <cellStyle name="EYTotal 2 3 7" xfId="2075"/>
    <cellStyle name="EYTotal 2 3 7 2" xfId="2076"/>
    <cellStyle name="EYTotal 2 3 7 2 2" xfId="2077"/>
    <cellStyle name="EYTotal 2 3 7 2 3" xfId="2078"/>
    <cellStyle name="EYTotal 2 3 7 2 4" xfId="2079"/>
    <cellStyle name="EYTotal 2 3 7 2 5" xfId="2080"/>
    <cellStyle name="EYTotal 2 3 7 3" xfId="2081"/>
    <cellStyle name="EYTotal 2 3 7 3 2" xfId="2082"/>
    <cellStyle name="EYTotal 2 3 7 4" xfId="2083"/>
    <cellStyle name="EYTotal 2 3 7 5" xfId="2084"/>
    <cellStyle name="EYTotal 2 3 7 6" xfId="2085"/>
    <cellStyle name="EYTotal 2 3 8" xfId="2086"/>
    <cellStyle name="EYTotal 2 3 8 2" xfId="2087"/>
    <cellStyle name="EYTotal 2 3 8 2 2" xfId="2088"/>
    <cellStyle name="EYTotal 2 3 8 2 3" xfId="2089"/>
    <cellStyle name="EYTotal 2 3 8 2 4" xfId="2090"/>
    <cellStyle name="EYTotal 2 3 8 2 5" xfId="2091"/>
    <cellStyle name="EYTotal 2 3 8 3" xfId="2092"/>
    <cellStyle name="EYTotal 2 3 8 3 2" xfId="2093"/>
    <cellStyle name="EYTotal 2 3 8 4" xfId="2094"/>
    <cellStyle name="EYTotal 2 3 8 5" xfId="2095"/>
    <cellStyle name="EYTotal 2 3 8 6" xfId="2096"/>
    <cellStyle name="EYTotal 2 3 9" xfId="2097"/>
    <cellStyle name="EYTotal 2 3 9 2" xfId="2098"/>
    <cellStyle name="EYTotal 2 3 9 3" xfId="2099"/>
    <cellStyle name="EYTotal 2 3 9 4" xfId="2100"/>
    <cellStyle name="EYTotal 2 3 9 5" xfId="2101"/>
    <cellStyle name="EYTotal 2 3_Subsidy" xfId="2102"/>
    <cellStyle name="EYTotal 2 4" xfId="2103"/>
    <cellStyle name="EYTotal 2 4 10" xfId="2104"/>
    <cellStyle name="EYTotal 2 4 10 2" xfId="2105"/>
    <cellStyle name="EYTotal 2 4 11" xfId="2106"/>
    <cellStyle name="EYTotal 2 4 12" xfId="2107"/>
    <cellStyle name="EYTotal 2 4 13" xfId="2108"/>
    <cellStyle name="EYTotal 2 4 2" xfId="2109"/>
    <cellStyle name="EYTotal 2 4 2 2" xfId="2110"/>
    <cellStyle name="EYTotal 2 4 2 2 2" xfId="2111"/>
    <cellStyle name="EYTotal 2 4 2 2 2 2" xfId="2112"/>
    <cellStyle name="EYTotal 2 4 2 2 2 3" xfId="2113"/>
    <cellStyle name="EYTotal 2 4 2 2 2 4" xfId="2114"/>
    <cellStyle name="EYTotal 2 4 2 2 2 5" xfId="2115"/>
    <cellStyle name="EYTotal 2 4 2 2 3" xfId="2116"/>
    <cellStyle name="EYTotal 2 4 2 2 3 2" xfId="2117"/>
    <cellStyle name="EYTotal 2 4 2 2 4" xfId="2118"/>
    <cellStyle name="EYTotal 2 4 2 2 5" xfId="2119"/>
    <cellStyle name="EYTotal 2 4 2 2 6" xfId="2120"/>
    <cellStyle name="EYTotal 2 4 2 3" xfId="2121"/>
    <cellStyle name="EYTotal 2 4 2 3 2" xfId="2122"/>
    <cellStyle name="EYTotal 2 4 2 3 3" xfId="2123"/>
    <cellStyle name="EYTotal 2 4 2 3 4" xfId="2124"/>
    <cellStyle name="EYTotal 2 4 2 3 5" xfId="2125"/>
    <cellStyle name="EYTotal 2 4 2 4" xfId="2126"/>
    <cellStyle name="EYTotal 2 4 2 4 2" xfId="2127"/>
    <cellStyle name="EYTotal 2 4 2 5" xfId="2128"/>
    <cellStyle name="EYTotal 2 4 2 6" xfId="2129"/>
    <cellStyle name="EYTotal 2 4 2 7" xfId="2130"/>
    <cellStyle name="EYTotal 2 4 2_Subsidy" xfId="2131"/>
    <cellStyle name="EYTotal 2 4 3" xfId="2132"/>
    <cellStyle name="EYTotal 2 4 3 2" xfId="2133"/>
    <cellStyle name="EYTotal 2 4 3 2 2" xfId="2134"/>
    <cellStyle name="EYTotal 2 4 3 2 3" xfId="2135"/>
    <cellStyle name="EYTotal 2 4 3 2 4" xfId="2136"/>
    <cellStyle name="EYTotal 2 4 3 2 5" xfId="2137"/>
    <cellStyle name="EYTotal 2 4 3 3" xfId="2138"/>
    <cellStyle name="EYTotal 2 4 3 3 2" xfId="2139"/>
    <cellStyle name="EYTotal 2 4 3 4" xfId="2140"/>
    <cellStyle name="EYTotal 2 4 3 5" xfId="2141"/>
    <cellStyle name="EYTotal 2 4 3 6" xfId="2142"/>
    <cellStyle name="EYTotal 2 4 4" xfId="2143"/>
    <cellStyle name="EYTotal 2 4 4 2" xfId="2144"/>
    <cellStyle name="EYTotal 2 4 4 2 2" xfId="2145"/>
    <cellStyle name="EYTotal 2 4 4 2 3" xfId="2146"/>
    <cellStyle name="EYTotal 2 4 4 2 4" xfId="2147"/>
    <cellStyle name="EYTotal 2 4 4 2 5" xfId="2148"/>
    <cellStyle name="EYTotal 2 4 4 3" xfId="2149"/>
    <cellStyle name="EYTotal 2 4 4 3 2" xfId="2150"/>
    <cellStyle name="EYTotal 2 4 4 4" xfId="2151"/>
    <cellStyle name="EYTotal 2 4 4 5" xfId="2152"/>
    <cellStyle name="EYTotal 2 4 4 6" xfId="2153"/>
    <cellStyle name="EYTotal 2 4 5" xfId="2154"/>
    <cellStyle name="EYTotal 2 4 5 2" xfId="2155"/>
    <cellStyle name="EYTotal 2 4 5 2 2" xfId="2156"/>
    <cellStyle name="EYTotal 2 4 5 2 3" xfId="2157"/>
    <cellStyle name="EYTotal 2 4 5 2 4" xfId="2158"/>
    <cellStyle name="EYTotal 2 4 5 2 5" xfId="2159"/>
    <cellStyle name="EYTotal 2 4 5 3" xfId="2160"/>
    <cellStyle name="EYTotal 2 4 5 3 2" xfId="2161"/>
    <cellStyle name="EYTotal 2 4 5 4" xfId="2162"/>
    <cellStyle name="EYTotal 2 4 5 5" xfId="2163"/>
    <cellStyle name="EYTotal 2 4 5 6" xfId="2164"/>
    <cellStyle name="EYTotal 2 4 6" xfId="2165"/>
    <cellStyle name="EYTotal 2 4 6 2" xfId="2166"/>
    <cellStyle name="EYTotal 2 4 6 2 2" xfId="2167"/>
    <cellStyle name="EYTotal 2 4 6 2 3" xfId="2168"/>
    <cellStyle name="EYTotal 2 4 6 2 4" xfId="2169"/>
    <cellStyle name="EYTotal 2 4 6 2 5" xfId="2170"/>
    <cellStyle name="EYTotal 2 4 6 3" xfId="2171"/>
    <cellStyle name="EYTotal 2 4 6 3 2" xfId="2172"/>
    <cellStyle name="EYTotal 2 4 6 4" xfId="2173"/>
    <cellStyle name="EYTotal 2 4 6 5" xfId="2174"/>
    <cellStyle name="EYTotal 2 4 6 6" xfId="2175"/>
    <cellStyle name="EYTotal 2 4 7" xfId="2176"/>
    <cellStyle name="EYTotal 2 4 7 2" xfId="2177"/>
    <cellStyle name="EYTotal 2 4 7 2 2" xfId="2178"/>
    <cellStyle name="EYTotal 2 4 7 2 3" xfId="2179"/>
    <cellStyle name="EYTotal 2 4 7 2 4" xfId="2180"/>
    <cellStyle name="EYTotal 2 4 7 2 5" xfId="2181"/>
    <cellStyle name="EYTotal 2 4 7 3" xfId="2182"/>
    <cellStyle name="EYTotal 2 4 7 3 2" xfId="2183"/>
    <cellStyle name="EYTotal 2 4 7 4" xfId="2184"/>
    <cellStyle name="EYTotal 2 4 7 5" xfId="2185"/>
    <cellStyle name="EYTotal 2 4 7 6" xfId="2186"/>
    <cellStyle name="EYTotal 2 4 8" xfId="2187"/>
    <cellStyle name="EYTotal 2 4 8 2" xfId="2188"/>
    <cellStyle name="EYTotal 2 4 8 2 2" xfId="2189"/>
    <cellStyle name="EYTotal 2 4 8 2 3" xfId="2190"/>
    <cellStyle name="EYTotal 2 4 8 2 4" xfId="2191"/>
    <cellStyle name="EYTotal 2 4 8 2 5" xfId="2192"/>
    <cellStyle name="EYTotal 2 4 8 3" xfId="2193"/>
    <cellStyle name="EYTotal 2 4 8 3 2" xfId="2194"/>
    <cellStyle name="EYTotal 2 4 8 4" xfId="2195"/>
    <cellStyle name="EYTotal 2 4 8 5" xfId="2196"/>
    <cellStyle name="EYTotal 2 4 8 6" xfId="2197"/>
    <cellStyle name="EYTotal 2 4 9" xfId="2198"/>
    <cellStyle name="EYTotal 2 4 9 2" xfId="2199"/>
    <cellStyle name="EYTotal 2 4 9 3" xfId="2200"/>
    <cellStyle name="EYTotal 2 4 9 4" xfId="2201"/>
    <cellStyle name="EYTotal 2 4 9 5" xfId="2202"/>
    <cellStyle name="EYTotal 2 4_Subsidy" xfId="2203"/>
    <cellStyle name="EYTotal 2 5" xfId="2204"/>
    <cellStyle name="EYTotal 2 5 10" xfId="2205"/>
    <cellStyle name="EYTotal 2 5 10 2" xfId="2206"/>
    <cellStyle name="EYTotal 2 5 11" xfId="2207"/>
    <cellStyle name="EYTotal 2 5 12" xfId="2208"/>
    <cellStyle name="EYTotal 2 5 13" xfId="2209"/>
    <cellStyle name="EYTotal 2 5 2" xfId="2210"/>
    <cellStyle name="EYTotal 2 5 2 2" xfId="2211"/>
    <cellStyle name="EYTotal 2 5 2 2 2" xfId="2212"/>
    <cellStyle name="EYTotal 2 5 2 2 2 2" xfId="2213"/>
    <cellStyle name="EYTotal 2 5 2 2 2 3" xfId="2214"/>
    <cellStyle name="EYTotal 2 5 2 2 2 4" xfId="2215"/>
    <cellStyle name="EYTotal 2 5 2 2 2 5" xfId="2216"/>
    <cellStyle name="EYTotal 2 5 2 2 3" xfId="2217"/>
    <cellStyle name="EYTotal 2 5 2 2 3 2" xfId="2218"/>
    <cellStyle name="EYTotal 2 5 2 2 4" xfId="2219"/>
    <cellStyle name="EYTotal 2 5 2 2 5" xfId="2220"/>
    <cellStyle name="EYTotal 2 5 2 2 6" xfId="2221"/>
    <cellStyle name="EYTotal 2 5 2 3" xfId="2222"/>
    <cellStyle name="EYTotal 2 5 2 3 2" xfId="2223"/>
    <cellStyle name="EYTotal 2 5 2 3 3" xfId="2224"/>
    <cellStyle name="EYTotal 2 5 2 3 4" xfId="2225"/>
    <cellStyle name="EYTotal 2 5 2 3 5" xfId="2226"/>
    <cellStyle name="EYTotal 2 5 2 4" xfId="2227"/>
    <cellStyle name="EYTotal 2 5 2 4 2" xfId="2228"/>
    <cellStyle name="EYTotal 2 5 2 5" xfId="2229"/>
    <cellStyle name="EYTotal 2 5 2 6" xfId="2230"/>
    <cellStyle name="EYTotal 2 5 2 7" xfId="2231"/>
    <cellStyle name="EYTotal 2 5 2_Subsidy" xfId="2232"/>
    <cellStyle name="EYTotal 2 5 3" xfId="2233"/>
    <cellStyle name="EYTotal 2 5 3 2" xfId="2234"/>
    <cellStyle name="EYTotal 2 5 3 2 2" xfId="2235"/>
    <cellStyle name="EYTotal 2 5 3 2 3" xfId="2236"/>
    <cellStyle name="EYTotal 2 5 3 2 4" xfId="2237"/>
    <cellStyle name="EYTotal 2 5 3 2 5" xfId="2238"/>
    <cellStyle name="EYTotal 2 5 3 3" xfId="2239"/>
    <cellStyle name="EYTotal 2 5 3 3 2" xfId="2240"/>
    <cellStyle name="EYTotal 2 5 3 4" xfId="2241"/>
    <cellStyle name="EYTotal 2 5 3 5" xfId="2242"/>
    <cellStyle name="EYTotal 2 5 3 6" xfId="2243"/>
    <cellStyle name="EYTotal 2 5 4" xfId="2244"/>
    <cellStyle name="EYTotal 2 5 4 2" xfId="2245"/>
    <cellStyle name="EYTotal 2 5 4 2 2" xfId="2246"/>
    <cellStyle name="EYTotal 2 5 4 2 3" xfId="2247"/>
    <cellStyle name="EYTotal 2 5 4 2 4" xfId="2248"/>
    <cellStyle name="EYTotal 2 5 4 2 5" xfId="2249"/>
    <cellStyle name="EYTotal 2 5 4 3" xfId="2250"/>
    <cellStyle name="EYTotal 2 5 4 3 2" xfId="2251"/>
    <cellStyle name="EYTotal 2 5 4 4" xfId="2252"/>
    <cellStyle name="EYTotal 2 5 4 5" xfId="2253"/>
    <cellStyle name="EYTotal 2 5 4 6" xfId="2254"/>
    <cellStyle name="EYTotal 2 5 5" xfId="2255"/>
    <cellStyle name="EYTotal 2 5 5 2" xfId="2256"/>
    <cellStyle name="EYTotal 2 5 5 2 2" xfId="2257"/>
    <cellStyle name="EYTotal 2 5 5 2 3" xfId="2258"/>
    <cellStyle name="EYTotal 2 5 5 2 4" xfId="2259"/>
    <cellStyle name="EYTotal 2 5 5 2 5" xfId="2260"/>
    <cellStyle name="EYTotal 2 5 5 3" xfId="2261"/>
    <cellStyle name="EYTotal 2 5 5 3 2" xfId="2262"/>
    <cellStyle name="EYTotal 2 5 5 4" xfId="2263"/>
    <cellStyle name="EYTotal 2 5 5 5" xfId="2264"/>
    <cellStyle name="EYTotal 2 5 5 6" xfId="2265"/>
    <cellStyle name="EYTotal 2 5 6" xfId="2266"/>
    <cellStyle name="EYTotal 2 5 6 2" xfId="2267"/>
    <cellStyle name="EYTotal 2 5 6 2 2" xfId="2268"/>
    <cellStyle name="EYTotal 2 5 6 2 3" xfId="2269"/>
    <cellStyle name="EYTotal 2 5 6 2 4" xfId="2270"/>
    <cellStyle name="EYTotal 2 5 6 2 5" xfId="2271"/>
    <cellStyle name="EYTotal 2 5 6 3" xfId="2272"/>
    <cellStyle name="EYTotal 2 5 6 3 2" xfId="2273"/>
    <cellStyle name="EYTotal 2 5 6 4" xfId="2274"/>
    <cellStyle name="EYTotal 2 5 6 5" xfId="2275"/>
    <cellStyle name="EYTotal 2 5 6 6" xfId="2276"/>
    <cellStyle name="EYTotal 2 5 7" xfId="2277"/>
    <cellStyle name="EYTotal 2 5 7 2" xfId="2278"/>
    <cellStyle name="EYTotal 2 5 7 2 2" xfId="2279"/>
    <cellStyle name="EYTotal 2 5 7 2 3" xfId="2280"/>
    <cellStyle name="EYTotal 2 5 7 2 4" xfId="2281"/>
    <cellStyle name="EYTotal 2 5 7 2 5" xfId="2282"/>
    <cellStyle name="EYTotal 2 5 7 3" xfId="2283"/>
    <cellStyle name="EYTotal 2 5 7 3 2" xfId="2284"/>
    <cellStyle name="EYTotal 2 5 7 4" xfId="2285"/>
    <cellStyle name="EYTotal 2 5 7 5" xfId="2286"/>
    <cellStyle name="EYTotal 2 5 7 6" xfId="2287"/>
    <cellStyle name="EYTotal 2 5 8" xfId="2288"/>
    <cellStyle name="EYTotal 2 5 8 2" xfId="2289"/>
    <cellStyle name="EYTotal 2 5 8 2 2" xfId="2290"/>
    <cellStyle name="EYTotal 2 5 8 2 3" xfId="2291"/>
    <cellStyle name="EYTotal 2 5 8 2 4" xfId="2292"/>
    <cellStyle name="EYTotal 2 5 8 2 5" xfId="2293"/>
    <cellStyle name="EYTotal 2 5 8 3" xfId="2294"/>
    <cellStyle name="EYTotal 2 5 8 3 2" xfId="2295"/>
    <cellStyle name="EYTotal 2 5 8 4" xfId="2296"/>
    <cellStyle name="EYTotal 2 5 8 5" xfId="2297"/>
    <cellStyle name="EYTotal 2 5 8 6" xfId="2298"/>
    <cellStyle name="EYTotal 2 5 9" xfId="2299"/>
    <cellStyle name="EYTotal 2 5 9 2" xfId="2300"/>
    <cellStyle name="EYTotal 2 5 9 3" xfId="2301"/>
    <cellStyle name="EYTotal 2 5 9 4" xfId="2302"/>
    <cellStyle name="EYTotal 2 5 9 5" xfId="2303"/>
    <cellStyle name="EYTotal 2 5_Subsidy" xfId="2304"/>
    <cellStyle name="EYTotal 2 6" xfId="2305"/>
    <cellStyle name="EYTotal 2 6 2" xfId="2306"/>
    <cellStyle name="EYTotal 2 6 2 2" xfId="2307"/>
    <cellStyle name="EYTotal 2 6 2 2 2" xfId="2308"/>
    <cellStyle name="EYTotal 2 6 2 2 3" xfId="2309"/>
    <cellStyle name="EYTotal 2 6 2 2 4" xfId="2310"/>
    <cellStyle name="EYTotal 2 6 2 2 5" xfId="2311"/>
    <cellStyle name="EYTotal 2 6 2 3" xfId="2312"/>
    <cellStyle name="EYTotal 2 6 2 3 2" xfId="2313"/>
    <cellStyle name="EYTotal 2 6 2 4" xfId="2314"/>
    <cellStyle name="EYTotal 2 6 2 5" xfId="2315"/>
    <cellStyle name="EYTotal 2 6 2 6" xfId="2316"/>
    <cellStyle name="EYTotal 2 6 3" xfId="2317"/>
    <cellStyle name="EYTotal 2 6 3 2" xfId="2318"/>
    <cellStyle name="EYTotal 2 6 3 3" xfId="2319"/>
    <cellStyle name="EYTotal 2 6 3 4" xfId="2320"/>
    <cellStyle name="EYTotal 2 6 3 5" xfId="2321"/>
    <cellStyle name="EYTotal 2 6 4" xfId="2322"/>
    <cellStyle name="EYTotal 2 6 4 2" xfId="2323"/>
    <cellStyle name="EYTotal 2 6 5" xfId="2324"/>
    <cellStyle name="EYTotal 2 6 6" xfId="2325"/>
    <cellStyle name="EYTotal 2 6 7" xfId="2326"/>
    <cellStyle name="EYTotal 2 6_Subsidy" xfId="2327"/>
    <cellStyle name="EYTotal 2 7" xfId="2328"/>
    <cellStyle name="EYTotal 2 7 2" xfId="2329"/>
    <cellStyle name="EYTotal 2 7 2 2" xfId="2330"/>
    <cellStyle name="EYTotal 2 7 2 3" xfId="2331"/>
    <cellStyle name="EYTotal 2 7 2 4" xfId="2332"/>
    <cellStyle name="EYTotal 2 7 2 5" xfId="2333"/>
    <cellStyle name="EYTotal 2 7 3" xfId="2334"/>
    <cellStyle name="EYTotal 2 7 3 2" xfId="2335"/>
    <cellStyle name="EYTotal 2 7 4" xfId="2336"/>
    <cellStyle name="EYTotal 2 7 5" xfId="2337"/>
    <cellStyle name="EYTotal 2 7 6" xfId="2338"/>
    <cellStyle name="EYTotal 2 8" xfId="2339"/>
    <cellStyle name="EYTotal 2 8 2" xfId="2340"/>
    <cellStyle name="EYTotal 2 8 2 2" xfId="2341"/>
    <cellStyle name="EYTotal 2 8 2 3" xfId="2342"/>
    <cellStyle name="EYTotal 2 8 2 4" xfId="2343"/>
    <cellStyle name="EYTotal 2 8 2 5" xfId="2344"/>
    <cellStyle name="EYTotal 2 8 3" xfId="2345"/>
    <cellStyle name="EYTotal 2 8 3 2" xfId="2346"/>
    <cellStyle name="EYTotal 2 8 4" xfId="2347"/>
    <cellStyle name="EYTotal 2 8 5" xfId="2348"/>
    <cellStyle name="EYTotal 2 8 6" xfId="2349"/>
    <cellStyle name="EYTotal 2 9" xfId="2350"/>
    <cellStyle name="EYTotal 2 9 2" xfId="2351"/>
    <cellStyle name="EYTotal 2 9 2 2" xfId="2352"/>
    <cellStyle name="EYTotal 2 9 2 3" xfId="2353"/>
    <cellStyle name="EYTotal 2 9 2 4" xfId="2354"/>
    <cellStyle name="EYTotal 2 9 2 5" xfId="2355"/>
    <cellStyle name="EYTotal 2 9 3" xfId="2356"/>
    <cellStyle name="EYTotal 2 9 3 2" xfId="2357"/>
    <cellStyle name="EYTotal 2 9 4" xfId="2358"/>
    <cellStyle name="EYTotal 2 9 5" xfId="2359"/>
    <cellStyle name="EYTotal 2 9 6" xfId="2360"/>
    <cellStyle name="EYTotal 2_ST" xfId="2361"/>
    <cellStyle name="EYTotal 3" xfId="2362"/>
    <cellStyle name="EYTotal 3 10" xfId="2363"/>
    <cellStyle name="EYTotal 3 10 2" xfId="2364"/>
    <cellStyle name="EYTotal 3 11" xfId="2365"/>
    <cellStyle name="EYTotal 3 12" xfId="2366"/>
    <cellStyle name="EYTotal 3 13" xfId="2367"/>
    <cellStyle name="EYTotal 3 14" xfId="2368"/>
    <cellStyle name="EYTotal 3 2" xfId="2369"/>
    <cellStyle name="EYTotal 3 2 2" xfId="2370"/>
    <cellStyle name="EYTotal 3 2 2 2" xfId="2371"/>
    <cellStyle name="EYTotal 3 2 2 2 2" xfId="2372"/>
    <cellStyle name="EYTotal 3 2 2 2 3" xfId="2373"/>
    <cellStyle name="EYTotal 3 2 2 2 4" xfId="2374"/>
    <cellStyle name="EYTotal 3 2 2 2 5" xfId="2375"/>
    <cellStyle name="EYTotal 3 2 2 3" xfId="2376"/>
    <cellStyle name="EYTotal 3 2 2 3 2" xfId="2377"/>
    <cellStyle name="EYTotal 3 2 2 4" xfId="2378"/>
    <cellStyle name="EYTotal 3 2 2 5" xfId="2379"/>
    <cellStyle name="EYTotal 3 2 2 6" xfId="2380"/>
    <cellStyle name="EYTotal 3 2 3" xfId="2381"/>
    <cellStyle name="EYTotal 3 2 3 2" xfId="2382"/>
    <cellStyle name="EYTotal 3 2 3 3" xfId="2383"/>
    <cellStyle name="EYTotal 3 2 3 4" xfId="2384"/>
    <cellStyle name="EYTotal 3 2 3 5" xfId="2385"/>
    <cellStyle name="EYTotal 3 2 4" xfId="2386"/>
    <cellStyle name="EYTotal 3 2 4 2" xfId="2387"/>
    <cellStyle name="EYTotal 3 2 5" xfId="2388"/>
    <cellStyle name="EYTotal 3 2 6" xfId="2389"/>
    <cellStyle name="EYTotal 3 2 7" xfId="2390"/>
    <cellStyle name="EYTotal 3 2_Subsidy" xfId="2391"/>
    <cellStyle name="EYTotal 3 3" xfId="2392"/>
    <cellStyle name="EYTotal 3 3 2" xfId="2393"/>
    <cellStyle name="EYTotal 3 3 2 2" xfId="2394"/>
    <cellStyle name="EYTotal 3 3 2 3" xfId="2395"/>
    <cellStyle name="EYTotal 3 3 2 4" xfId="2396"/>
    <cellStyle name="EYTotal 3 3 2 5" xfId="2397"/>
    <cellStyle name="EYTotal 3 3 3" xfId="2398"/>
    <cellStyle name="EYTotal 3 3 3 2" xfId="2399"/>
    <cellStyle name="EYTotal 3 3 4" xfId="2400"/>
    <cellStyle name="EYTotal 3 3 5" xfId="2401"/>
    <cellStyle name="EYTotal 3 3 6" xfId="2402"/>
    <cellStyle name="EYTotal 3 4" xfId="2403"/>
    <cellStyle name="EYTotal 3 4 2" xfId="2404"/>
    <cellStyle name="EYTotal 3 4 2 2" xfId="2405"/>
    <cellStyle name="EYTotal 3 4 2 3" xfId="2406"/>
    <cellStyle name="EYTotal 3 4 2 4" xfId="2407"/>
    <cellStyle name="EYTotal 3 4 2 5" xfId="2408"/>
    <cellStyle name="EYTotal 3 4 3" xfId="2409"/>
    <cellStyle name="EYTotal 3 4 3 2" xfId="2410"/>
    <cellStyle name="EYTotal 3 4 4" xfId="2411"/>
    <cellStyle name="EYTotal 3 4 5" xfId="2412"/>
    <cellStyle name="EYTotal 3 4 6" xfId="2413"/>
    <cellStyle name="EYTotal 3 5" xfId="2414"/>
    <cellStyle name="EYTotal 3 5 2" xfId="2415"/>
    <cellStyle name="EYTotal 3 5 2 2" xfId="2416"/>
    <cellStyle name="EYTotal 3 5 2 3" xfId="2417"/>
    <cellStyle name="EYTotal 3 5 2 4" xfId="2418"/>
    <cellStyle name="EYTotal 3 5 2 5" xfId="2419"/>
    <cellStyle name="EYTotal 3 5 3" xfId="2420"/>
    <cellStyle name="EYTotal 3 5 3 2" xfId="2421"/>
    <cellStyle name="EYTotal 3 5 4" xfId="2422"/>
    <cellStyle name="EYTotal 3 5 5" xfId="2423"/>
    <cellStyle name="EYTotal 3 5 6" xfId="2424"/>
    <cellStyle name="EYTotal 3 6" xfId="2425"/>
    <cellStyle name="EYTotal 3 6 2" xfId="2426"/>
    <cellStyle name="EYTotal 3 6 2 2" xfId="2427"/>
    <cellStyle name="EYTotal 3 6 2 3" xfId="2428"/>
    <cellStyle name="EYTotal 3 6 2 4" xfId="2429"/>
    <cellStyle name="EYTotal 3 6 2 5" xfId="2430"/>
    <cellStyle name="EYTotal 3 6 3" xfId="2431"/>
    <cellStyle name="EYTotal 3 6 3 2" xfId="2432"/>
    <cellStyle name="EYTotal 3 6 4" xfId="2433"/>
    <cellStyle name="EYTotal 3 6 5" xfId="2434"/>
    <cellStyle name="EYTotal 3 6 6" xfId="2435"/>
    <cellStyle name="EYTotal 3 7" xfId="2436"/>
    <cellStyle name="EYTotal 3 7 2" xfId="2437"/>
    <cellStyle name="EYTotal 3 7 2 2" xfId="2438"/>
    <cellStyle name="EYTotal 3 7 2 3" xfId="2439"/>
    <cellStyle name="EYTotal 3 7 2 4" xfId="2440"/>
    <cellStyle name="EYTotal 3 7 2 5" xfId="2441"/>
    <cellStyle name="EYTotal 3 7 3" xfId="2442"/>
    <cellStyle name="EYTotal 3 7 3 2" xfId="2443"/>
    <cellStyle name="EYTotal 3 7 4" xfId="2444"/>
    <cellStyle name="EYTotal 3 7 5" xfId="2445"/>
    <cellStyle name="EYTotal 3 7 6" xfId="2446"/>
    <cellStyle name="EYTotal 3 8" xfId="2447"/>
    <cellStyle name="EYTotal 3 8 2" xfId="2448"/>
    <cellStyle name="EYTotal 3 8 2 2" xfId="2449"/>
    <cellStyle name="EYTotal 3 8 2 3" xfId="2450"/>
    <cellStyle name="EYTotal 3 8 2 4" xfId="2451"/>
    <cellStyle name="EYTotal 3 8 2 5" xfId="2452"/>
    <cellStyle name="EYTotal 3 8 3" xfId="2453"/>
    <cellStyle name="EYTotal 3 8 3 2" xfId="2454"/>
    <cellStyle name="EYTotal 3 8 4" xfId="2455"/>
    <cellStyle name="EYTotal 3 8 5" xfId="2456"/>
    <cellStyle name="EYTotal 3 8 6" xfId="2457"/>
    <cellStyle name="EYTotal 3 9" xfId="2458"/>
    <cellStyle name="EYTotal 3 9 2" xfId="2459"/>
    <cellStyle name="EYTotal 3 9 3" xfId="2460"/>
    <cellStyle name="EYTotal 3 9 4" xfId="2461"/>
    <cellStyle name="EYTotal 3 9 5" xfId="2462"/>
    <cellStyle name="EYTotal 3_Subsidy" xfId="2463"/>
    <cellStyle name="EYTotal 4" xfId="2464"/>
    <cellStyle name="EYTotal 4 10" xfId="2465"/>
    <cellStyle name="EYTotal 4 10 2" xfId="2466"/>
    <cellStyle name="EYTotal 4 11" xfId="2467"/>
    <cellStyle name="EYTotal 4 12" xfId="2468"/>
    <cellStyle name="EYTotal 4 13" xfId="2469"/>
    <cellStyle name="EYTotal 4 2" xfId="2470"/>
    <cellStyle name="EYTotal 4 2 2" xfId="2471"/>
    <cellStyle name="EYTotal 4 2 2 2" xfId="2472"/>
    <cellStyle name="EYTotal 4 2 2 2 2" xfId="2473"/>
    <cellStyle name="EYTotal 4 2 2 2 3" xfId="2474"/>
    <cellStyle name="EYTotal 4 2 2 2 4" xfId="2475"/>
    <cellStyle name="EYTotal 4 2 2 2 5" xfId="2476"/>
    <cellStyle name="EYTotal 4 2 2 3" xfId="2477"/>
    <cellStyle name="EYTotal 4 2 2 3 2" xfId="2478"/>
    <cellStyle name="EYTotal 4 2 2 4" xfId="2479"/>
    <cellStyle name="EYTotal 4 2 2 5" xfId="2480"/>
    <cellStyle name="EYTotal 4 2 2 6" xfId="2481"/>
    <cellStyle name="EYTotal 4 2 3" xfId="2482"/>
    <cellStyle name="EYTotal 4 2 3 2" xfId="2483"/>
    <cellStyle name="EYTotal 4 2 3 3" xfId="2484"/>
    <cellStyle name="EYTotal 4 2 3 4" xfId="2485"/>
    <cellStyle name="EYTotal 4 2 3 5" xfId="2486"/>
    <cellStyle name="EYTotal 4 2 4" xfId="2487"/>
    <cellStyle name="EYTotal 4 2 4 2" xfId="2488"/>
    <cellStyle name="EYTotal 4 2 5" xfId="2489"/>
    <cellStyle name="EYTotal 4 2 6" xfId="2490"/>
    <cellStyle name="EYTotal 4 2 7" xfId="2491"/>
    <cellStyle name="EYTotal 4 2_Subsidy" xfId="2492"/>
    <cellStyle name="EYTotal 4 3" xfId="2493"/>
    <cellStyle name="EYTotal 4 3 2" xfId="2494"/>
    <cellStyle name="EYTotal 4 3 2 2" xfId="2495"/>
    <cellStyle name="EYTotal 4 3 2 3" xfId="2496"/>
    <cellStyle name="EYTotal 4 3 2 4" xfId="2497"/>
    <cellStyle name="EYTotal 4 3 2 5" xfId="2498"/>
    <cellStyle name="EYTotal 4 3 3" xfId="2499"/>
    <cellStyle name="EYTotal 4 3 3 2" xfId="2500"/>
    <cellStyle name="EYTotal 4 3 4" xfId="2501"/>
    <cellStyle name="EYTotal 4 3 5" xfId="2502"/>
    <cellStyle name="EYTotal 4 3 6" xfId="2503"/>
    <cellStyle name="EYTotal 4 4" xfId="2504"/>
    <cellStyle name="EYTotal 4 4 2" xfId="2505"/>
    <cellStyle name="EYTotal 4 4 2 2" xfId="2506"/>
    <cellStyle name="EYTotal 4 4 2 3" xfId="2507"/>
    <cellStyle name="EYTotal 4 4 2 4" xfId="2508"/>
    <cellStyle name="EYTotal 4 4 2 5" xfId="2509"/>
    <cellStyle name="EYTotal 4 4 3" xfId="2510"/>
    <cellStyle name="EYTotal 4 4 3 2" xfId="2511"/>
    <cellStyle name="EYTotal 4 4 4" xfId="2512"/>
    <cellStyle name="EYTotal 4 4 5" xfId="2513"/>
    <cellStyle name="EYTotal 4 4 6" xfId="2514"/>
    <cellStyle name="EYTotal 4 5" xfId="2515"/>
    <cellStyle name="EYTotal 4 5 2" xfId="2516"/>
    <cellStyle name="EYTotal 4 5 2 2" xfId="2517"/>
    <cellStyle name="EYTotal 4 5 2 3" xfId="2518"/>
    <cellStyle name="EYTotal 4 5 2 4" xfId="2519"/>
    <cellStyle name="EYTotal 4 5 2 5" xfId="2520"/>
    <cellStyle name="EYTotal 4 5 3" xfId="2521"/>
    <cellStyle name="EYTotal 4 5 3 2" xfId="2522"/>
    <cellStyle name="EYTotal 4 5 4" xfId="2523"/>
    <cellStyle name="EYTotal 4 5 5" xfId="2524"/>
    <cellStyle name="EYTotal 4 5 6" xfId="2525"/>
    <cellStyle name="EYTotal 4 6" xfId="2526"/>
    <cellStyle name="EYTotal 4 6 2" xfId="2527"/>
    <cellStyle name="EYTotal 4 6 2 2" xfId="2528"/>
    <cellStyle name="EYTotal 4 6 2 3" xfId="2529"/>
    <cellStyle name="EYTotal 4 6 2 4" xfId="2530"/>
    <cellStyle name="EYTotal 4 6 2 5" xfId="2531"/>
    <cellStyle name="EYTotal 4 6 3" xfId="2532"/>
    <cellStyle name="EYTotal 4 6 3 2" xfId="2533"/>
    <cellStyle name="EYTotal 4 6 4" xfId="2534"/>
    <cellStyle name="EYTotal 4 6 5" xfId="2535"/>
    <cellStyle name="EYTotal 4 6 6" xfId="2536"/>
    <cellStyle name="EYTotal 4 7" xfId="2537"/>
    <cellStyle name="EYTotal 4 7 2" xfId="2538"/>
    <cellStyle name="EYTotal 4 7 2 2" xfId="2539"/>
    <cellStyle name="EYTotal 4 7 2 3" xfId="2540"/>
    <cellStyle name="EYTotal 4 7 2 4" xfId="2541"/>
    <cellStyle name="EYTotal 4 7 2 5" xfId="2542"/>
    <cellStyle name="EYTotal 4 7 3" xfId="2543"/>
    <cellStyle name="EYTotal 4 7 3 2" xfId="2544"/>
    <cellStyle name="EYTotal 4 7 4" xfId="2545"/>
    <cellStyle name="EYTotal 4 7 5" xfId="2546"/>
    <cellStyle name="EYTotal 4 7 6" xfId="2547"/>
    <cellStyle name="EYTotal 4 8" xfId="2548"/>
    <cellStyle name="EYTotal 4 8 2" xfId="2549"/>
    <cellStyle name="EYTotal 4 8 2 2" xfId="2550"/>
    <cellStyle name="EYTotal 4 8 2 3" xfId="2551"/>
    <cellStyle name="EYTotal 4 8 2 4" xfId="2552"/>
    <cellStyle name="EYTotal 4 8 2 5" xfId="2553"/>
    <cellStyle name="EYTotal 4 8 3" xfId="2554"/>
    <cellStyle name="EYTotal 4 8 3 2" xfId="2555"/>
    <cellStyle name="EYTotal 4 8 4" xfId="2556"/>
    <cellStyle name="EYTotal 4 8 5" xfId="2557"/>
    <cellStyle name="EYTotal 4 8 6" xfId="2558"/>
    <cellStyle name="EYTotal 4 9" xfId="2559"/>
    <cellStyle name="EYTotal 4 9 2" xfId="2560"/>
    <cellStyle name="EYTotal 4 9 3" xfId="2561"/>
    <cellStyle name="EYTotal 4 9 4" xfId="2562"/>
    <cellStyle name="EYTotal 4 9 5" xfId="2563"/>
    <cellStyle name="EYTotal 4_Subsidy" xfId="2564"/>
    <cellStyle name="EYTotal 5" xfId="2565"/>
    <cellStyle name="EYTotal 5 10" xfId="2566"/>
    <cellStyle name="EYTotal 5 10 2" xfId="2567"/>
    <cellStyle name="EYTotal 5 11" xfId="2568"/>
    <cellStyle name="EYTotal 5 12" xfId="2569"/>
    <cellStyle name="EYTotal 5 13" xfId="2570"/>
    <cellStyle name="EYTotal 5 2" xfId="2571"/>
    <cellStyle name="EYTotal 5 2 2" xfId="2572"/>
    <cellStyle name="EYTotal 5 2 2 2" xfId="2573"/>
    <cellStyle name="EYTotal 5 2 2 2 2" xfId="2574"/>
    <cellStyle name="EYTotal 5 2 2 2 3" xfId="2575"/>
    <cellStyle name="EYTotal 5 2 2 2 4" xfId="2576"/>
    <cellStyle name="EYTotal 5 2 2 2 5" xfId="2577"/>
    <cellStyle name="EYTotal 5 2 2 3" xfId="2578"/>
    <cellStyle name="EYTotal 5 2 2 3 2" xfId="2579"/>
    <cellStyle name="EYTotal 5 2 2 4" xfId="2580"/>
    <cellStyle name="EYTotal 5 2 2 5" xfId="2581"/>
    <cellStyle name="EYTotal 5 2 2 6" xfId="2582"/>
    <cellStyle name="EYTotal 5 2 3" xfId="2583"/>
    <cellStyle name="EYTotal 5 2 3 2" xfId="2584"/>
    <cellStyle name="EYTotal 5 2 3 3" xfId="2585"/>
    <cellStyle name="EYTotal 5 2 3 4" xfId="2586"/>
    <cellStyle name="EYTotal 5 2 3 5" xfId="2587"/>
    <cellStyle name="EYTotal 5 2 4" xfId="2588"/>
    <cellStyle name="EYTotal 5 2 4 2" xfId="2589"/>
    <cellStyle name="EYTotal 5 2 5" xfId="2590"/>
    <cellStyle name="EYTotal 5 2 6" xfId="2591"/>
    <cellStyle name="EYTotal 5 2 7" xfId="2592"/>
    <cellStyle name="EYTotal 5 2_Subsidy" xfId="2593"/>
    <cellStyle name="EYTotal 5 3" xfId="2594"/>
    <cellStyle name="EYTotal 5 3 2" xfId="2595"/>
    <cellStyle name="EYTotal 5 3 2 2" xfId="2596"/>
    <cellStyle name="EYTotal 5 3 2 3" xfId="2597"/>
    <cellStyle name="EYTotal 5 3 2 4" xfId="2598"/>
    <cellStyle name="EYTotal 5 3 2 5" xfId="2599"/>
    <cellStyle name="EYTotal 5 3 3" xfId="2600"/>
    <cellStyle name="EYTotal 5 3 3 2" xfId="2601"/>
    <cellStyle name="EYTotal 5 3 4" xfId="2602"/>
    <cellStyle name="EYTotal 5 3 5" xfId="2603"/>
    <cellStyle name="EYTotal 5 3 6" xfId="2604"/>
    <cellStyle name="EYTotal 5 4" xfId="2605"/>
    <cellStyle name="EYTotal 5 4 2" xfId="2606"/>
    <cellStyle name="EYTotal 5 4 2 2" xfId="2607"/>
    <cellStyle name="EYTotal 5 4 2 3" xfId="2608"/>
    <cellStyle name="EYTotal 5 4 2 4" xfId="2609"/>
    <cellStyle name="EYTotal 5 4 2 5" xfId="2610"/>
    <cellStyle name="EYTotal 5 4 3" xfId="2611"/>
    <cellStyle name="EYTotal 5 4 3 2" xfId="2612"/>
    <cellStyle name="EYTotal 5 4 4" xfId="2613"/>
    <cellStyle name="EYTotal 5 4 5" xfId="2614"/>
    <cellStyle name="EYTotal 5 4 6" xfId="2615"/>
    <cellStyle name="EYTotal 5 5" xfId="2616"/>
    <cellStyle name="EYTotal 5 5 2" xfId="2617"/>
    <cellStyle name="EYTotal 5 5 2 2" xfId="2618"/>
    <cellStyle name="EYTotal 5 5 2 3" xfId="2619"/>
    <cellStyle name="EYTotal 5 5 2 4" xfId="2620"/>
    <cellStyle name="EYTotal 5 5 2 5" xfId="2621"/>
    <cellStyle name="EYTotal 5 5 3" xfId="2622"/>
    <cellStyle name="EYTotal 5 5 3 2" xfId="2623"/>
    <cellStyle name="EYTotal 5 5 4" xfId="2624"/>
    <cellStyle name="EYTotal 5 5 5" xfId="2625"/>
    <cellStyle name="EYTotal 5 5 6" xfId="2626"/>
    <cellStyle name="EYTotal 5 6" xfId="2627"/>
    <cellStyle name="EYTotal 5 6 2" xfId="2628"/>
    <cellStyle name="EYTotal 5 6 2 2" xfId="2629"/>
    <cellStyle name="EYTotal 5 6 2 3" xfId="2630"/>
    <cellStyle name="EYTotal 5 6 2 4" xfId="2631"/>
    <cellStyle name="EYTotal 5 6 2 5" xfId="2632"/>
    <cellStyle name="EYTotal 5 6 3" xfId="2633"/>
    <cellStyle name="EYTotal 5 6 3 2" xfId="2634"/>
    <cellStyle name="EYTotal 5 6 4" xfId="2635"/>
    <cellStyle name="EYTotal 5 6 5" xfId="2636"/>
    <cellStyle name="EYTotal 5 6 6" xfId="2637"/>
    <cellStyle name="EYTotal 5 7" xfId="2638"/>
    <cellStyle name="EYTotal 5 7 2" xfId="2639"/>
    <cellStyle name="EYTotal 5 7 2 2" xfId="2640"/>
    <cellStyle name="EYTotal 5 7 2 3" xfId="2641"/>
    <cellStyle name="EYTotal 5 7 2 4" xfId="2642"/>
    <cellStyle name="EYTotal 5 7 2 5" xfId="2643"/>
    <cellStyle name="EYTotal 5 7 3" xfId="2644"/>
    <cellStyle name="EYTotal 5 7 3 2" xfId="2645"/>
    <cellStyle name="EYTotal 5 7 4" xfId="2646"/>
    <cellStyle name="EYTotal 5 7 5" xfId="2647"/>
    <cellStyle name="EYTotal 5 7 6" xfId="2648"/>
    <cellStyle name="EYTotal 5 8" xfId="2649"/>
    <cellStyle name="EYTotal 5 8 2" xfId="2650"/>
    <cellStyle name="EYTotal 5 8 2 2" xfId="2651"/>
    <cellStyle name="EYTotal 5 8 2 3" xfId="2652"/>
    <cellStyle name="EYTotal 5 8 2 4" xfId="2653"/>
    <cellStyle name="EYTotal 5 8 2 5" xfId="2654"/>
    <cellStyle name="EYTotal 5 8 3" xfId="2655"/>
    <cellStyle name="EYTotal 5 8 3 2" xfId="2656"/>
    <cellStyle name="EYTotal 5 8 4" xfId="2657"/>
    <cellStyle name="EYTotal 5 8 5" xfId="2658"/>
    <cellStyle name="EYTotal 5 8 6" xfId="2659"/>
    <cellStyle name="EYTotal 5 9" xfId="2660"/>
    <cellStyle name="EYTotal 5 9 2" xfId="2661"/>
    <cellStyle name="EYTotal 5 9 3" xfId="2662"/>
    <cellStyle name="EYTotal 5 9 4" xfId="2663"/>
    <cellStyle name="EYTotal 5 9 5" xfId="2664"/>
    <cellStyle name="EYTotal 5_Subsidy" xfId="2665"/>
    <cellStyle name="EYTotal 6" xfId="2666"/>
    <cellStyle name="EYTotal 6 10" xfId="2667"/>
    <cellStyle name="EYTotal 6 10 2" xfId="2668"/>
    <cellStyle name="EYTotal 6 11" xfId="2669"/>
    <cellStyle name="EYTotal 6 12" xfId="2670"/>
    <cellStyle name="EYTotal 6 13" xfId="2671"/>
    <cellStyle name="EYTotal 6 2" xfId="2672"/>
    <cellStyle name="EYTotal 6 2 2" xfId="2673"/>
    <cellStyle name="EYTotal 6 2 2 2" xfId="2674"/>
    <cellStyle name="EYTotal 6 2 2 2 2" xfId="2675"/>
    <cellStyle name="EYTotal 6 2 2 2 3" xfId="2676"/>
    <cellStyle name="EYTotal 6 2 2 2 4" xfId="2677"/>
    <cellStyle name="EYTotal 6 2 2 2 5" xfId="2678"/>
    <cellStyle name="EYTotal 6 2 2 3" xfId="2679"/>
    <cellStyle name="EYTotal 6 2 2 3 2" xfId="2680"/>
    <cellStyle name="EYTotal 6 2 2 4" xfId="2681"/>
    <cellStyle name="EYTotal 6 2 2 5" xfId="2682"/>
    <cellStyle name="EYTotal 6 2 2 6" xfId="2683"/>
    <cellStyle name="EYTotal 6 2 3" xfId="2684"/>
    <cellStyle name="EYTotal 6 2 3 2" xfId="2685"/>
    <cellStyle name="EYTotal 6 2 3 3" xfId="2686"/>
    <cellStyle name="EYTotal 6 2 3 4" xfId="2687"/>
    <cellStyle name="EYTotal 6 2 3 5" xfId="2688"/>
    <cellStyle name="EYTotal 6 2 4" xfId="2689"/>
    <cellStyle name="EYTotal 6 2 4 2" xfId="2690"/>
    <cellStyle name="EYTotal 6 2 5" xfId="2691"/>
    <cellStyle name="EYTotal 6 2 6" xfId="2692"/>
    <cellStyle name="EYTotal 6 2 7" xfId="2693"/>
    <cellStyle name="EYTotal 6 2_Subsidy" xfId="2694"/>
    <cellStyle name="EYTotal 6 3" xfId="2695"/>
    <cellStyle name="EYTotal 6 3 2" xfId="2696"/>
    <cellStyle name="EYTotal 6 3 2 2" xfId="2697"/>
    <cellStyle name="EYTotal 6 3 2 3" xfId="2698"/>
    <cellStyle name="EYTotal 6 3 2 4" xfId="2699"/>
    <cellStyle name="EYTotal 6 3 2 5" xfId="2700"/>
    <cellStyle name="EYTotal 6 3 3" xfId="2701"/>
    <cellStyle name="EYTotal 6 3 3 2" xfId="2702"/>
    <cellStyle name="EYTotal 6 3 4" xfId="2703"/>
    <cellStyle name="EYTotal 6 3 5" xfId="2704"/>
    <cellStyle name="EYTotal 6 3 6" xfId="2705"/>
    <cellStyle name="EYTotal 6 4" xfId="2706"/>
    <cellStyle name="EYTotal 6 4 2" xfId="2707"/>
    <cellStyle name="EYTotal 6 4 2 2" xfId="2708"/>
    <cellStyle name="EYTotal 6 4 2 3" xfId="2709"/>
    <cellStyle name="EYTotal 6 4 2 4" xfId="2710"/>
    <cellStyle name="EYTotal 6 4 2 5" xfId="2711"/>
    <cellStyle name="EYTotal 6 4 3" xfId="2712"/>
    <cellStyle name="EYTotal 6 4 3 2" xfId="2713"/>
    <cellStyle name="EYTotal 6 4 4" xfId="2714"/>
    <cellStyle name="EYTotal 6 4 5" xfId="2715"/>
    <cellStyle name="EYTotal 6 4 6" xfId="2716"/>
    <cellStyle name="EYTotal 6 5" xfId="2717"/>
    <cellStyle name="EYTotal 6 5 2" xfId="2718"/>
    <cellStyle name="EYTotal 6 5 2 2" xfId="2719"/>
    <cellStyle name="EYTotal 6 5 2 3" xfId="2720"/>
    <cellStyle name="EYTotal 6 5 2 4" xfId="2721"/>
    <cellStyle name="EYTotal 6 5 2 5" xfId="2722"/>
    <cellStyle name="EYTotal 6 5 3" xfId="2723"/>
    <cellStyle name="EYTotal 6 5 3 2" xfId="2724"/>
    <cellStyle name="EYTotal 6 5 4" xfId="2725"/>
    <cellStyle name="EYTotal 6 5 5" xfId="2726"/>
    <cellStyle name="EYTotal 6 5 6" xfId="2727"/>
    <cellStyle name="EYTotal 6 6" xfId="2728"/>
    <cellStyle name="EYTotal 6 6 2" xfId="2729"/>
    <cellStyle name="EYTotal 6 6 2 2" xfId="2730"/>
    <cellStyle name="EYTotal 6 6 2 3" xfId="2731"/>
    <cellStyle name="EYTotal 6 6 2 4" xfId="2732"/>
    <cellStyle name="EYTotal 6 6 2 5" xfId="2733"/>
    <cellStyle name="EYTotal 6 6 3" xfId="2734"/>
    <cellStyle name="EYTotal 6 6 3 2" xfId="2735"/>
    <cellStyle name="EYTotal 6 6 4" xfId="2736"/>
    <cellStyle name="EYTotal 6 6 5" xfId="2737"/>
    <cellStyle name="EYTotal 6 6 6" xfId="2738"/>
    <cellStyle name="EYTotal 6 7" xfId="2739"/>
    <cellStyle name="EYTotal 6 7 2" xfId="2740"/>
    <cellStyle name="EYTotal 6 7 2 2" xfId="2741"/>
    <cellStyle name="EYTotal 6 7 2 3" xfId="2742"/>
    <cellStyle name="EYTotal 6 7 2 4" xfId="2743"/>
    <cellStyle name="EYTotal 6 7 2 5" xfId="2744"/>
    <cellStyle name="EYTotal 6 7 3" xfId="2745"/>
    <cellStyle name="EYTotal 6 7 3 2" xfId="2746"/>
    <cellStyle name="EYTotal 6 7 4" xfId="2747"/>
    <cellStyle name="EYTotal 6 7 5" xfId="2748"/>
    <cellStyle name="EYTotal 6 7 6" xfId="2749"/>
    <cellStyle name="EYTotal 6 8" xfId="2750"/>
    <cellStyle name="EYTotal 6 8 2" xfId="2751"/>
    <cellStyle name="EYTotal 6 8 2 2" xfId="2752"/>
    <cellStyle name="EYTotal 6 8 2 3" xfId="2753"/>
    <cellStyle name="EYTotal 6 8 2 4" xfId="2754"/>
    <cellStyle name="EYTotal 6 8 2 5" xfId="2755"/>
    <cellStyle name="EYTotal 6 8 3" xfId="2756"/>
    <cellStyle name="EYTotal 6 8 3 2" xfId="2757"/>
    <cellStyle name="EYTotal 6 8 4" xfId="2758"/>
    <cellStyle name="EYTotal 6 8 5" xfId="2759"/>
    <cellStyle name="EYTotal 6 8 6" xfId="2760"/>
    <cellStyle name="EYTotal 6 9" xfId="2761"/>
    <cellStyle name="EYTotal 6 9 2" xfId="2762"/>
    <cellStyle name="EYTotal 6 9 3" xfId="2763"/>
    <cellStyle name="EYTotal 6 9 4" xfId="2764"/>
    <cellStyle name="EYTotal 6 9 5" xfId="2765"/>
    <cellStyle name="EYTotal 6_Subsidy" xfId="2766"/>
    <cellStyle name="EYTotal 7" xfId="2767"/>
    <cellStyle name="EYTotal 7 10" xfId="2768"/>
    <cellStyle name="EYTotal 7 10 2" xfId="2769"/>
    <cellStyle name="EYTotal 7 11" xfId="2770"/>
    <cellStyle name="EYTotal 7 12" xfId="2771"/>
    <cellStyle name="EYTotal 7 13" xfId="2772"/>
    <cellStyle name="EYTotal 7 2" xfId="2773"/>
    <cellStyle name="EYTotal 7 2 2" xfId="2774"/>
    <cellStyle name="EYTotal 7 2 2 2" xfId="2775"/>
    <cellStyle name="EYTotal 7 2 2 2 2" xfId="2776"/>
    <cellStyle name="EYTotal 7 2 2 2 3" xfId="2777"/>
    <cellStyle name="EYTotal 7 2 2 2 4" xfId="2778"/>
    <cellStyle name="EYTotal 7 2 2 2 5" xfId="2779"/>
    <cellStyle name="EYTotal 7 2 2 3" xfId="2780"/>
    <cellStyle name="EYTotal 7 2 2 3 2" xfId="2781"/>
    <cellStyle name="EYTotal 7 2 2 4" xfId="2782"/>
    <cellStyle name="EYTotal 7 2 2 5" xfId="2783"/>
    <cellStyle name="EYTotal 7 2 2 6" xfId="2784"/>
    <cellStyle name="EYTotal 7 2 3" xfId="2785"/>
    <cellStyle name="EYTotal 7 2 3 2" xfId="2786"/>
    <cellStyle name="EYTotal 7 2 3 3" xfId="2787"/>
    <cellStyle name="EYTotal 7 2 3 4" xfId="2788"/>
    <cellStyle name="EYTotal 7 2 3 5" xfId="2789"/>
    <cellStyle name="EYTotal 7 2 4" xfId="2790"/>
    <cellStyle name="EYTotal 7 2 4 2" xfId="2791"/>
    <cellStyle name="EYTotal 7 2 5" xfId="2792"/>
    <cellStyle name="EYTotal 7 2 6" xfId="2793"/>
    <cellStyle name="EYTotal 7 2 7" xfId="2794"/>
    <cellStyle name="EYTotal 7 2_Subsidy" xfId="2795"/>
    <cellStyle name="EYTotal 7 3" xfId="2796"/>
    <cellStyle name="EYTotal 7 3 2" xfId="2797"/>
    <cellStyle name="EYTotal 7 3 2 2" xfId="2798"/>
    <cellStyle name="EYTotal 7 3 2 3" xfId="2799"/>
    <cellStyle name="EYTotal 7 3 2 4" xfId="2800"/>
    <cellStyle name="EYTotal 7 3 2 5" xfId="2801"/>
    <cellStyle name="EYTotal 7 3 3" xfId="2802"/>
    <cellStyle name="EYTotal 7 3 3 2" xfId="2803"/>
    <cellStyle name="EYTotal 7 3 4" xfId="2804"/>
    <cellStyle name="EYTotal 7 3 5" xfId="2805"/>
    <cellStyle name="EYTotal 7 3 6" xfId="2806"/>
    <cellStyle name="EYTotal 7 4" xfId="2807"/>
    <cellStyle name="EYTotal 7 4 2" xfId="2808"/>
    <cellStyle name="EYTotal 7 4 2 2" xfId="2809"/>
    <cellStyle name="EYTotal 7 4 2 3" xfId="2810"/>
    <cellStyle name="EYTotal 7 4 2 4" xfId="2811"/>
    <cellStyle name="EYTotal 7 4 2 5" xfId="2812"/>
    <cellStyle name="EYTotal 7 4 3" xfId="2813"/>
    <cellStyle name="EYTotal 7 4 3 2" xfId="2814"/>
    <cellStyle name="EYTotal 7 4 4" xfId="2815"/>
    <cellStyle name="EYTotal 7 4 5" xfId="2816"/>
    <cellStyle name="EYTotal 7 4 6" xfId="2817"/>
    <cellStyle name="EYTotal 7 5" xfId="2818"/>
    <cellStyle name="EYTotal 7 5 2" xfId="2819"/>
    <cellStyle name="EYTotal 7 5 2 2" xfId="2820"/>
    <cellStyle name="EYTotal 7 5 2 3" xfId="2821"/>
    <cellStyle name="EYTotal 7 5 2 4" xfId="2822"/>
    <cellStyle name="EYTotal 7 5 2 5" xfId="2823"/>
    <cellStyle name="EYTotal 7 5 3" xfId="2824"/>
    <cellStyle name="EYTotal 7 5 3 2" xfId="2825"/>
    <cellStyle name="EYTotal 7 5 4" xfId="2826"/>
    <cellStyle name="EYTotal 7 5 5" xfId="2827"/>
    <cellStyle name="EYTotal 7 5 6" xfId="2828"/>
    <cellStyle name="EYTotal 7 6" xfId="2829"/>
    <cellStyle name="EYTotal 7 6 2" xfId="2830"/>
    <cellStyle name="EYTotal 7 6 2 2" xfId="2831"/>
    <cellStyle name="EYTotal 7 6 2 3" xfId="2832"/>
    <cellStyle name="EYTotal 7 6 2 4" xfId="2833"/>
    <cellStyle name="EYTotal 7 6 2 5" xfId="2834"/>
    <cellStyle name="EYTotal 7 6 3" xfId="2835"/>
    <cellStyle name="EYTotal 7 6 3 2" xfId="2836"/>
    <cellStyle name="EYTotal 7 6 4" xfId="2837"/>
    <cellStyle name="EYTotal 7 6 5" xfId="2838"/>
    <cellStyle name="EYTotal 7 6 6" xfId="2839"/>
    <cellStyle name="EYTotal 7 7" xfId="2840"/>
    <cellStyle name="EYTotal 7 7 2" xfId="2841"/>
    <cellStyle name="EYTotal 7 7 2 2" xfId="2842"/>
    <cellStyle name="EYTotal 7 7 2 3" xfId="2843"/>
    <cellStyle name="EYTotal 7 7 2 4" xfId="2844"/>
    <cellStyle name="EYTotal 7 7 2 5" xfId="2845"/>
    <cellStyle name="EYTotal 7 7 3" xfId="2846"/>
    <cellStyle name="EYTotal 7 7 3 2" xfId="2847"/>
    <cellStyle name="EYTotal 7 7 4" xfId="2848"/>
    <cellStyle name="EYTotal 7 7 5" xfId="2849"/>
    <cellStyle name="EYTotal 7 7 6" xfId="2850"/>
    <cellStyle name="EYTotal 7 8" xfId="2851"/>
    <cellStyle name="EYTotal 7 8 2" xfId="2852"/>
    <cellStyle name="EYTotal 7 8 2 2" xfId="2853"/>
    <cellStyle name="EYTotal 7 8 2 3" xfId="2854"/>
    <cellStyle name="EYTotal 7 8 2 4" xfId="2855"/>
    <cellStyle name="EYTotal 7 8 2 5" xfId="2856"/>
    <cellStyle name="EYTotal 7 8 3" xfId="2857"/>
    <cellStyle name="EYTotal 7 8 3 2" xfId="2858"/>
    <cellStyle name="EYTotal 7 8 4" xfId="2859"/>
    <cellStyle name="EYTotal 7 8 5" xfId="2860"/>
    <cellStyle name="EYTotal 7 8 6" xfId="2861"/>
    <cellStyle name="EYTotal 7 9" xfId="2862"/>
    <cellStyle name="EYTotal 7 9 2" xfId="2863"/>
    <cellStyle name="EYTotal 7 9 3" xfId="2864"/>
    <cellStyle name="EYTotal 7 9 4" xfId="2865"/>
    <cellStyle name="EYTotal 7 9 5" xfId="2866"/>
    <cellStyle name="EYTotal 7_Subsidy" xfId="2867"/>
    <cellStyle name="EYTotal 8" xfId="2868"/>
    <cellStyle name="EYTotal 8 2" xfId="2869"/>
    <cellStyle name="EYTotal 8 2 2" xfId="2870"/>
    <cellStyle name="EYTotal 8 2 2 2" xfId="2871"/>
    <cellStyle name="EYTotal 8 2 2 3" xfId="2872"/>
    <cellStyle name="EYTotal 8 2 2 4" xfId="2873"/>
    <cellStyle name="EYTotal 8 2 2 5" xfId="2874"/>
    <cellStyle name="EYTotal 8 2 3" xfId="2875"/>
    <cellStyle name="EYTotal 8 2 3 2" xfId="2876"/>
    <cellStyle name="EYTotal 8 2 4" xfId="2877"/>
    <cellStyle name="EYTotal 8 2 5" xfId="2878"/>
    <cellStyle name="EYTotal 8 2 6" xfId="2879"/>
    <cellStyle name="EYTotal 8 3" xfId="2880"/>
    <cellStyle name="EYTotal 8 3 2" xfId="2881"/>
    <cellStyle name="EYTotal 8 3 3" xfId="2882"/>
    <cellStyle name="EYTotal 8 3 4" xfId="2883"/>
    <cellStyle name="EYTotal 8 3 5" xfId="2884"/>
    <cellStyle name="EYTotal 8 4" xfId="2885"/>
    <cellStyle name="EYTotal 8 4 2" xfId="2886"/>
    <cellStyle name="EYTotal 8 5" xfId="2887"/>
    <cellStyle name="EYTotal 8 6" xfId="2888"/>
    <cellStyle name="EYTotal 8 7" xfId="2889"/>
    <cellStyle name="EYTotal 8_Subsidy" xfId="2890"/>
    <cellStyle name="EYTotal 9" xfId="2891"/>
    <cellStyle name="EYTotal 9 2" xfId="2892"/>
    <cellStyle name="EYTotal 9 2 2" xfId="2893"/>
    <cellStyle name="EYTotal 9 2 3" xfId="2894"/>
    <cellStyle name="EYTotal 9 2 4" xfId="2895"/>
    <cellStyle name="EYTotal 9 2 5" xfId="2896"/>
    <cellStyle name="EYTotal 9 3" xfId="2897"/>
    <cellStyle name="EYTotal 9 3 2" xfId="2898"/>
    <cellStyle name="EYTotal 9 4" xfId="2899"/>
    <cellStyle name="EYTotal 9 5" xfId="2900"/>
    <cellStyle name="EYTotal 9 6" xfId="2901"/>
    <cellStyle name="EYTotal_Calculations" xfId="2902"/>
    <cellStyle name="EYWIP" xfId="2903"/>
    <cellStyle name="EYWIP 2" xfId="2904"/>
    <cellStyle name="EYWIP 3" xfId="2905"/>
    <cellStyle name="FieldName" xfId="2906"/>
    <cellStyle name="Flag" xfId="2907"/>
    <cellStyle name="Flow" xfId="2908"/>
    <cellStyle name="Follow-up" xfId="2909"/>
    <cellStyle name="Follow-up 2" xfId="2910"/>
    <cellStyle name="Follow-up 2 2" xfId="2911"/>
    <cellStyle name="Follow-up 3" xfId="2912"/>
    <cellStyle name="Follow-up 4" xfId="2913"/>
    <cellStyle name="Footnote" xfId="2914"/>
    <cellStyle name="Formula_RP" xfId="2915"/>
    <cellStyle name="Formula_RP 2" xfId="2916"/>
    <cellStyle name="FormulaLbl_RP" xfId="2917"/>
    <cellStyle name="FS_Headings" xfId="2918"/>
    <cellStyle name="G02 Tab figs Light 0 deci" xfId="2919"/>
    <cellStyle name="G02 Tab figs Light 0 deci 2" xfId="2920"/>
    <cellStyle name="G02 Tab figs Light 0 deci_Gas Flow Dynamics" xfId="2921"/>
    <cellStyle name="G02 Table Text" xfId="2922"/>
    <cellStyle name="G02 Table Text 2" xfId="2923"/>
    <cellStyle name="G02 Table Text_Gas Flow Dynamics" xfId="2924"/>
    <cellStyle name="G05 Tab Head Light" xfId="2925"/>
    <cellStyle name="gbp" xfId="2926"/>
    <cellStyle name="gbp 2" xfId="2927"/>
    <cellStyle name="gbp 2 2" xfId="2928"/>
    <cellStyle name="General" xfId="2929"/>
    <cellStyle name="General 2" xfId="2930"/>
    <cellStyle name="General 3" xfId="2931"/>
    <cellStyle name="Good 2" xfId="2932"/>
    <cellStyle name="Good 2 2" xfId="2933"/>
    <cellStyle name="Good 2 3" xfId="2934"/>
    <cellStyle name="Good 3" xfId="2935"/>
    <cellStyle name="Good 4" xfId="2936"/>
    <cellStyle name="Hazardous" xfId="2937"/>
    <cellStyle name="HdgDescription" xfId="2938"/>
    <cellStyle name="Header" xfId="2939"/>
    <cellStyle name="header1" xfId="2940"/>
    <cellStyle name="header1 2" xfId="2941"/>
    <cellStyle name="header1 3" xfId="2942"/>
    <cellStyle name="header1 3 2" xfId="2943"/>
    <cellStyle name="header1 3 3" xfId="2944"/>
    <cellStyle name="header1 3 3 2" xfId="2945"/>
    <cellStyle name="header1 4" xfId="2946"/>
    <cellStyle name="header1 4 2" xfId="2947"/>
    <cellStyle name="header1_Gas Flow Dynamics" xfId="2948"/>
    <cellStyle name="header2" xfId="2949"/>
    <cellStyle name="header2 2" xfId="2950"/>
    <cellStyle name="header2 3" xfId="2951"/>
    <cellStyle name="header2 3 2" xfId="2952"/>
    <cellStyle name="header2 3 3" xfId="2953"/>
    <cellStyle name="header2 3 3 2" xfId="2954"/>
    <cellStyle name="header2 4" xfId="2955"/>
    <cellStyle name="header2 4 2" xfId="2956"/>
    <cellStyle name="header2_Gas Flow Dynamics" xfId="2957"/>
    <cellStyle name="header3" xfId="2958"/>
    <cellStyle name="header3 2" xfId="2959"/>
    <cellStyle name="header3_Gas Flow Dynamics" xfId="2960"/>
    <cellStyle name="Heading" xfId="2961"/>
    <cellStyle name="Heading 1 2" xfId="2962"/>
    <cellStyle name="Heading 1 2 2" xfId="2963"/>
    <cellStyle name="Heading 1 2 3" xfId="2964"/>
    <cellStyle name="Heading 1 3" xfId="2965"/>
    <cellStyle name="Heading 1 3 2" xfId="2966"/>
    <cellStyle name="Heading 1 3 3" xfId="2967"/>
    <cellStyle name="Heading 1 4" xfId="2968"/>
    <cellStyle name="Heading 1 5" xfId="2969"/>
    <cellStyle name="Heading 1 6" xfId="2970"/>
    <cellStyle name="Heading 10" xfId="2971"/>
    <cellStyle name="Heading 10 2" xfId="2972"/>
    <cellStyle name="Heading 11" xfId="2973"/>
    <cellStyle name="Heading 12" xfId="2974"/>
    <cellStyle name="Heading 13" xfId="2975"/>
    <cellStyle name="Heading 14" xfId="2976"/>
    <cellStyle name="Heading 15" xfId="2977"/>
    <cellStyle name="Heading 2 10" xfId="2978"/>
    <cellStyle name="Heading 2 2" xfId="2979"/>
    <cellStyle name="Heading 2 2 2" xfId="2980"/>
    <cellStyle name="Heading 2 2 2 2" xfId="2981"/>
    <cellStyle name="Heading 2 2 3" xfId="2982"/>
    <cellStyle name="Heading 2 2 4" xfId="2983"/>
    <cellStyle name="Heading 2 2 5" xfId="2984"/>
    <cellStyle name="Heading 2 2 6" xfId="2985"/>
    <cellStyle name="Heading 2 2_FES2013 charts 2050 and progress" xfId="2986"/>
    <cellStyle name="Heading 2 3" xfId="2987"/>
    <cellStyle name="Heading 2 3 2" xfId="2988"/>
    <cellStyle name="Heading 2 3 3" xfId="2989"/>
    <cellStyle name="Heading 2 3 4" xfId="2990"/>
    <cellStyle name="Heading 2 3 5" xfId="2991"/>
    <cellStyle name="Heading 2 3 6" xfId="2992"/>
    <cellStyle name="Heading 2 3_FES2013 charts 2050 and progress" xfId="2993"/>
    <cellStyle name="Heading 2 4" xfId="2994"/>
    <cellStyle name="Heading 2 4 2" xfId="2995"/>
    <cellStyle name="Heading 2 4 2 2" xfId="2996"/>
    <cellStyle name="Heading 2 4 3" xfId="2997"/>
    <cellStyle name="Heading 2 4 4" xfId="2998"/>
    <cellStyle name="Heading 2 4 5" xfId="2999"/>
    <cellStyle name="Heading 2 4 6" xfId="3000"/>
    <cellStyle name="Heading 2 4_Banding" xfId="3001"/>
    <cellStyle name="Heading 2 5" xfId="3002"/>
    <cellStyle name="Heading 2 5 2" xfId="3003"/>
    <cellStyle name="Heading 2 6" xfId="3004"/>
    <cellStyle name="Heading 2 6 2" xfId="3005"/>
    <cellStyle name="Heading 2 7" xfId="3006"/>
    <cellStyle name="Heading 2 8" xfId="3007"/>
    <cellStyle name="Heading 2 8 2" xfId="3008"/>
    <cellStyle name="Heading 2 8 3" xfId="3009"/>
    <cellStyle name="Heading 2 9" xfId="3010"/>
    <cellStyle name="Heading 3 2" xfId="3011"/>
    <cellStyle name="Heading 3 2 2" xfId="3012"/>
    <cellStyle name="Heading 3 2 2 2" xfId="3013"/>
    <cellStyle name="Heading 3 2 2 3" xfId="3014"/>
    <cellStyle name="Heading 3 2 3" xfId="3015"/>
    <cellStyle name="Heading 3 2 4" xfId="3016"/>
    <cellStyle name="Heading 3 2_FES2013 charts 2050 and progress" xfId="3017"/>
    <cellStyle name="Heading 3 3" xfId="3018"/>
    <cellStyle name="Heading 3 3 2" xfId="3019"/>
    <cellStyle name="Heading 3 3 3" xfId="3020"/>
    <cellStyle name="Heading 3 4" xfId="3021"/>
    <cellStyle name="Heading 3 5" xfId="3022"/>
    <cellStyle name="Heading 3 6" xfId="3023"/>
    <cellStyle name="Heading 4 2" xfId="3024"/>
    <cellStyle name="Heading 4 2 2" xfId="3025"/>
    <cellStyle name="Heading 4 2 2 2" xfId="3026"/>
    <cellStyle name="Heading 4 2 2 3" xfId="3027"/>
    <cellStyle name="Heading 4 2 3" xfId="3028"/>
    <cellStyle name="Heading 4 2 4" xfId="3029"/>
    <cellStyle name="Heading 4 3" xfId="3030"/>
    <cellStyle name="Heading 4 3 2" xfId="3031"/>
    <cellStyle name="Heading 4 3 3" xfId="3032"/>
    <cellStyle name="Heading 4 4" xfId="3033"/>
    <cellStyle name="Heading 4 5" xfId="3034"/>
    <cellStyle name="Heading 4 6" xfId="3035"/>
    <cellStyle name="Heading 5" xfId="3036"/>
    <cellStyle name="Heading 5 2" xfId="3037"/>
    <cellStyle name="Heading 5 3" xfId="3038"/>
    <cellStyle name="Heading 6" xfId="3039"/>
    <cellStyle name="Heading 6 2" xfId="3040"/>
    <cellStyle name="Heading 7" xfId="3041"/>
    <cellStyle name="Heading 7 2" xfId="3042"/>
    <cellStyle name="Heading 8" xfId="3043"/>
    <cellStyle name="Heading 8 2" xfId="3044"/>
    <cellStyle name="Heading 9" xfId="3045"/>
    <cellStyle name="Heading 9 2" xfId="3046"/>
    <cellStyle name="Heading1" xfId="3047"/>
    <cellStyle name="Heading2" xfId="3048"/>
    <cellStyle name="Heading3" xfId="3049"/>
    <cellStyle name="Headline" xfId="3050"/>
    <cellStyle name="Headline 2" xfId="3051"/>
    <cellStyle name="Headline 3" xfId="3052"/>
    <cellStyle name="Historical" xfId="3053"/>
    <cellStyle name="Historical 2" xfId="3054"/>
    <cellStyle name="Historical 3" xfId="3055"/>
    <cellStyle name="Historical 3 2" xfId="3056"/>
    <cellStyle name="Historical 3 3" xfId="3057"/>
    <cellStyle name="Historical 3 3 2" xfId="3058"/>
    <cellStyle name="Historical 4" xfId="3059"/>
    <cellStyle name="Historical 4 2" xfId="3060"/>
    <cellStyle name="Historical_Gas Flow Dynamics" xfId="3061"/>
    <cellStyle name="Hyperlink" xfId="4" builtinId="8"/>
    <cellStyle name="Hyperlink 2" xfId="3062"/>
    <cellStyle name="Hyperlink 2 2" xfId="3063"/>
    <cellStyle name="Hyperlink 2 3" xfId="3064"/>
    <cellStyle name="Hyperlink 2 4" xfId="3065"/>
    <cellStyle name="Hyperlink 2 5" xfId="3066"/>
    <cellStyle name="Hyperlink 3" xfId="3067"/>
    <cellStyle name="Hyperlink 3 2" xfId="3068"/>
    <cellStyle name="Hyperlink 3 3" xfId="3069"/>
    <cellStyle name="Hyperlink 3 4" xfId="3070"/>
    <cellStyle name="Hyperlink 3 5" xfId="3071"/>
    <cellStyle name="Hyperlink 4" xfId="3072"/>
    <cellStyle name="Hyperlink 5" xfId="3073"/>
    <cellStyle name="Hyperlink2" xfId="3074"/>
    <cellStyle name="Hyperlink2 2" xfId="3075"/>
    <cellStyle name="Hyperlink2 3" xfId="3076"/>
    <cellStyle name="Hyperlink3" xfId="3077"/>
    <cellStyle name="Hyperlink3 2" xfId="3078"/>
    <cellStyle name="Hyperlink3 3" xfId="3079"/>
    <cellStyle name="IEAData" xfId="3080"/>
    <cellStyle name="Input 10" xfId="3081"/>
    <cellStyle name="Input 10 10" xfId="3082"/>
    <cellStyle name="Input 10 10 2" xfId="3083"/>
    <cellStyle name="Input 10 10 2 2" xfId="3084"/>
    <cellStyle name="Input 10 10 2 3" xfId="3085"/>
    <cellStyle name="Input 10 10 3" xfId="3086"/>
    <cellStyle name="Input 10 10 4" xfId="3087"/>
    <cellStyle name="Input 10 11" xfId="3088"/>
    <cellStyle name="Input 10 11 2" xfId="3089"/>
    <cellStyle name="Input 10 11 3" xfId="3090"/>
    <cellStyle name="Input 10 12" xfId="3091"/>
    <cellStyle name="Input 10 12 2" xfId="3092"/>
    <cellStyle name="Input 10 12 3" xfId="3093"/>
    <cellStyle name="Input 10 13" xfId="3094"/>
    <cellStyle name="Input 10 13 2" xfId="3095"/>
    <cellStyle name="Input 10 13 3" xfId="3096"/>
    <cellStyle name="Input 10 14" xfId="3097"/>
    <cellStyle name="Input 10 14 2" xfId="3098"/>
    <cellStyle name="Input 10 14 3" xfId="3099"/>
    <cellStyle name="Input 10 2" xfId="3100"/>
    <cellStyle name="Input 10 2 2" xfId="3101"/>
    <cellStyle name="Input 10 2 2 2" xfId="3102"/>
    <cellStyle name="Input 10 2 2 2 2" xfId="3103"/>
    <cellStyle name="Input 10 2 2 2 2 2" xfId="3104"/>
    <cellStyle name="Input 10 2 2 2 2 3" xfId="3105"/>
    <cellStyle name="Input 10 2 2 2 3" xfId="3106"/>
    <cellStyle name="Input 10 2 2 2 3 2" xfId="3107"/>
    <cellStyle name="Input 10 2 2 2 3 3" xfId="3108"/>
    <cellStyle name="Input 10 2 2 2 4" xfId="3109"/>
    <cellStyle name="Input 10 2 2 2 4 2" xfId="3110"/>
    <cellStyle name="Input 10 2 2 2 4 3" xfId="3111"/>
    <cellStyle name="Input 10 2 2 2 5" xfId="3112"/>
    <cellStyle name="Input 10 2 2 2 5 2" xfId="3113"/>
    <cellStyle name="Input 10 2 2 2 5 3" xfId="3114"/>
    <cellStyle name="Input 10 2 2 2 6" xfId="3115"/>
    <cellStyle name="Input 10 2 2 2 6 2" xfId="3116"/>
    <cellStyle name="Input 10 2 2 2 6 3" xfId="3117"/>
    <cellStyle name="Input 10 2 2 2 7" xfId="3118"/>
    <cellStyle name="Input 10 2 2 2 8" xfId="3119"/>
    <cellStyle name="Input 10 2 2 3" xfId="3120"/>
    <cellStyle name="Input 10 2 2 3 2" xfId="3121"/>
    <cellStyle name="Input 10 2 2 3 2 2" xfId="3122"/>
    <cellStyle name="Input 10 2 2 3 2 3" xfId="3123"/>
    <cellStyle name="Input 10 2 2 3 3" xfId="3124"/>
    <cellStyle name="Input 10 2 2 3 4" xfId="3125"/>
    <cellStyle name="Input 10 2 2 4" xfId="3126"/>
    <cellStyle name="Input 10 2 2 4 2" xfId="3127"/>
    <cellStyle name="Input 10 2 2 4 3" xfId="3128"/>
    <cellStyle name="Input 10 2 2 5" xfId="3129"/>
    <cellStyle name="Input 10 2 2 5 2" xfId="3130"/>
    <cellStyle name="Input 10 2 2 5 3" xfId="3131"/>
    <cellStyle name="Input 10 2 2 6" xfId="3132"/>
    <cellStyle name="Input 10 2 2 6 2" xfId="3133"/>
    <cellStyle name="Input 10 2 2 6 3" xfId="3134"/>
    <cellStyle name="Input 10 2 2 7" xfId="3135"/>
    <cellStyle name="Input 10 2 2 7 2" xfId="3136"/>
    <cellStyle name="Input 10 2 2 7 3" xfId="3137"/>
    <cellStyle name="Input 10 2 3" xfId="3138"/>
    <cellStyle name="Input 10 2 3 2" xfId="3139"/>
    <cellStyle name="Input 10 2 3 2 2" xfId="3140"/>
    <cellStyle name="Input 10 2 3 2 3" xfId="3141"/>
    <cellStyle name="Input 10 2 3 3" xfId="3142"/>
    <cellStyle name="Input 10 2 3 3 2" xfId="3143"/>
    <cellStyle name="Input 10 2 3 3 3" xfId="3144"/>
    <cellStyle name="Input 10 2 3 4" xfId="3145"/>
    <cellStyle name="Input 10 2 3 4 2" xfId="3146"/>
    <cellStyle name="Input 10 2 3 4 3" xfId="3147"/>
    <cellStyle name="Input 10 2 3 5" xfId="3148"/>
    <cellStyle name="Input 10 2 3 5 2" xfId="3149"/>
    <cellStyle name="Input 10 2 3 5 3" xfId="3150"/>
    <cellStyle name="Input 10 2 3 6" xfId="3151"/>
    <cellStyle name="Input 10 2 3 6 2" xfId="3152"/>
    <cellStyle name="Input 10 2 3 6 3" xfId="3153"/>
    <cellStyle name="Input 10 2 3 7" xfId="3154"/>
    <cellStyle name="Input 10 2 3 8" xfId="3155"/>
    <cellStyle name="Input 10 2 4" xfId="3156"/>
    <cellStyle name="Input 10 2 4 2" xfId="3157"/>
    <cellStyle name="Input 10 2 4 2 2" xfId="3158"/>
    <cellStyle name="Input 10 2 4 2 3" xfId="3159"/>
    <cellStyle name="Input 10 2 4 3" xfId="3160"/>
    <cellStyle name="Input 10 2 4 4" xfId="3161"/>
    <cellStyle name="Input 10 2 5" xfId="3162"/>
    <cellStyle name="Input 10 2 5 2" xfId="3163"/>
    <cellStyle name="Input 10 2 5 3" xfId="3164"/>
    <cellStyle name="Input 10 2 6" xfId="3165"/>
    <cellStyle name="Input 10 2 6 2" xfId="3166"/>
    <cellStyle name="Input 10 2 6 3" xfId="3167"/>
    <cellStyle name="Input 10 2 7" xfId="3168"/>
    <cellStyle name="Input 10 2 7 2" xfId="3169"/>
    <cellStyle name="Input 10 2 7 3" xfId="3170"/>
    <cellStyle name="Input 10 2 8" xfId="3171"/>
    <cellStyle name="Input 10 2 8 2" xfId="3172"/>
    <cellStyle name="Input 10 2 8 3" xfId="3173"/>
    <cellStyle name="Input 10 2_Subsidy" xfId="3174"/>
    <cellStyle name="Input 10 3" xfId="3175"/>
    <cellStyle name="Input 10 3 2" xfId="3176"/>
    <cellStyle name="Input 10 3 2 2" xfId="3177"/>
    <cellStyle name="Input 10 3 2 2 2" xfId="3178"/>
    <cellStyle name="Input 10 3 2 2 3" xfId="3179"/>
    <cellStyle name="Input 10 3 2 3" xfId="3180"/>
    <cellStyle name="Input 10 3 2 3 2" xfId="3181"/>
    <cellStyle name="Input 10 3 2 3 3" xfId="3182"/>
    <cellStyle name="Input 10 3 2 4" xfId="3183"/>
    <cellStyle name="Input 10 3 2 4 2" xfId="3184"/>
    <cellStyle name="Input 10 3 2 4 3" xfId="3185"/>
    <cellStyle name="Input 10 3 2 5" xfId="3186"/>
    <cellStyle name="Input 10 3 2 5 2" xfId="3187"/>
    <cellStyle name="Input 10 3 2 5 3" xfId="3188"/>
    <cellStyle name="Input 10 3 2 6" xfId="3189"/>
    <cellStyle name="Input 10 3 2 6 2" xfId="3190"/>
    <cellStyle name="Input 10 3 2 6 3" xfId="3191"/>
    <cellStyle name="Input 10 3 2 7" xfId="3192"/>
    <cellStyle name="Input 10 3 2 8" xfId="3193"/>
    <cellStyle name="Input 10 3 3" xfId="3194"/>
    <cellStyle name="Input 10 3 3 2" xfId="3195"/>
    <cellStyle name="Input 10 3 3 2 2" xfId="3196"/>
    <cellStyle name="Input 10 3 3 2 3" xfId="3197"/>
    <cellStyle name="Input 10 3 3 3" xfId="3198"/>
    <cellStyle name="Input 10 3 3 4" xfId="3199"/>
    <cellStyle name="Input 10 3 4" xfId="3200"/>
    <cellStyle name="Input 10 3 4 2" xfId="3201"/>
    <cellStyle name="Input 10 3 4 3" xfId="3202"/>
    <cellStyle name="Input 10 3 5" xfId="3203"/>
    <cellStyle name="Input 10 3 5 2" xfId="3204"/>
    <cellStyle name="Input 10 3 5 3" xfId="3205"/>
    <cellStyle name="Input 10 3 6" xfId="3206"/>
    <cellStyle name="Input 10 3 6 2" xfId="3207"/>
    <cellStyle name="Input 10 3 6 3" xfId="3208"/>
    <cellStyle name="Input 10 3 7" xfId="3209"/>
    <cellStyle name="Input 10 3 7 2" xfId="3210"/>
    <cellStyle name="Input 10 3 7 3" xfId="3211"/>
    <cellStyle name="Input 10 4" xfId="3212"/>
    <cellStyle name="Input 10 4 2" xfId="3213"/>
    <cellStyle name="Input 10 4 2 2" xfId="3214"/>
    <cellStyle name="Input 10 4 2 2 2" xfId="3215"/>
    <cellStyle name="Input 10 4 2 2 3" xfId="3216"/>
    <cellStyle name="Input 10 4 2 3" xfId="3217"/>
    <cellStyle name="Input 10 4 2 3 2" xfId="3218"/>
    <cellStyle name="Input 10 4 2 3 3" xfId="3219"/>
    <cellStyle name="Input 10 4 2 4" xfId="3220"/>
    <cellStyle name="Input 10 4 2 4 2" xfId="3221"/>
    <cellStyle name="Input 10 4 2 4 3" xfId="3222"/>
    <cellStyle name="Input 10 4 2 5" xfId="3223"/>
    <cellStyle name="Input 10 4 2 5 2" xfId="3224"/>
    <cellStyle name="Input 10 4 2 5 3" xfId="3225"/>
    <cellStyle name="Input 10 4 2 6" xfId="3226"/>
    <cellStyle name="Input 10 4 2 6 2" xfId="3227"/>
    <cellStyle name="Input 10 4 2 6 3" xfId="3228"/>
    <cellStyle name="Input 10 4 2 7" xfId="3229"/>
    <cellStyle name="Input 10 4 2 8" xfId="3230"/>
    <cellStyle name="Input 10 4 3" xfId="3231"/>
    <cellStyle name="Input 10 4 3 2" xfId="3232"/>
    <cellStyle name="Input 10 4 3 2 2" xfId="3233"/>
    <cellStyle name="Input 10 4 3 2 3" xfId="3234"/>
    <cellStyle name="Input 10 4 3 3" xfId="3235"/>
    <cellStyle name="Input 10 4 3 4" xfId="3236"/>
    <cellStyle name="Input 10 4 4" xfId="3237"/>
    <cellStyle name="Input 10 4 4 2" xfId="3238"/>
    <cellStyle name="Input 10 4 4 3" xfId="3239"/>
    <cellStyle name="Input 10 4 5" xfId="3240"/>
    <cellStyle name="Input 10 4 5 2" xfId="3241"/>
    <cellStyle name="Input 10 4 5 3" xfId="3242"/>
    <cellStyle name="Input 10 4 6" xfId="3243"/>
    <cellStyle name="Input 10 4 6 2" xfId="3244"/>
    <cellStyle name="Input 10 4 6 3" xfId="3245"/>
    <cellStyle name="Input 10 4 7" xfId="3246"/>
    <cellStyle name="Input 10 4 7 2" xfId="3247"/>
    <cellStyle name="Input 10 4 7 3" xfId="3248"/>
    <cellStyle name="Input 10 5" xfId="3249"/>
    <cellStyle name="Input 10 5 2" xfId="3250"/>
    <cellStyle name="Input 10 5 2 2" xfId="3251"/>
    <cellStyle name="Input 10 5 2 2 2" xfId="3252"/>
    <cellStyle name="Input 10 5 2 2 3" xfId="3253"/>
    <cellStyle name="Input 10 5 2 3" xfId="3254"/>
    <cellStyle name="Input 10 5 2 3 2" xfId="3255"/>
    <cellStyle name="Input 10 5 2 3 3" xfId="3256"/>
    <cellStyle name="Input 10 5 2 4" xfId="3257"/>
    <cellStyle name="Input 10 5 2 4 2" xfId="3258"/>
    <cellStyle name="Input 10 5 2 4 3" xfId="3259"/>
    <cellStyle name="Input 10 5 2 5" xfId="3260"/>
    <cellStyle name="Input 10 5 2 5 2" xfId="3261"/>
    <cellStyle name="Input 10 5 2 5 3" xfId="3262"/>
    <cellStyle name="Input 10 5 2 6" xfId="3263"/>
    <cellStyle name="Input 10 5 2 6 2" xfId="3264"/>
    <cellStyle name="Input 10 5 2 6 3" xfId="3265"/>
    <cellStyle name="Input 10 5 2 7" xfId="3266"/>
    <cellStyle name="Input 10 5 2 8" xfId="3267"/>
    <cellStyle name="Input 10 5 3" xfId="3268"/>
    <cellStyle name="Input 10 5 3 2" xfId="3269"/>
    <cellStyle name="Input 10 5 3 2 2" xfId="3270"/>
    <cellStyle name="Input 10 5 3 2 3" xfId="3271"/>
    <cellStyle name="Input 10 5 3 3" xfId="3272"/>
    <cellStyle name="Input 10 5 3 4" xfId="3273"/>
    <cellStyle name="Input 10 5 4" xfId="3274"/>
    <cellStyle name="Input 10 5 4 2" xfId="3275"/>
    <cellStyle name="Input 10 5 4 3" xfId="3276"/>
    <cellStyle name="Input 10 5 5" xfId="3277"/>
    <cellStyle name="Input 10 5 5 2" xfId="3278"/>
    <cellStyle name="Input 10 5 5 3" xfId="3279"/>
    <cellStyle name="Input 10 5 6" xfId="3280"/>
    <cellStyle name="Input 10 5 6 2" xfId="3281"/>
    <cellStyle name="Input 10 5 6 3" xfId="3282"/>
    <cellStyle name="Input 10 5 7" xfId="3283"/>
    <cellStyle name="Input 10 5 7 2" xfId="3284"/>
    <cellStyle name="Input 10 5 7 3" xfId="3285"/>
    <cellStyle name="Input 10 6" xfId="3286"/>
    <cellStyle name="Input 10 6 2" xfId="3287"/>
    <cellStyle name="Input 10 6 2 2" xfId="3288"/>
    <cellStyle name="Input 10 6 2 2 2" xfId="3289"/>
    <cellStyle name="Input 10 6 2 2 3" xfId="3290"/>
    <cellStyle name="Input 10 6 2 3" xfId="3291"/>
    <cellStyle name="Input 10 6 2 3 2" xfId="3292"/>
    <cellStyle name="Input 10 6 2 3 3" xfId="3293"/>
    <cellStyle name="Input 10 6 2 4" xfId="3294"/>
    <cellStyle name="Input 10 6 2 4 2" xfId="3295"/>
    <cellStyle name="Input 10 6 2 4 3" xfId="3296"/>
    <cellStyle name="Input 10 6 2 5" xfId="3297"/>
    <cellStyle name="Input 10 6 2 5 2" xfId="3298"/>
    <cellStyle name="Input 10 6 2 5 3" xfId="3299"/>
    <cellStyle name="Input 10 6 2 6" xfId="3300"/>
    <cellStyle name="Input 10 6 2 6 2" xfId="3301"/>
    <cellStyle name="Input 10 6 2 6 3" xfId="3302"/>
    <cellStyle name="Input 10 6 2 7" xfId="3303"/>
    <cellStyle name="Input 10 6 2 8" xfId="3304"/>
    <cellStyle name="Input 10 6 3" xfId="3305"/>
    <cellStyle name="Input 10 6 3 2" xfId="3306"/>
    <cellStyle name="Input 10 6 3 2 2" xfId="3307"/>
    <cellStyle name="Input 10 6 3 2 3" xfId="3308"/>
    <cellStyle name="Input 10 6 3 3" xfId="3309"/>
    <cellStyle name="Input 10 6 3 4" xfId="3310"/>
    <cellStyle name="Input 10 6 4" xfId="3311"/>
    <cellStyle name="Input 10 6 4 2" xfId="3312"/>
    <cellStyle name="Input 10 6 4 3" xfId="3313"/>
    <cellStyle name="Input 10 6 5" xfId="3314"/>
    <cellStyle name="Input 10 6 5 2" xfId="3315"/>
    <cellStyle name="Input 10 6 5 3" xfId="3316"/>
    <cellStyle name="Input 10 6 6" xfId="3317"/>
    <cellStyle name="Input 10 6 6 2" xfId="3318"/>
    <cellStyle name="Input 10 6 6 3" xfId="3319"/>
    <cellStyle name="Input 10 6 7" xfId="3320"/>
    <cellStyle name="Input 10 6 7 2" xfId="3321"/>
    <cellStyle name="Input 10 6 7 3" xfId="3322"/>
    <cellStyle name="Input 10 7" xfId="3323"/>
    <cellStyle name="Input 10 7 2" xfId="3324"/>
    <cellStyle name="Input 10 7 2 2" xfId="3325"/>
    <cellStyle name="Input 10 7 2 2 2" xfId="3326"/>
    <cellStyle name="Input 10 7 2 2 3" xfId="3327"/>
    <cellStyle name="Input 10 7 2 3" xfId="3328"/>
    <cellStyle name="Input 10 7 2 3 2" xfId="3329"/>
    <cellStyle name="Input 10 7 2 3 3" xfId="3330"/>
    <cellStyle name="Input 10 7 2 4" xfId="3331"/>
    <cellStyle name="Input 10 7 2 4 2" xfId="3332"/>
    <cellStyle name="Input 10 7 2 4 3" xfId="3333"/>
    <cellStyle name="Input 10 7 2 5" xfId="3334"/>
    <cellStyle name="Input 10 7 2 5 2" xfId="3335"/>
    <cellStyle name="Input 10 7 2 5 3" xfId="3336"/>
    <cellStyle name="Input 10 7 2 6" xfId="3337"/>
    <cellStyle name="Input 10 7 2 6 2" xfId="3338"/>
    <cellStyle name="Input 10 7 2 6 3" xfId="3339"/>
    <cellStyle name="Input 10 7 2 7" xfId="3340"/>
    <cellStyle name="Input 10 7 2 8" xfId="3341"/>
    <cellStyle name="Input 10 7 3" xfId="3342"/>
    <cellStyle name="Input 10 7 3 2" xfId="3343"/>
    <cellStyle name="Input 10 7 3 2 2" xfId="3344"/>
    <cellStyle name="Input 10 7 3 2 3" xfId="3345"/>
    <cellStyle name="Input 10 7 3 3" xfId="3346"/>
    <cellStyle name="Input 10 7 3 4" xfId="3347"/>
    <cellStyle name="Input 10 7 4" xfId="3348"/>
    <cellStyle name="Input 10 7 4 2" xfId="3349"/>
    <cellStyle name="Input 10 7 4 3" xfId="3350"/>
    <cellStyle name="Input 10 7 5" xfId="3351"/>
    <cellStyle name="Input 10 7 5 2" xfId="3352"/>
    <cellStyle name="Input 10 7 5 3" xfId="3353"/>
    <cellStyle name="Input 10 7 6" xfId="3354"/>
    <cellStyle name="Input 10 7 6 2" xfId="3355"/>
    <cellStyle name="Input 10 7 6 3" xfId="3356"/>
    <cellStyle name="Input 10 7 7" xfId="3357"/>
    <cellStyle name="Input 10 7 7 2" xfId="3358"/>
    <cellStyle name="Input 10 7 7 3" xfId="3359"/>
    <cellStyle name="Input 10 8" xfId="3360"/>
    <cellStyle name="Input 10 8 2" xfId="3361"/>
    <cellStyle name="Input 10 8 2 2" xfId="3362"/>
    <cellStyle name="Input 10 8 2 2 2" xfId="3363"/>
    <cellStyle name="Input 10 8 2 2 3" xfId="3364"/>
    <cellStyle name="Input 10 8 2 3" xfId="3365"/>
    <cellStyle name="Input 10 8 2 3 2" xfId="3366"/>
    <cellStyle name="Input 10 8 2 3 3" xfId="3367"/>
    <cellStyle name="Input 10 8 2 4" xfId="3368"/>
    <cellStyle name="Input 10 8 2 4 2" xfId="3369"/>
    <cellStyle name="Input 10 8 2 4 3" xfId="3370"/>
    <cellStyle name="Input 10 8 2 5" xfId="3371"/>
    <cellStyle name="Input 10 8 2 5 2" xfId="3372"/>
    <cellStyle name="Input 10 8 2 5 3" xfId="3373"/>
    <cellStyle name="Input 10 8 2 6" xfId="3374"/>
    <cellStyle name="Input 10 8 2 6 2" xfId="3375"/>
    <cellStyle name="Input 10 8 2 6 3" xfId="3376"/>
    <cellStyle name="Input 10 8 2 7" xfId="3377"/>
    <cellStyle name="Input 10 8 2 8" xfId="3378"/>
    <cellStyle name="Input 10 8 3" xfId="3379"/>
    <cellStyle name="Input 10 8 3 2" xfId="3380"/>
    <cellStyle name="Input 10 8 3 2 2" xfId="3381"/>
    <cellStyle name="Input 10 8 3 2 3" xfId="3382"/>
    <cellStyle name="Input 10 8 3 3" xfId="3383"/>
    <cellStyle name="Input 10 8 3 4" xfId="3384"/>
    <cellStyle name="Input 10 8 4" xfId="3385"/>
    <cellStyle name="Input 10 8 4 2" xfId="3386"/>
    <cellStyle name="Input 10 8 4 3" xfId="3387"/>
    <cellStyle name="Input 10 8 5" xfId="3388"/>
    <cellStyle name="Input 10 8 5 2" xfId="3389"/>
    <cellStyle name="Input 10 8 5 3" xfId="3390"/>
    <cellStyle name="Input 10 8 6" xfId="3391"/>
    <cellStyle name="Input 10 8 6 2" xfId="3392"/>
    <cellStyle name="Input 10 8 6 3" xfId="3393"/>
    <cellStyle name="Input 10 8 7" xfId="3394"/>
    <cellStyle name="Input 10 8 7 2" xfId="3395"/>
    <cellStyle name="Input 10 8 7 3" xfId="3396"/>
    <cellStyle name="Input 10 9" xfId="3397"/>
    <cellStyle name="Input 10 9 2" xfId="3398"/>
    <cellStyle name="Input 10 9 2 2" xfId="3399"/>
    <cellStyle name="Input 10 9 2 3" xfId="3400"/>
    <cellStyle name="Input 10 9 3" xfId="3401"/>
    <cellStyle name="Input 10 9 3 2" xfId="3402"/>
    <cellStyle name="Input 10 9 3 3" xfId="3403"/>
    <cellStyle name="Input 10 9 4" xfId="3404"/>
    <cellStyle name="Input 10 9 4 2" xfId="3405"/>
    <cellStyle name="Input 10 9 4 3" xfId="3406"/>
    <cellStyle name="Input 10 9 5" xfId="3407"/>
    <cellStyle name="Input 10 9 5 2" xfId="3408"/>
    <cellStyle name="Input 10 9 5 3" xfId="3409"/>
    <cellStyle name="Input 10 9 6" xfId="3410"/>
    <cellStyle name="Input 10 9 6 2" xfId="3411"/>
    <cellStyle name="Input 10 9 6 3" xfId="3412"/>
    <cellStyle name="Input 10 9 7" xfId="3413"/>
    <cellStyle name="Input 10 9 8" xfId="3414"/>
    <cellStyle name="Input 10_Subsidy" xfId="3415"/>
    <cellStyle name="Input 11" xfId="3416"/>
    <cellStyle name="Input 11 2" xfId="3417"/>
    <cellStyle name="Input 11 2 2" xfId="3418"/>
    <cellStyle name="Input 11 2 2 2" xfId="3419"/>
    <cellStyle name="Input 11 2 2 2 2" xfId="3420"/>
    <cellStyle name="Input 11 2 2 2 3" xfId="3421"/>
    <cellStyle name="Input 11 2 2 3" xfId="3422"/>
    <cellStyle name="Input 11 2 2 3 2" xfId="3423"/>
    <cellStyle name="Input 11 2 2 3 3" xfId="3424"/>
    <cellStyle name="Input 11 2 2 4" xfId="3425"/>
    <cellStyle name="Input 11 2 2 4 2" xfId="3426"/>
    <cellStyle name="Input 11 2 2 4 3" xfId="3427"/>
    <cellStyle name="Input 11 2 2 5" xfId="3428"/>
    <cellStyle name="Input 11 2 2 5 2" xfId="3429"/>
    <cellStyle name="Input 11 2 2 5 3" xfId="3430"/>
    <cellStyle name="Input 11 2 2 6" xfId="3431"/>
    <cellStyle name="Input 11 2 2 6 2" xfId="3432"/>
    <cellStyle name="Input 11 2 2 6 3" xfId="3433"/>
    <cellStyle name="Input 11 2 2 7" xfId="3434"/>
    <cellStyle name="Input 11 2 2 8" xfId="3435"/>
    <cellStyle name="Input 11 2 3" xfId="3436"/>
    <cellStyle name="Input 11 2 3 2" xfId="3437"/>
    <cellStyle name="Input 11 2 3 2 2" xfId="3438"/>
    <cellStyle name="Input 11 2 3 2 3" xfId="3439"/>
    <cellStyle name="Input 11 2 3 3" xfId="3440"/>
    <cellStyle name="Input 11 2 3 4" xfId="3441"/>
    <cellStyle name="Input 11 2 4" xfId="3442"/>
    <cellStyle name="Input 11 2 4 2" xfId="3443"/>
    <cellStyle name="Input 11 2 4 3" xfId="3444"/>
    <cellStyle name="Input 11 2 5" xfId="3445"/>
    <cellStyle name="Input 11 2 5 2" xfId="3446"/>
    <cellStyle name="Input 11 2 5 3" xfId="3447"/>
    <cellStyle name="Input 11 2 6" xfId="3448"/>
    <cellStyle name="Input 11 2 6 2" xfId="3449"/>
    <cellStyle name="Input 11 2 6 3" xfId="3450"/>
    <cellStyle name="Input 11 2 7" xfId="3451"/>
    <cellStyle name="Input 11 2 7 2" xfId="3452"/>
    <cellStyle name="Input 11 2 7 3" xfId="3453"/>
    <cellStyle name="Input 11 3" xfId="3454"/>
    <cellStyle name="Input 11 3 2" xfId="3455"/>
    <cellStyle name="Input 11 3 2 2" xfId="3456"/>
    <cellStyle name="Input 11 3 2 3" xfId="3457"/>
    <cellStyle name="Input 11 3 3" xfId="3458"/>
    <cellStyle name="Input 11 3 3 2" xfId="3459"/>
    <cellStyle name="Input 11 3 3 3" xfId="3460"/>
    <cellStyle name="Input 11 3 4" xfId="3461"/>
    <cellStyle name="Input 11 3 4 2" xfId="3462"/>
    <cellStyle name="Input 11 3 4 3" xfId="3463"/>
    <cellStyle name="Input 11 3 5" xfId="3464"/>
    <cellStyle name="Input 11 3 5 2" xfId="3465"/>
    <cellStyle name="Input 11 3 5 3" xfId="3466"/>
    <cellStyle name="Input 11 3 6" xfId="3467"/>
    <cellStyle name="Input 11 3 6 2" xfId="3468"/>
    <cellStyle name="Input 11 3 6 3" xfId="3469"/>
    <cellStyle name="Input 11 3 7" xfId="3470"/>
    <cellStyle name="Input 11 3 8" xfId="3471"/>
    <cellStyle name="Input 11 4" xfId="3472"/>
    <cellStyle name="Input 11 4 2" xfId="3473"/>
    <cellStyle name="Input 11 4 2 2" xfId="3474"/>
    <cellStyle name="Input 11 4 2 3" xfId="3475"/>
    <cellStyle name="Input 11 4 3" xfId="3476"/>
    <cellStyle name="Input 11 4 4" xfId="3477"/>
    <cellStyle name="Input 11 5" xfId="3478"/>
    <cellStyle name="Input 11 5 2" xfId="3479"/>
    <cellStyle name="Input 11 5 3" xfId="3480"/>
    <cellStyle name="Input 11 6" xfId="3481"/>
    <cellStyle name="Input 11 6 2" xfId="3482"/>
    <cellStyle name="Input 11 6 3" xfId="3483"/>
    <cellStyle name="Input 11 7" xfId="3484"/>
    <cellStyle name="Input 11 7 2" xfId="3485"/>
    <cellStyle name="Input 11 7 3" xfId="3486"/>
    <cellStyle name="Input 11 8" xfId="3487"/>
    <cellStyle name="Input 11 8 2" xfId="3488"/>
    <cellStyle name="Input 11 8 3" xfId="3489"/>
    <cellStyle name="Input 11_Subsidy" xfId="3490"/>
    <cellStyle name="Input 12" xfId="3491"/>
    <cellStyle name="Input 12 2" xfId="3492"/>
    <cellStyle name="Input 12 2 2" xfId="3493"/>
    <cellStyle name="Input 12 2 3" xfId="3494"/>
    <cellStyle name="Input 12 3" xfId="3495"/>
    <cellStyle name="Input 12 3 2" xfId="3496"/>
    <cellStyle name="Input 12 3 3" xfId="3497"/>
    <cellStyle name="Input 12 4" xfId="3498"/>
    <cellStyle name="Input 12 4 2" xfId="3499"/>
    <cellStyle name="Input 12 4 3" xfId="3500"/>
    <cellStyle name="Input 12 5" xfId="3501"/>
    <cellStyle name="Input 12 5 2" xfId="3502"/>
    <cellStyle name="Input 12 5 3" xfId="3503"/>
    <cellStyle name="Input 12 6" xfId="3504"/>
    <cellStyle name="Input 12 6 2" xfId="3505"/>
    <cellStyle name="Input 12 6 3" xfId="3506"/>
    <cellStyle name="Input 12 7" xfId="3507"/>
    <cellStyle name="Input 12 8" xfId="3508"/>
    <cellStyle name="Input 13" xfId="3509"/>
    <cellStyle name="Input 13 2" xfId="3510"/>
    <cellStyle name="Input 13 2 2" xfId="3511"/>
    <cellStyle name="Input 13 2 3" xfId="3512"/>
    <cellStyle name="Input 13 3" xfId="3513"/>
    <cellStyle name="Input 13 4" xfId="3514"/>
    <cellStyle name="Input 14" xfId="3515"/>
    <cellStyle name="Input 14 2" xfId="3516"/>
    <cellStyle name="Input 14 3" xfId="3517"/>
    <cellStyle name="Input 15" xfId="3518"/>
    <cellStyle name="Input 16" xfId="3519"/>
    <cellStyle name="Input 17" xfId="3520"/>
    <cellStyle name="Input 18" xfId="3521"/>
    <cellStyle name="Input 19" xfId="3522"/>
    <cellStyle name="Input 2" xfId="3523"/>
    <cellStyle name="Input 2 10" xfId="3524"/>
    <cellStyle name="Input 2 11" xfId="3525"/>
    <cellStyle name="Input 2 11 2" xfId="3526"/>
    <cellStyle name="Input 2 12" xfId="3527"/>
    <cellStyle name="Input 2 13" xfId="3528"/>
    <cellStyle name="Input 2 14" xfId="3529"/>
    <cellStyle name="Input 2 15" xfId="3530"/>
    <cellStyle name="Input 2 16" xfId="3531"/>
    <cellStyle name="Input 2 2" xfId="3532"/>
    <cellStyle name="Input 2 2 10" xfId="3533"/>
    <cellStyle name="Input 2 2 10 2" xfId="3534"/>
    <cellStyle name="Input 2 2 10 2 2" xfId="3535"/>
    <cellStyle name="Input 2 2 10 2 3" xfId="3536"/>
    <cellStyle name="Input 2 2 10 2 4" xfId="3537"/>
    <cellStyle name="Input 2 2 10 2 5" xfId="3538"/>
    <cellStyle name="Input 2 2 10 2 6" xfId="3539"/>
    <cellStyle name="Input 2 2 10 3" xfId="3540"/>
    <cellStyle name="Input 2 2 10 3 2" xfId="3541"/>
    <cellStyle name="Input 2 2 10 4" xfId="3542"/>
    <cellStyle name="Input 2 2 10 5" xfId="3543"/>
    <cellStyle name="Input 2 2 10 6" xfId="3544"/>
    <cellStyle name="Input 2 2 10 7" xfId="3545"/>
    <cellStyle name="Input 2 2 11" xfId="3546"/>
    <cellStyle name="Input 2 2 11 2" xfId="3547"/>
    <cellStyle name="Input 2 2 11 2 2" xfId="3548"/>
    <cellStyle name="Input 2 2 11 2 3" xfId="3549"/>
    <cellStyle name="Input 2 2 11 2 4" xfId="3550"/>
    <cellStyle name="Input 2 2 11 2 5" xfId="3551"/>
    <cellStyle name="Input 2 2 11 2 6" xfId="3552"/>
    <cellStyle name="Input 2 2 11 3" xfId="3553"/>
    <cellStyle name="Input 2 2 11 3 2" xfId="3554"/>
    <cellStyle name="Input 2 2 11 4" xfId="3555"/>
    <cellStyle name="Input 2 2 11 5" xfId="3556"/>
    <cellStyle name="Input 2 2 11 6" xfId="3557"/>
    <cellStyle name="Input 2 2 11 7" xfId="3558"/>
    <cellStyle name="Input 2 2 12" xfId="3559"/>
    <cellStyle name="Input 2 2 12 2" xfId="3560"/>
    <cellStyle name="Input 2 2 12 2 2" xfId="3561"/>
    <cellStyle name="Input 2 2 12 2 3" xfId="3562"/>
    <cellStyle name="Input 2 2 12 2 4" xfId="3563"/>
    <cellStyle name="Input 2 2 12 2 5" xfId="3564"/>
    <cellStyle name="Input 2 2 12 2 6" xfId="3565"/>
    <cellStyle name="Input 2 2 12 3" xfId="3566"/>
    <cellStyle name="Input 2 2 12 3 2" xfId="3567"/>
    <cellStyle name="Input 2 2 12 4" xfId="3568"/>
    <cellStyle name="Input 2 2 12 5" xfId="3569"/>
    <cellStyle name="Input 2 2 12 6" xfId="3570"/>
    <cellStyle name="Input 2 2 12 7" xfId="3571"/>
    <cellStyle name="Input 2 2 13" xfId="3572"/>
    <cellStyle name="Input 2 2 13 2" xfId="3573"/>
    <cellStyle name="Input 2 2 13 3" xfId="3574"/>
    <cellStyle name="Input 2 2 13 4" xfId="3575"/>
    <cellStyle name="Input 2 2 13 5" xfId="3576"/>
    <cellStyle name="Input 2 2 13 6" xfId="3577"/>
    <cellStyle name="Input 2 2 14" xfId="3578"/>
    <cellStyle name="Input 2 2 14 2" xfId="3579"/>
    <cellStyle name="Input 2 2 15" xfId="3580"/>
    <cellStyle name="Input 2 2 16" xfId="3581"/>
    <cellStyle name="Input 2 2 17" xfId="3582"/>
    <cellStyle name="Input 2 2 18" xfId="3583"/>
    <cellStyle name="Input 2 2 19" xfId="3584"/>
    <cellStyle name="Input 2 2 2" xfId="3585"/>
    <cellStyle name="Input 2 2 2 10" xfId="3586"/>
    <cellStyle name="Input 2 2 2 10 2" xfId="3587"/>
    <cellStyle name="Input 2 2 2 11" xfId="3588"/>
    <cellStyle name="Input 2 2 2 12" xfId="3589"/>
    <cellStyle name="Input 2 2 2 13" xfId="3590"/>
    <cellStyle name="Input 2 2 2 14" xfId="3591"/>
    <cellStyle name="Input 2 2 2 2" xfId="3592"/>
    <cellStyle name="Input 2 2 2 2 2" xfId="3593"/>
    <cellStyle name="Input 2 2 2 2 2 2" xfId="3594"/>
    <cellStyle name="Input 2 2 2 2 2 2 2" xfId="3595"/>
    <cellStyle name="Input 2 2 2 2 2 2 3" xfId="3596"/>
    <cellStyle name="Input 2 2 2 2 2 2 4" xfId="3597"/>
    <cellStyle name="Input 2 2 2 2 2 2 5" xfId="3598"/>
    <cellStyle name="Input 2 2 2 2 2 2 6" xfId="3599"/>
    <cellStyle name="Input 2 2 2 2 2 3" xfId="3600"/>
    <cellStyle name="Input 2 2 2 2 2 3 2" xfId="3601"/>
    <cellStyle name="Input 2 2 2 2 2 4" xfId="3602"/>
    <cellStyle name="Input 2 2 2 2 2 5" xfId="3603"/>
    <cellStyle name="Input 2 2 2 2 2 6" xfId="3604"/>
    <cellStyle name="Input 2 2 2 2 2 7" xfId="3605"/>
    <cellStyle name="Input 2 2 2 2 3" xfId="3606"/>
    <cellStyle name="Input 2 2 2 2 3 2" xfId="3607"/>
    <cellStyle name="Input 2 2 2 2 3 3" xfId="3608"/>
    <cellStyle name="Input 2 2 2 2 3 4" xfId="3609"/>
    <cellStyle name="Input 2 2 2 2 3 5" xfId="3610"/>
    <cellStyle name="Input 2 2 2 2 3 6" xfId="3611"/>
    <cellStyle name="Input 2 2 2 2 4" xfId="3612"/>
    <cellStyle name="Input 2 2 2 2 4 2" xfId="3613"/>
    <cellStyle name="Input 2 2 2 2 5" xfId="3614"/>
    <cellStyle name="Input 2 2 2 2 6" xfId="3615"/>
    <cellStyle name="Input 2 2 2 2 7" xfId="3616"/>
    <cellStyle name="Input 2 2 2 2 8" xfId="3617"/>
    <cellStyle name="Input 2 2 2 2_Subsidy" xfId="3618"/>
    <cellStyle name="Input 2 2 2 3" xfId="3619"/>
    <cellStyle name="Input 2 2 2 3 2" xfId="3620"/>
    <cellStyle name="Input 2 2 2 3 2 2" xfId="3621"/>
    <cellStyle name="Input 2 2 2 3 2 3" xfId="3622"/>
    <cellStyle name="Input 2 2 2 3 2 4" xfId="3623"/>
    <cellStyle name="Input 2 2 2 3 2 5" xfId="3624"/>
    <cellStyle name="Input 2 2 2 3 2 6" xfId="3625"/>
    <cellStyle name="Input 2 2 2 3 3" xfId="3626"/>
    <cellStyle name="Input 2 2 2 3 3 2" xfId="3627"/>
    <cellStyle name="Input 2 2 2 3 4" xfId="3628"/>
    <cellStyle name="Input 2 2 2 3 5" xfId="3629"/>
    <cellStyle name="Input 2 2 2 3 6" xfId="3630"/>
    <cellStyle name="Input 2 2 2 3 7" xfId="3631"/>
    <cellStyle name="Input 2 2 2 4" xfId="3632"/>
    <cellStyle name="Input 2 2 2 4 2" xfId="3633"/>
    <cellStyle name="Input 2 2 2 4 2 2" xfId="3634"/>
    <cellStyle name="Input 2 2 2 4 2 3" xfId="3635"/>
    <cellStyle name="Input 2 2 2 4 2 4" xfId="3636"/>
    <cellStyle name="Input 2 2 2 4 2 5" xfId="3637"/>
    <cellStyle name="Input 2 2 2 4 2 6" xfId="3638"/>
    <cellStyle name="Input 2 2 2 4 3" xfId="3639"/>
    <cellStyle name="Input 2 2 2 4 3 2" xfId="3640"/>
    <cellStyle name="Input 2 2 2 4 4" xfId="3641"/>
    <cellStyle name="Input 2 2 2 4 5" xfId="3642"/>
    <cellStyle name="Input 2 2 2 4 6" xfId="3643"/>
    <cellStyle name="Input 2 2 2 4 7" xfId="3644"/>
    <cellStyle name="Input 2 2 2 5" xfId="3645"/>
    <cellStyle name="Input 2 2 2 5 2" xfId="3646"/>
    <cellStyle name="Input 2 2 2 5 2 2" xfId="3647"/>
    <cellStyle name="Input 2 2 2 5 2 3" xfId="3648"/>
    <cellStyle name="Input 2 2 2 5 2 4" xfId="3649"/>
    <cellStyle name="Input 2 2 2 5 2 5" xfId="3650"/>
    <cellStyle name="Input 2 2 2 5 2 6" xfId="3651"/>
    <cellStyle name="Input 2 2 2 5 3" xfId="3652"/>
    <cellStyle name="Input 2 2 2 5 3 2" xfId="3653"/>
    <cellStyle name="Input 2 2 2 5 4" xfId="3654"/>
    <cellStyle name="Input 2 2 2 5 5" xfId="3655"/>
    <cellStyle name="Input 2 2 2 5 6" xfId="3656"/>
    <cellStyle name="Input 2 2 2 5 7" xfId="3657"/>
    <cellStyle name="Input 2 2 2 6" xfId="3658"/>
    <cellStyle name="Input 2 2 2 6 2" xfId="3659"/>
    <cellStyle name="Input 2 2 2 6 2 2" xfId="3660"/>
    <cellStyle name="Input 2 2 2 6 2 3" xfId="3661"/>
    <cellStyle name="Input 2 2 2 6 2 4" xfId="3662"/>
    <cellStyle name="Input 2 2 2 6 2 5" xfId="3663"/>
    <cellStyle name="Input 2 2 2 6 2 6" xfId="3664"/>
    <cellStyle name="Input 2 2 2 6 3" xfId="3665"/>
    <cellStyle name="Input 2 2 2 6 3 2" xfId="3666"/>
    <cellStyle name="Input 2 2 2 6 4" xfId="3667"/>
    <cellStyle name="Input 2 2 2 6 5" xfId="3668"/>
    <cellStyle name="Input 2 2 2 6 6" xfId="3669"/>
    <cellStyle name="Input 2 2 2 6 7" xfId="3670"/>
    <cellStyle name="Input 2 2 2 7" xfId="3671"/>
    <cellStyle name="Input 2 2 2 7 2" xfId="3672"/>
    <cellStyle name="Input 2 2 2 7 2 2" xfId="3673"/>
    <cellStyle name="Input 2 2 2 7 2 3" xfId="3674"/>
    <cellStyle name="Input 2 2 2 7 2 4" xfId="3675"/>
    <cellStyle name="Input 2 2 2 7 2 5" xfId="3676"/>
    <cellStyle name="Input 2 2 2 7 2 6" xfId="3677"/>
    <cellStyle name="Input 2 2 2 7 3" xfId="3678"/>
    <cellStyle name="Input 2 2 2 7 3 2" xfId="3679"/>
    <cellStyle name="Input 2 2 2 7 4" xfId="3680"/>
    <cellStyle name="Input 2 2 2 7 5" xfId="3681"/>
    <cellStyle name="Input 2 2 2 7 6" xfId="3682"/>
    <cellStyle name="Input 2 2 2 7 7" xfId="3683"/>
    <cellStyle name="Input 2 2 2 8" xfId="3684"/>
    <cellStyle name="Input 2 2 2 8 2" xfId="3685"/>
    <cellStyle name="Input 2 2 2 8 2 2" xfId="3686"/>
    <cellStyle name="Input 2 2 2 8 2 3" xfId="3687"/>
    <cellStyle name="Input 2 2 2 8 2 4" xfId="3688"/>
    <cellStyle name="Input 2 2 2 8 2 5" xfId="3689"/>
    <cellStyle name="Input 2 2 2 8 2 6" xfId="3690"/>
    <cellStyle name="Input 2 2 2 8 3" xfId="3691"/>
    <cellStyle name="Input 2 2 2 8 3 2" xfId="3692"/>
    <cellStyle name="Input 2 2 2 8 4" xfId="3693"/>
    <cellStyle name="Input 2 2 2 8 5" xfId="3694"/>
    <cellStyle name="Input 2 2 2 8 6" xfId="3695"/>
    <cellStyle name="Input 2 2 2 8 7" xfId="3696"/>
    <cellStyle name="Input 2 2 2 9" xfId="3697"/>
    <cellStyle name="Input 2 2 2 9 2" xfId="3698"/>
    <cellStyle name="Input 2 2 2 9 3" xfId="3699"/>
    <cellStyle name="Input 2 2 2 9 4" xfId="3700"/>
    <cellStyle name="Input 2 2 2 9 5" xfId="3701"/>
    <cellStyle name="Input 2 2 2 9 6" xfId="3702"/>
    <cellStyle name="Input 2 2 2_Subsidy" xfId="3703"/>
    <cellStyle name="Input 2 2 3" xfId="3704"/>
    <cellStyle name="Input 2 2 3 10" xfId="3705"/>
    <cellStyle name="Input 2 2 3 10 2" xfId="3706"/>
    <cellStyle name="Input 2 2 3 11" xfId="3707"/>
    <cellStyle name="Input 2 2 3 12" xfId="3708"/>
    <cellStyle name="Input 2 2 3 13" xfId="3709"/>
    <cellStyle name="Input 2 2 3 14" xfId="3710"/>
    <cellStyle name="Input 2 2 3 2" xfId="3711"/>
    <cellStyle name="Input 2 2 3 2 2" xfId="3712"/>
    <cellStyle name="Input 2 2 3 2 2 2" xfId="3713"/>
    <cellStyle name="Input 2 2 3 2 2 2 2" xfId="3714"/>
    <cellStyle name="Input 2 2 3 2 2 2 3" xfId="3715"/>
    <cellStyle name="Input 2 2 3 2 2 2 4" xfId="3716"/>
    <cellStyle name="Input 2 2 3 2 2 2 5" xfId="3717"/>
    <cellStyle name="Input 2 2 3 2 2 2 6" xfId="3718"/>
    <cellStyle name="Input 2 2 3 2 2 3" xfId="3719"/>
    <cellStyle name="Input 2 2 3 2 2 3 2" xfId="3720"/>
    <cellStyle name="Input 2 2 3 2 2 4" xfId="3721"/>
    <cellStyle name="Input 2 2 3 2 2 5" xfId="3722"/>
    <cellStyle name="Input 2 2 3 2 2 6" xfId="3723"/>
    <cellStyle name="Input 2 2 3 2 2 7" xfId="3724"/>
    <cellStyle name="Input 2 2 3 2 3" xfId="3725"/>
    <cellStyle name="Input 2 2 3 2 3 2" xfId="3726"/>
    <cellStyle name="Input 2 2 3 2 3 3" xfId="3727"/>
    <cellStyle name="Input 2 2 3 2 3 4" xfId="3728"/>
    <cellStyle name="Input 2 2 3 2 3 5" xfId="3729"/>
    <cellStyle name="Input 2 2 3 2 3 6" xfId="3730"/>
    <cellStyle name="Input 2 2 3 2 4" xfId="3731"/>
    <cellStyle name="Input 2 2 3 2 4 2" xfId="3732"/>
    <cellStyle name="Input 2 2 3 2 5" xfId="3733"/>
    <cellStyle name="Input 2 2 3 2 6" xfId="3734"/>
    <cellStyle name="Input 2 2 3 2 7" xfId="3735"/>
    <cellStyle name="Input 2 2 3 2 8" xfId="3736"/>
    <cellStyle name="Input 2 2 3 2_Subsidy" xfId="3737"/>
    <cellStyle name="Input 2 2 3 3" xfId="3738"/>
    <cellStyle name="Input 2 2 3 3 2" xfId="3739"/>
    <cellStyle name="Input 2 2 3 3 2 2" xfId="3740"/>
    <cellStyle name="Input 2 2 3 3 2 3" xfId="3741"/>
    <cellStyle name="Input 2 2 3 3 2 4" xfId="3742"/>
    <cellStyle name="Input 2 2 3 3 2 5" xfId="3743"/>
    <cellStyle name="Input 2 2 3 3 2 6" xfId="3744"/>
    <cellStyle name="Input 2 2 3 3 3" xfId="3745"/>
    <cellStyle name="Input 2 2 3 3 3 2" xfId="3746"/>
    <cellStyle name="Input 2 2 3 3 4" xfId="3747"/>
    <cellStyle name="Input 2 2 3 3 5" xfId="3748"/>
    <cellStyle name="Input 2 2 3 3 6" xfId="3749"/>
    <cellStyle name="Input 2 2 3 3 7" xfId="3750"/>
    <cellStyle name="Input 2 2 3 4" xfId="3751"/>
    <cellStyle name="Input 2 2 3 4 2" xfId="3752"/>
    <cellStyle name="Input 2 2 3 4 2 2" xfId="3753"/>
    <cellStyle name="Input 2 2 3 4 2 3" xfId="3754"/>
    <cellStyle name="Input 2 2 3 4 2 4" xfId="3755"/>
    <cellStyle name="Input 2 2 3 4 2 5" xfId="3756"/>
    <cellStyle name="Input 2 2 3 4 2 6" xfId="3757"/>
    <cellStyle name="Input 2 2 3 4 3" xfId="3758"/>
    <cellStyle name="Input 2 2 3 4 3 2" xfId="3759"/>
    <cellStyle name="Input 2 2 3 4 4" xfId="3760"/>
    <cellStyle name="Input 2 2 3 4 5" xfId="3761"/>
    <cellStyle name="Input 2 2 3 4 6" xfId="3762"/>
    <cellStyle name="Input 2 2 3 4 7" xfId="3763"/>
    <cellStyle name="Input 2 2 3 5" xfId="3764"/>
    <cellStyle name="Input 2 2 3 5 2" xfId="3765"/>
    <cellStyle name="Input 2 2 3 5 2 2" xfId="3766"/>
    <cellStyle name="Input 2 2 3 5 2 3" xfId="3767"/>
    <cellStyle name="Input 2 2 3 5 2 4" xfId="3768"/>
    <cellStyle name="Input 2 2 3 5 2 5" xfId="3769"/>
    <cellStyle name="Input 2 2 3 5 2 6" xfId="3770"/>
    <cellStyle name="Input 2 2 3 5 3" xfId="3771"/>
    <cellStyle name="Input 2 2 3 5 3 2" xfId="3772"/>
    <cellStyle name="Input 2 2 3 5 4" xfId="3773"/>
    <cellStyle name="Input 2 2 3 5 5" xfId="3774"/>
    <cellStyle name="Input 2 2 3 5 6" xfId="3775"/>
    <cellStyle name="Input 2 2 3 5 7" xfId="3776"/>
    <cellStyle name="Input 2 2 3 6" xfId="3777"/>
    <cellStyle name="Input 2 2 3 6 2" xfId="3778"/>
    <cellStyle name="Input 2 2 3 6 2 2" xfId="3779"/>
    <cellStyle name="Input 2 2 3 6 2 3" xfId="3780"/>
    <cellStyle name="Input 2 2 3 6 2 4" xfId="3781"/>
    <cellStyle name="Input 2 2 3 6 2 5" xfId="3782"/>
    <cellStyle name="Input 2 2 3 6 2 6" xfId="3783"/>
    <cellStyle name="Input 2 2 3 6 3" xfId="3784"/>
    <cellStyle name="Input 2 2 3 6 3 2" xfId="3785"/>
    <cellStyle name="Input 2 2 3 6 4" xfId="3786"/>
    <cellStyle name="Input 2 2 3 6 5" xfId="3787"/>
    <cellStyle name="Input 2 2 3 6 6" xfId="3788"/>
    <cellStyle name="Input 2 2 3 6 7" xfId="3789"/>
    <cellStyle name="Input 2 2 3 7" xfId="3790"/>
    <cellStyle name="Input 2 2 3 7 2" xfId="3791"/>
    <cellStyle name="Input 2 2 3 7 2 2" xfId="3792"/>
    <cellStyle name="Input 2 2 3 7 2 3" xfId="3793"/>
    <cellStyle name="Input 2 2 3 7 2 4" xfId="3794"/>
    <cellStyle name="Input 2 2 3 7 2 5" xfId="3795"/>
    <cellStyle name="Input 2 2 3 7 2 6" xfId="3796"/>
    <cellStyle name="Input 2 2 3 7 3" xfId="3797"/>
    <cellStyle name="Input 2 2 3 7 3 2" xfId="3798"/>
    <cellStyle name="Input 2 2 3 7 4" xfId="3799"/>
    <cellStyle name="Input 2 2 3 7 5" xfId="3800"/>
    <cellStyle name="Input 2 2 3 7 6" xfId="3801"/>
    <cellStyle name="Input 2 2 3 7 7" xfId="3802"/>
    <cellStyle name="Input 2 2 3 8" xfId="3803"/>
    <cellStyle name="Input 2 2 3 8 2" xfId="3804"/>
    <cellStyle name="Input 2 2 3 8 2 2" xfId="3805"/>
    <cellStyle name="Input 2 2 3 8 2 3" xfId="3806"/>
    <cellStyle name="Input 2 2 3 8 2 4" xfId="3807"/>
    <cellStyle name="Input 2 2 3 8 2 5" xfId="3808"/>
    <cellStyle name="Input 2 2 3 8 2 6" xfId="3809"/>
    <cellStyle name="Input 2 2 3 8 3" xfId="3810"/>
    <cellStyle name="Input 2 2 3 8 3 2" xfId="3811"/>
    <cellStyle name="Input 2 2 3 8 4" xfId="3812"/>
    <cellStyle name="Input 2 2 3 8 5" xfId="3813"/>
    <cellStyle name="Input 2 2 3 8 6" xfId="3814"/>
    <cellStyle name="Input 2 2 3 8 7" xfId="3815"/>
    <cellStyle name="Input 2 2 3 9" xfId="3816"/>
    <cellStyle name="Input 2 2 3 9 2" xfId="3817"/>
    <cellStyle name="Input 2 2 3 9 3" xfId="3818"/>
    <cellStyle name="Input 2 2 3 9 4" xfId="3819"/>
    <cellStyle name="Input 2 2 3 9 5" xfId="3820"/>
    <cellStyle name="Input 2 2 3 9 6" xfId="3821"/>
    <cellStyle name="Input 2 2 3_Subsidy" xfId="3822"/>
    <cellStyle name="Input 2 2 4" xfId="3823"/>
    <cellStyle name="Input 2 2 4 10" xfId="3824"/>
    <cellStyle name="Input 2 2 4 10 2" xfId="3825"/>
    <cellStyle name="Input 2 2 4 11" xfId="3826"/>
    <cellStyle name="Input 2 2 4 12" xfId="3827"/>
    <cellStyle name="Input 2 2 4 13" xfId="3828"/>
    <cellStyle name="Input 2 2 4 14" xfId="3829"/>
    <cellStyle name="Input 2 2 4 2" xfId="3830"/>
    <cellStyle name="Input 2 2 4 2 2" xfId="3831"/>
    <cellStyle name="Input 2 2 4 2 2 2" xfId="3832"/>
    <cellStyle name="Input 2 2 4 2 2 2 2" xfId="3833"/>
    <cellStyle name="Input 2 2 4 2 2 2 3" xfId="3834"/>
    <cellStyle name="Input 2 2 4 2 2 2 4" xfId="3835"/>
    <cellStyle name="Input 2 2 4 2 2 2 5" xfId="3836"/>
    <cellStyle name="Input 2 2 4 2 2 2 6" xfId="3837"/>
    <cellStyle name="Input 2 2 4 2 2 3" xfId="3838"/>
    <cellStyle name="Input 2 2 4 2 2 3 2" xfId="3839"/>
    <cellStyle name="Input 2 2 4 2 2 4" xfId="3840"/>
    <cellStyle name="Input 2 2 4 2 2 5" xfId="3841"/>
    <cellStyle name="Input 2 2 4 2 2 6" xfId="3842"/>
    <cellStyle name="Input 2 2 4 2 2 7" xfId="3843"/>
    <cellStyle name="Input 2 2 4 2 3" xfId="3844"/>
    <cellStyle name="Input 2 2 4 2 3 2" xfId="3845"/>
    <cellStyle name="Input 2 2 4 2 3 3" xfId="3846"/>
    <cellStyle name="Input 2 2 4 2 3 4" xfId="3847"/>
    <cellStyle name="Input 2 2 4 2 3 5" xfId="3848"/>
    <cellStyle name="Input 2 2 4 2 3 6" xfId="3849"/>
    <cellStyle name="Input 2 2 4 2 4" xfId="3850"/>
    <cellStyle name="Input 2 2 4 2 4 2" xfId="3851"/>
    <cellStyle name="Input 2 2 4 2 5" xfId="3852"/>
    <cellStyle name="Input 2 2 4 2 6" xfId="3853"/>
    <cellStyle name="Input 2 2 4 2 7" xfId="3854"/>
    <cellStyle name="Input 2 2 4 2 8" xfId="3855"/>
    <cellStyle name="Input 2 2 4 2_Subsidy" xfId="3856"/>
    <cellStyle name="Input 2 2 4 3" xfId="3857"/>
    <cellStyle name="Input 2 2 4 3 2" xfId="3858"/>
    <cellStyle name="Input 2 2 4 3 2 2" xfId="3859"/>
    <cellStyle name="Input 2 2 4 3 2 3" xfId="3860"/>
    <cellStyle name="Input 2 2 4 3 2 4" xfId="3861"/>
    <cellStyle name="Input 2 2 4 3 2 5" xfId="3862"/>
    <cellStyle name="Input 2 2 4 3 2 6" xfId="3863"/>
    <cellStyle name="Input 2 2 4 3 3" xfId="3864"/>
    <cellStyle name="Input 2 2 4 3 3 2" xfId="3865"/>
    <cellStyle name="Input 2 2 4 3 4" xfId="3866"/>
    <cellStyle name="Input 2 2 4 3 5" xfId="3867"/>
    <cellStyle name="Input 2 2 4 3 6" xfId="3868"/>
    <cellStyle name="Input 2 2 4 3 7" xfId="3869"/>
    <cellStyle name="Input 2 2 4 4" xfId="3870"/>
    <cellStyle name="Input 2 2 4 4 2" xfId="3871"/>
    <cellStyle name="Input 2 2 4 4 2 2" xfId="3872"/>
    <cellStyle name="Input 2 2 4 4 2 3" xfId="3873"/>
    <cellStyle name="Input 2 2 4 4 2 4" xfId="3874"/>
    <cellStyle name="Input 2 2 4 4 2 5" xfId="3875"/>
    <cellStyle name="Input 2 2 4 4 2 6" xfId="3876"/>
    <cellStyle name="Input 2 2 4 4 3" xfId="3877"/>
    <cellStyle name="Input 2 2 4 4 3 2" xfId="3878"/>
    <cellStyle name="Input 2 2 4 4 4" xfId="3879"/>
    <cellStyle name="Input 2 2 4 4 5" xfId="3880"/>
    <cellStyle name="Input 2 2 4 4 6" xfId="3881"/>
    <cellStyle name="Input 2 2 4 4 7" xfId="3882"/>
    <cellStyle name="Input 2 2 4 5" xfId="3883"/>
    <cellStyle name="Input 2 2 4 5 2" xfId="3884"/>
    <cellStyle name="Input 2 2 4 5 2 2" xfId="3885"/>
    <cellStyle name="Input 2 2 4 5 2 3" xfId="3886"/>
    <cellStyle name="Input 2 2 4 5 2 4" xfId="3887"/>
    <cellStyle name="Input 2 2 4 5 2 5" xfId="3888"/>
    <cellStyle name="Input 2 2 4 5 2 6" xfId="3889"/>
    <cellStyle name="Input 2 2 4 5 3" xfId="3890"/>
    <cellStyle name="Input 2 2 4 5 3 2" xfId="3891"/>
    <cellStyle name="Input 2 2 4 5 4" xfId="3892"/>
    <cellStyle name="Input 2 2 4 5 5" xfId="3893"/>
    <cellStyle name="Input 2 2 4 5 6" xfId="3894"/>
    <cellStyle name="Input 2 2 4 5 7" xfId="3895"/>
    <cellStyle name="Input 2 2 4 6" xfId="3896"/>
    <cellStyle name="Input 2 2 4 6 2" xfId="3897"/>
    <cellStyle name="Input 2 2 4 6 2 2" xfId="3898"/>
    <cellStyle name="Input 2 2 4 6 2 3" xfId="3899"/>
    <cellStyle name="Input 2 2 4 6 2 4" xfId="3900"/>
    <cellStyle name="Input 2 2 4 6 2 5" xfId="3901"/>
    <cellStyle name="Input 2 2 4 6 2 6" xfId="3902"/>
    <cellStyle name="Input 2 2 4 6 3" xfId="3903"/>
    <cellStyle name="Input 2 2 4 6 3 2" xfId="3904"/>
    <cellStyle name="Input 2 2 4 6 4" xfId="3905"/>
    <cellStyle name="Input 2 2 4 6 5" xfId="3906"/>
    <cellStyle name="Input 2 2 4 6 6" xfId="3907"/>
    <cellStyle name="Input 2 2 4 6 7" xfId="3908"/>
    <cellStyle name="Input 2 2 4 7" xfId="3909"/>
    <cellStyle name="Input 2 2 4 7 2" xfId="3910"/>
    <cellStyle name="Input 2 2 4 7 2 2" xfId="3911"/>
    <cellStyle name="Input 2 2 4 7 2 3" xfId="3912"/>
    <cellStyle name="Input 2 2 4 7 2 4" xfId="3913"/>
    <cellStyle name="Input 2 2 4 7 2 5" xfId="3914"/>
    <cellStyle name="Input 2 2 4 7 2 6" xfId="3915"/>
    <cellStyle name="Input 2 2 4 7 3" xfId="3916"/>
    <cellStyle name="Input 2 2 4 7 3 2" xfId="3917"/>
    <cellStyle name="Input 2 2 4 7 4" xfId="3918"/>
    <cellStyle name="Input 2 2 4 7 5" xfId="3919"/>
    <cellStyle name="Input 2 2 4 7 6" xfId="3920"/>
    <cellStyle name="Input 2 2 4 7 7" xfId="3921"/>
    <cellStyle name="Input 2 2 4 8" xfId="3922"/>
    <cellStyle name="Input 2 2 4 8 2" xfId="3923"/>
    <cellStyle name="Input 2 2 4 8 2 2" xfId="3924"/>
    <cellStyle name="Input 2 2 4 8 2 3" xfId="3925"/>
    <cellStyle name="Input 2 2 4 8 2 4" xfId="3926"/>
    <cellStyle name="Input 2 2 4 8 2 5" xfId="3927"/>
    <cellStyle name="Input 2 2 4 8 2 6" xfId="3928"/>
    <cellStyle name="Input 2 2 4 8 3" xfId="3929"/>
    <cellStyle name="Input 2 2 4 8 3 2" xfId="3930"/>
    <cellStyle name="Input 2 2 4 8 4" xfId="3931"/>
    <cellStyle name="Input 2 2 4 8 5" xfId="3932"/>
    <cellStyle name="Input 2 2 4 8 6" xfId="3933"/>
    <cellStyle name="Input 2 2 4 8 7" xfId="3934"/>
    <cellStyle name="Input 2 2 4 9" xfId="3935"/>
    <cellStyle name="Input 2 2 4 9 2" xfId="3936"/>
    <cellStyle name="Input 2 2 4 9 3" xfId="3937"/>
    <cellStyle name="Input 2 2 4 9 4" xfId="3938"/>
    <cellStyle name="Input 2 2 4 9 5" xfId="3939"/>
    <cellStyle name="Input 2 2 4 9 6" xfId="3940"/>
    <cellStyle name="Input 2 2 4_Subsidy" xfId="3941"/>
    <cellStyle name="Input 2 2 5" xfId="3942"/>
    <cellStyle name="Input 2 2 5 10" xfId="3943"/>
    <cellStyle name="Input 2 2 5 10 2" xfId="3944"/>
    <cellStyle name="Input 2 2 5 11" xfId="3945"/>
    <cellStyle name="Input 2 2 5 12" xfId="3946"/>
    <cellStyle name="Input 2 2 5 13" xfId="3947"/>
    <cellStyle name="Input 2 2 5 14" xfId="3948"/>
    <cellStyle name="Input 2 2 5 2" xfId="3949"/>
    <cellStyle name="Input 2 2 5 2 2" xfId="3950"/>
    <cellStyle name="Input 2 2 5 2 2 2" xfId="3951"/>
    <cellStyle name="Input 2 2 5 2 2 2 2" xfId="3952"/>
    <cellStyle name="Input 2 2 5 2 2 2 3" xfId="3953"/>
    <cellStyle name="Input 2 2 5 2 2 2 4" xfId="3954"/>
    <cellStyle name="Input 2 2 5 2 2 2 5" xfId="3955"/>
    <cellStyle name="Input 2 2 5 2 2 2 6" xfId="3956"/>
    <cellStyle name="Input 2 2 5 2 2 3" xfId="3957"/>
    <cellStyle name="Input 2 2 5 2 2 3 2" xfId="3958"/>
    <cellStyle name="Input 2 2 5 2 2 4" xfId="3959"/>
    <cellStyle name="Input 2 2 5 2 2 5" xfId="3960"/>
    <cellStyle name="Input 2 2 5 2 2 6" xfId="3961"/>
    <cellStyle name="Input 2 2 5 2 2 7" xfId="3962"/>
    <cellStyle name="Input 2 2 5 2 3" xfId="3963"/>
    <cellStyle name="Input 2 2 5 2 3 2" xfId="3964"/>
    <cellStyle name="Input 2 2 5 2 3 3" xfId="3965"/>
    <cellStyle name="Input 2 2 5 2 3 4" xfId="3966"/>
    <cellStyle name="Input 2 2 5 2 3 5" xfId="3967"/>
    <cellStyle name="Input 2 2 5 2 3 6" xfId="3968"/>
    <cellStyle name="Input 2 2 5 2 4" xfId="3969"/>
    <cellStyle name="Input 2 2 5 2 4 2" xfId="3970"/>
    <cellStyle name="Input 2 2 5 2 5" xfId="3971"/>
    <cellStyle name="Input 2 2 5 2 6" xfId="3972"/>
    <cellStyle name="Input 2 2 5 2 7" xfId="3973"/>
    <cellStyle name="Input 2 2 5 2 8" xfId="3974"/>
    <cellStyle name="Input 2 2 5 2_Subsidy" xfId="3975"/>
    <cellStyle name="Input 2 2 5 3" xfId="3976"/>
    <cellStyle name="Input 2 2 5 3 2" xfId="3977"/>
    <cellStyle name="Input 2 2 5 3 2 2" xfId="3978"/>
    <cellStyle name="Input 2 2 5 3 2 3" xfId="3979"/>
    <cellStyle name="Input 2 2 5 3 2 4" xfId="3980"/>
    <cellStyle name="Input 2 2 5 3 2 5" xfId="3981"/>
    <cellStyle name="Input 2 2 5 3 2 6" xfId="3982"/>
    <cellStyle name="Input 2 2 5 3 3" xfId="3983"/>
    <cellStyle name="Input 2 2 5 3 3 2" xfId="3984"/>
    <cellStyle name="Input 2 2 5 3 4" xfId="3985"/>
    <cellStyle name="Input 2 2 5 3 5" xfId="3986"/>
    <cellStyle name="Input 2 2 5 3 6" xfId="3987"/>
    <cellStyle name="Input 2 2 5 3 7" xfId="3988"/>
    <cellStyle name="Input 2 2 5 4" xfId="3989"/>
    <cellStyle name="Input 2 2 5 4 2" xfId="3990"/>
    <cellStyle name="Input 2 2 5 4 2 2" xfId="3991"/>
    <cellStyle name="Input 2 2 5 4 2 3" xfId="3992"/>
    <cellStyle name="Input 2 2 5 4 2 4" xfId="3993"/>
    <cellStyle name="Input 2 2 5 4 2 5" xfId="3994"/>
    <cellStyle name="Input 2 2 5 4 2 6" xfId="3995"/>
    <cellStyle name="Input 2 2 5 4 3" xfId="3996"/>
    <cellStyle name="Input 2 2 5 4 3 2" xfId="3997"/>
    <cellStyle name="Input 2 2 5 4 4" xfId="3998"/>
    <cellStyle name="Input 2 2 5 4 5" xfId="3999"/>
    <cellStyle name="Input 2 2 5 4 6" xfId="4000"/>
    <cellStyle name="Input 2 2 5 4 7" xfId="4001"/>
    <cellStyle name="Input 2 2 5 5" xfId="4002"/>
    <cellStyle name="Input 2 2 5 5 2" xfId="4003"/>
    <cellStyle name="Input 2 2 5 5 2 2" xfId="4004"/>
    <cellStyle name="Input 2 2 5 5 2 3" xfId="4005"/>
    <cellStyle name="Input 2 2 5 5 2 4" xfId="4006"/>
    <cellStyle name="Input 2 2 5 5 2 5" xfId="4007"/>
    <cellStyle name="Input 2 2 5 5 2 6" xfId="4008"/>
    <cellStyle name="Input 2 2 5 5 3" xfId="4009"/>
    <cellStyle name="Input 2 2 5 5 3 2" xfId="4010"/>
    <cellStyle name="Input 2 2 5 5 4" xfId="4011"/>
    <cellStyle name="Input 2 2 5 5 5" xfId="4012"/>
    <cellStyle name="Input 2 2 5 5 6" xfId="4013"/>
    <cellStyle name="Input 2 2 5 5 7" xfId="4014"/>
    <cellStyle name="Input 2 2 5 6" xfId="4015"/>
    <cellStyle name="Input 2 2 5 6 2" xfId="4016"/>
    <cellStyle name="Input 2 2 5 6 2 2" xfId="4017"/>
    <cellStyle name="Input 2 2 5 6 2 3" xfId="4018"/>
    <cellStyle name="Input 2 2 5 6 2 4" xfId="4019"/>
    <cellStyle name="Input 2 2 5 6 2 5" xfId="4020"/>
    <cellStyle name="Input 2 2 5 6 2 6" xfId="4021"/>
    <cellStyle name="Input 2 2 5 6 3" xfId="4022"/>
    <cellStyle name="Input 2 2 5 6 3 2" xfId="4023"/>
    <cellStyle name="Input 2 2 5 6 4" xfId="4024"/>
    <cellStyle name="Input 2 2 5 6 5" xfId="4025"/>
    <cellStyle name="Input 2 2 5 6 6" xfId="4026"/>
    <cellStyle name="Input 2 2 5 6 7" xfId="4027"/>
    <cellStyle name="Input 2 2 5 7" xfId="4028"/>
    <cellStyle name="Input 2 2 5 7 2" xfId="4029"/>
    <cellStyle name="Input 2 2 5 7 2 2" xfId="4030"/>
    <cellStyle name="Input 2 2 5 7 2 3" xfId="4031"/>
    <cellStyle name="Input 2 2 5 7 2 4" xfId="4032"/>
    <cellStyle name="Input 2 2 5 7 2 5" xfId="4033"/>
    <cellStyle name="Input 2 2 5 7 2 6" xfId="4034"/>
    <cellStyle name="Input 2 2 5 7 3" xfId="4035"/>
    <cellStyle name="Input 2 2 5 7 3 2" xfId="4036"/>
    <cellStyle name="Input 2 2 5 7 4" xfId="4037"/>
    <cellStyle name="Input 2 2 5 7 5" xfId="4038"/>
    <cellStyle name="Input 2 2 5 7 6" xfId="4039"/>
    <cellStyle name="Input 2 2 5 7 7" xfId="4040"/>
    <cellStyle name="Input 2 2 5 8" xfId="4041"/>
    <cellStyle name="Input 2 2 5 8 2" xfId="4042"/>
    <cellStyle name="Input 2 2 5 8 2 2" xfId="4043"/>
    <cellStyle name="Input 2 2 5 8 2 3" xfId="4044"/>
    <cellStyle name="Input 2 2 5 8 2 4" xfId="4045"/>
    <cellStyle name="Input 2 2 5 8 2 5" xfId="4046"/>
    <cellStyle name="Input 2 2 5 8 2 6" xfId="4047"/>
    <cellStyle name="Input 2 2 5 8 3" xfId="4048"/>
    <cellStyle name="Input 2 2 5 8 3 2" xfId="4049"/>
    <cellStyle name="Input 2 2 5 8 4" xfId="4050"/>
    <cellStyle name="Input 2 2 5 8 5" xfId="4051"/>
    <cellStyle name="Input 2 2 5 8 6" xfId="4052"/>
    <cellStyle name="Input 2 2 5 8 7" xfId="4053"/>
    <cellStyle name="Input 2 2 5 9" xfId="4054"/>
    <cellStyle name="Input 2 2 5 9 2" xfId="4055"/>
    <cellStyle name="Input 2 2 5 9 3" xfId="4056"/>
    <cellStyle name="Input 2 2 5 9 4" xfId="4057"/>
    <cellStyle name="Input 2 2 5 9 5" xfId="4058"/>
    <cellStyle name="Input 2 2 5 9 6" xfId="4059"/>
    <cellStyle name="Input 2 2 5_Subsidy" xfId="4060"/>
    <cellStyle name="Input 2 2 6" xfId="4061"/>
    <cellStyle name="Input 2 2 6 2" xfId="4062"/>
    <cellStyle name="Input 2 2 6 2 2" xfId="4063"/>
    <cellStyle name="Input 2 2 6 2 2 2" xfId="4064"/>
    <cellStyle name="Input 2 2 6 2 2 3" xfId="4065"/>
    <cellStyle name="Input 2 2 6 2 2 4" xfId="4066"/>
    <cellStyle name="Input 2 2 6 2 2 5" xfId="4067"/>
    <cellStyle name="Input 2 2 6 2 2 6" xfId="4068"/>
    <cellStyle name="Input 2 2 6 2 3" xfId="4069"/>
    <cellStyle name="Input 2 2 6 2 3 2" xfId="4070"/>
    <cellStyle name="Input 2 2 6 2 4" xfId="4071"/>
    <cellStyle name="Input 2 2 6 2 5" xfId="4072"/>
    <cellStyle name="Input 2 2 6 2 6" xfId="4073"/>
    <cellStyle name="Input 2 2 6 2 7" xfId="4074"/>
    <cellStyle name="Input 2 2 6 3" xfId="4075"/>
    <cellStyle name="Input 2 2 6 3 2" xfId="4076"/>
    <cellStyle name="Input 2 2 6 3 3" xfId="4077"/>
    <cellStyle name="Input 2 2 6 3 4" xfId="4078"/>
    <cellStyle name="Input 2 2 6 3 5" xfId="4079"/>
    <cellStyle name="Input 2 2 6 3 6" xfId="4080"/>
    <cellStyle name="Input 2 2 6 4" xfId="4081"/>
    <cellStyle name="Input 2 2 6 4 2" xfId="4082"/>
    <cellStyle name="Input 2 2 6 5" xfId="4083"/>
    <cellStyle name="Input 2 2 6 6" xfId="4084"/>
    <cellStyle name="Input 2 2 6 7" xfId="4085"/>
    <cellStyle name="Input 2 2 6 8" xfId="4086"/>
    <cellStyle name="Input 2 2 6_Subsidy" xfId="4087"/>
    <cellStyle name="Input 2 2 7" xfId="4088"/>
    <cellStyle name="Input 2 2 7 2" xfId="4089"/>
    <cellStyle name="Input 2 2 7 2 2" xfId="4090"/>
    <cellStyle name="Input 2 2 7 2 3" xfId="4091"/>
    <cellStyle name="Input 2 2 7 2 4" xfId="4092"/>
    <cellStyle name="Input 2 2 7 2 5" xfId="4093"/>
    <cellStyle name="Input 2 2 7 2 6" xfId="4094"/>
    <cellStyle name="Input 2 2 7 3" xfId="4095"/>
    <cellStyle name="Input 2 2 7 3 2" xfId="4096"/>
    <cellStyle name="Input 2 2 7 4" xfId="4097"/>
    <cellStyle name="Input 2 2 7 5" xfId="4098"/>
    <cellStyle name="Input 2 2 7 6" xfId="4099"/>
    <cellStyle name="Input 2 2 7 7" xfId="4100"/>
    <cellStyle name="Input 2 2 8" xfId="4101"/>
    <cellStyle name="Input 2 2 8 2" xfId="4102"/>
    <cellStyle name="Input 2 2 8 2 2" xfId="4103"/>
    <cellStyle name="Input 2 2 8 2 3" xfId="4104"/>
    <cellStyle name="Input 2 2 8 2 4" xfId="4105"/>
    <cellStyle name="Input 2 2 8 2 5" xfId="4106"/>
    <cellStyle name="Input 2 2 8 2 6" xfId="4107"/>
    <cellStyle name="Input 2 2 8 3" xfId="4108"/>
    <cellStyle name="Input 2 2 8 3 2" xfId="4109"/>
    <cellStyle name="Input 2 2 8 4" xfId="4110"/>
    <cellStyle name="Input 2 2 8 5" xfId="4111"/>
    <cellStyle name="Input 2 2 8 6" xfId="4112"/>
    <cellStyle name="Input 2 2 8 7" xfId="4113"/>
    <cellStyle name="Input 2 2 9" xfId="4114"/>
    <cellStyle name="Input 2 2 9 2" xfId="4115"/>
    <cellStyle name="Input 2 2 9 2 2" xfId="4116"/>
    <cellStyle name="Input 2 2 9 2 3" xfId="4117"/>
    <cellStyle name="Input 2 2 9 2 4" xfId="4118"/>
    <cellStyle name="Input 2 2 9 2 5" xfId="4119"/>
    <cellStyle name="Input 2 2 9 2 6" xfId="4120"/>
    <cellStyle name="Input 2 2 9 3" xfId="4121"/>
    <cellStyle name="Input 2 2 9 3 2" xfId="4122"/>
    <cellStyle name="Input 2 2 9 4" xfId="4123"/>
    <cellStyle name="Input 2 2 9 5" xfId="4124"/>
    <cellStyle name="Input 2 2 9 6" xfId="4125"/>
    <cellStyle name="Input 2 2 9 7" xfId="4126"/>
    <cellStyle name="Input 2 2_ST" xfId="4127"/>
    <cellStyle name="Input 2 3" xfId="4128"/>
    <cellStyle name="Input 2 3 10" xfId="4129"/>
    <cellStyle name="Input 2 3 10 2" xfId="4130"/>
    <cellStyle name="Input 2 3 11" xfId="4131"/>
    <cellStyle name="Input 2 3 12" xfId="4132"/>
    <cellStyle name="Input 2 3 13" xfId="4133"/>
    <cellStyle name="Input 2 3 14" xfId="4134"/>
    <cellStyle name="Input 2 3 15" xfId="4135"/>
    <cellStyle name="Input 2 3 2" xfId="4136"/>
    <cellStyle name="Input 2 3 2 2" xfId="4137"/>
    <cellStyle name="Input 2 3 2 2 2" xfId="4138"/>
    <cellStyle name="Input 2 3 2 2 2 2" xfId="4139"/>
    <cellStyle name="Input 2 3 2 2 2 3" xfId="4140"/>
    <cellStyle name="Input 2 3 2 2 2 4" xfId="4141"/>
    <cellStyle name="Input 2 3 2 2 2 5" xfId="4142"/>
    <cellStyle name="Input 2 3 2 2 2 6" xfId="4143"/>
    <cellStyle name="Input 2 3 2 2 3" xfId="4144"/>
    <cellStyle name="Input 2 3 2 2 3 2" xfId="4145"/>
    <cellStyle name="Input 2 3 2 2 4" xfId="4146"/>
    <cellStyle name="Input 2 3 2 2 5" xfId="4147"/>
    <cellStyle name="Input 2 3 2 2 6" xfId="4148"/>
    <cellStyle name="Input 2 3 2 2 7" xfId="4149"/>
    <cellStyle name="Input 2 3 2 3" xfId="4150"/>
    <cellStyle name="Input 2 3 2 3 2" xfId="4151"/>
    <cellStyle name="Input 2 3 2 3 3" xfId="4152"/>
    <cellStyle name="Input 2 3 2 3 4" xfId="4153"/>
    <cellStyle name="Input 2 3 2 3 5" xfId="4154"/>
    <cellStyle name="Input 2 3 2 3 6" xfId="4155"/>
    <cellStyle name="Input 2 3 2 4" xfId="4156"/>
    <cellStyle name="Input 2 3 2 4 2" xfId="4157"/>
    <cellStyle name="Input 2 3 2 5" xfId="4158"/>
    <cellStyle name="Input 2 3 2 6" xfId="4159"/>
    <cellStyle name="Input 2 3 2 7" xfId="4160"/>
    <cellStyle name="Input 2 3 2 8" xfId="4161"/>
    <cellStyle name="Input 2 3 2_Subsidy" xfId="4162"/>
    <cellStyle name="Input 2 3 3" xfId="4163"/>
    <cellStyle name="Input 2 3 3 2" xfId="4164"/>
    <cellStyle name="Input 2 3 3 2 2" xfId="4165"/>
    <cellStyle name="Input 2 3 3 2 3" xfId="4166"/>
    <cellStyle name="Input 2 3 3 2 4" xfId="4167"/>
    <cellStyle name="Input 2 3 3 2 5" xfId="4168"/>
    <cellStyle name="Input 2 3 3 2 6" xfId="4169"/>
    <cellStyle name="Input 2 3 3 3" xfId="4170"/>
    <cellStyle name="Input 2 3 3 3 2" xfId="4171"/>
    <cellStyle name="Input 2 3 3 4" xfId="4172"/>
    <cellStyle name="Input 2 3 3 5" xfId="4173"/>
    <cellStyle name="Input 2 3 3 6" xfId="4174"/>
    <cellStyle name="Input 2 3 3 7" xfId="4175"/>
    <cellStyle name="Input 2 3 4" xfId="4176"/>
    <cellStyle name="Input 2 3 4 2" xfId="4177"/>
    <cellStyle name="Input 2 3 4 2 2" xfId="4178"/>
    <cellStyle name="Input 2 3 4 2 3" xfId="4179"/>
    <cellStyle name="Input 2 3 4 2 4" xfId="4180"/>
    <cellStyle name="Input 2 3 4 2 5" xfId="4181"/>
    <cellStyle name="Input 2 3 4 2 6" xfId="4182"/>
    <cellStyle name="Input 2 3 4 3" xfId="4183"/>
    <cellStyle name="Input 2 3 4 3 2" xfId="4184"/>
    <cellStyle name="Input 2 3 4 4" xfId="4185"/>
    <cellStyle name="Input 2 3 4 5" xfId="4186"/>
    <cellStyle name="Input 2 3 4 6" xfId="4187"/>
    <cellStyle name="Input 2 3 4 7" xfId="4188"/>
    <cellStyle name="Input 2 3 5" xfId="4189"/>
    <cellStyle name="Input 2 3 5 2" xfId="4190"/>
    <cellStyle name="Input 2 3 5 2 2" xfId="4191"/>
    <cellStyle name="Input 2 3 5 2 3" xfId="4192"/>
    <cellStyle name="Input 2 3 5 2 4" xfId="4193"/>
    <cellStyle name="Input 2 3 5 2 5" xfId="4194"/>
    <cellStyle name="Input 2 3 5 2 6" xfId="4195"/>
    <cellStyle name="Input 2 3 5 3" xfId="4196"/>
    <cellStyle name="Input 2 3 5 3 2" xfId="4197"/>
    <cellStyle name="Input 2 3 5 4" xfId="4198"/>
    <cellStyle name="Input 2 3 5 5" xfId="4199"/>
    <cellStyle name="Input 2 3 5 6" xfId="4200"/>
    <cellStyle name="Input 2 3 5 7" xfId="4201"/>
    <cellStyle name="Input 2 3 6" xfId="4202"/>
    <cellStyle name="Input 2 3 6 2" xfId="4203"/>
    <cellStyle name="Input 2 3 6 2 2" xfId="4204"/>
    <cellStyle name="Input 2 3 6 2 3" xfId="4205"/>
    <cellStyle name="Input 2 3 6 2 4" xfId="4206"/>
    <cellStyle name="Input 2 3 6 2 5" xfId="4207"/>
    <cellStyle name="Input 2 3 6 2 6" xfId="4208"/>
    <cellStyle name="Input 2 3 6 3" xfId="4209"/>
    <cellStyle name="Input 2 3 6 3 2" xfId="4210"/>
    <cellStyle name="Input 2 3 6 4" xfId="4211"/>
    <cellStyle name="Input 2 3 6 5" xfId="4212"/>
    <cellStyle name="Input 2 3 6 6" xfId="4213"/>
    <cellStyle name="Input 2 3 6 7" xfId="4214"/>
    <cellStyle name="Input 2 3 7" xfId="4215"/>
    <cellStyle name="Input 2 3 7 2" xfId="4216"/>
    <cellStyle name="Input 2 3 7 2 2" xfId="4217"/>
    <cellStyle name="Input 2 3 7 2 3" xfId="4218"/>
    <cellStyle name="Input 2 3 7 2 4" xfId="4219"/>
    <cellStyle name="Input 2 3 7 2 5" xfId="4220"/>
    <cellStyle name="Input 2 3 7 2 6" xfId="4221"/>
    <cellStyle name="Input 2 3 7 3" xfId="4222"/>
    <cellStyle name="Input 2 3 7 3 2" xfId="4223"/>
    <cellStyle name="Input 2 3 7 4" xfId="4224"/>
    <cellStyle name="Input 2 3 7 5" xfId="4225"/>
    <cellStyle name="Input 2 3 7 6" xfId="4226"/>
    <cellStyle name="Input 2 3 7 7" xfId="4227"/>
    <cellStyle name="Input 2 3 8" xfId="4228"/>
    <cellStyle name="Input 2 3 8 2" xfId="4229"/>
    <cellStyle name="Input 2 3 8 2 2" xfId="4230"/>
    <cellStyle name="Input 2 3 8 2 3" xfId="4231"/>
    <cellStyle name="Input 2 3 8 2 4" xfId="4232"/>
    <cellStyle name="Input 2 3 8 2 5" xfId="4233"/>
    <cellStyle name="Input 2 3 8 2 6" xfId="4234"/>
    <cellStyle name="Input 2 3 8 3" xfId="4235"/>
    <cellStyle name="Input 2 3 8 3 2" xfId="4236"/>
    <cellStyle name="Input 2 3 8 4" xfId="4237"/>
    <cellStyle name="Input 2 3 8 5" xfId="4238"/>
    <cellStyle name="Input 2 3 8 6" xfId="4239"/>
    <cellStyle name="Input 2 3 8 7" xfId="4240"/>
    <cellStyle name="Input 2 3 9" xfId="4241"/>
    <cellStyle name="Input 2 3 9 2" xfId="4242"/>
    <cellStyle name="Input 2 3 9 3" xfId="4243"/>
    <cellStyle name="Input 2 3 9 4" xfId="4244"/>
    <cellStyle name="Input 2 3 9 5" xfId="4245"/>
    <cellStyle name="Input 2 3 9 6" xfId="4246"/>
    <cellStyle name="Input 2 3_Subsidy" xfId="4247"/>
    <cellStyle name="Input 2 4" xfId="4248"/>
    <cellStyle name="Input 2 4 10" xfId="4249"/>
    <cellStyle name="Input 2 4 10 2" xfId="4250"/>
    <cellStyle name="Input 2 4 11" xfId="4251"/>
    <cellStyle name="Input 2 4 12" xfId="4252"/>
    <cellStyle name="Input 2 4 13" xfId="4253"/>
    <cellStyle name="Input 2 4 14" xfId="4254"/>
    <cellStyle name="Input 2 4 2" xfId="4255"/>
    <cellStyle name="Input 2 4 2 2" xfId="4256"/>
    <cellStyle name="Input 2 4 2 2 2" xfId="4257"/>
    <cellStyle name="Input 2 4 2 2 2 2" xfId="4258"/>
    <cellStyle name="Input 2 4 2 2 2 3" xfId="4259"/>
    <cellStyle name="Input 2 4 2 2 2 4" xfId="4260"/>
    <cellStyle name="Input 2 4 2 2 2 5" xfId="4261"/>
    <cellStyle name="Input 2 4 2 2 2 6" xfId="4262"/>
    <cellStyle name="Input 2 4 2 2 3" xfId="4263"/>
    <cellStyle name="Input 2 4 2 2 3 2" xfId="4264"/>
    <cellStyle name="Input 2 4 2 2 4" xfId="4265"/>
    <cellStyle name="Input 2 4 2 2 5" xfId="4266"/>
    <cellStyle name="Input 2 4 2 2 6" xfId="4267"/>
    <cellStyle name="Input 2 4 2 2 7" xfId="4268"/>
    <cellStyle name="Input 2 4 2 3" xfId="4269"/>
    <cellStyle name="Input 2 4 2 3 2" xfId="4270"/>
    <cellStyle name="Input 2 4 2 3 3" xfId="4271"/>
    <cellStyle name="Input 2 4 2 3 4" xfId="4272"/>
    <cellStyle name="Input 2 4 2 3 5" xfId="4273"/>
    <cellStyle name="Input 2 4 2 3 6" xfId="4274"/>
    <cellStyle name="Input 2 4 2 4" xfId="4275"/>
    <cellStyle name="Input 2 4 2 4 2" xfId="4276"/>
    <cellStyle name="Input 2 4 2 5" xfId="4277"/>
    <cellStyle name="Input 2 4 2 6" xfId="4278"/>
    <cellStyle name="Input 2 4 2 7" xfId="4279"/>
    <cellStyle name="Input 2 4 2 8" xfId="4280"/>
    <cellStyle name="Input 2 4 2_Subsidy" xfId="4281"/>
    <cellStyle name="Input 2 4 3" xfId="4282"/>
    <cellStyle name="Input 2 4 3 2" xfId="4283"/>
    <cellStyle name="Input 2 4 3 2 2" xfId="4284"/>
    <cellStyle name="Input 2 4 3 2 3" xfId="4285"/>
    <cellStyle name="Input 2 4 3 2 4" xfId="4286"/>
    <cellStyle name="Input 2 4 3 2 5" xfId="4287"/>
    <cellStyle name="Input 2 4 3 2 6" xfId="4288"/>
    <cellStyle name="Input 2 4 3 3" xfId="4289"/>
    <cellStyle name="Input 2 4 3 3 2" xfId="4290"/>
    <cellStyle name="Input 2 4 3 4" xfId="4291"/>
    <cellStyle name="Input 2 4 3 5" xfId="4292"/>
    <cellStyle name="Input 2 4 3 6" xfId="4293"/>
    <cellStyle name="Input 2 4 3 7" xfId="4294"/>
    <cellStyle name="Input 2 4 4" xfId="4295"/>
    <cellStyle name="Input 2 4 4 2" xfId="4296"/>
    <cellStyle name="Input 2 4 4 2 2" xfId="4297"/>
    <cellStyle name="Input 2 4 4 2 3" xfId="4298"/>
    <cellStyle name="Input 2 4 4 2 4" xfId="4299"/>
    <cellStyle name="Input 2 4 4 2 5" xfId="4300"/>
    <cellStyle name="Input 2 4 4 2 6" xfId="4301"/>
    <cellStyle name="Input 2 4 4 3" xfId="4302"/>
    <cellStyle name="Input 2 4 4 3 2" xfId="4303"/>
    <cellStyle name="Input 2 4 4 4" xfId="4304"/>
    <cellStyle name="Input 2 4 4 5" xfId="4305"/>
    <cellStyle name="Input 2 4 4 6" xfId="4306"/>
    <cellStyle name="Input 2 4 4 7" xfId="4307"/>
    <cellStyle name="Input 2 4 5" xfId="4308"/>
    <cellStyle name="Input 2 4 5 2" xfId="4309"/>
    <cellStyle name="Input 2 4 5 2 2" xfId="4310"/>
    <cellStyle name="Input 2 4 5 2 3" xfId="4311"/>
    <cellStyle name="Input 2 4 5 2 4" xfId="4312"/>
    <cellStyle name="Input 2 4 5 2 5" xfId="4313"/>
    <cellStyle name="Input 2 4 5 2 6" xfId="4314"/>
    <cellStyle name="Input 2 4 5 3" xfId="4315"/>
    <cellStyle name="Input 2 4 5 3 2" xfId="4316"/>
    <cellStyle name="Input 2 4 5 4" xfId="4317"/>
    <cellStyle name="Input 2 4 5 5" xfId="4318"/>
    <cellStyle name="Input 2 4 5 6" xfId="4319"/>
    <cellStyle name="Input 2 4 5 7" xfId="4320"/>
    <cellStyle name="Input 2 4 6" xfId="4321"/>
    <cellStyle name="Input 2 4 6 2" xfId="4322"/>
    <cellStyle name="Input 2 4 6 2 2" xfId="4323"/>
    <cellStyle name="Input 2 4 6 2 3" xfId="4324"/>
    <cellStyle name="Input 2 4 6 2 4" xfId="4325"/>
    <cellStyle name="Input 2 4 6 2 5" xfId="4326"/>
    <cellStyle name="Input 2 4 6 2 6" xfId="4327"/>
    <cellStyle name="Input 2 4 6 3" xfId="4328"/>
    <cellStyle name="Input 2 4 6 3 2" xfId="4329"/>
    <cellStyle name="Input 2 4 6 4" xfId="4330"/>
    <cellStyle name="Input 2 4 6 5" xfId="4331"/>
    <cellStyle name="Input 2 4 6 6" xfId="4332"/>
    <cellStyle name="Input 2 4 6 7" xfId="4333"/>
    <cellStyle name="Input 2 4 7" xfId="4334"/>
    <cellStyle name="Input 2 4 7 2" xfId="4335"/>
    <cellStyle name="Input 2 4 7 2 2" xfId="4336"/>
    <cellStyle name="Input 2 4 7 2 3" xfId="4337"/>
    <cellStyle name="Input 2 4 7 2 4" xfId="4338"/>
    <cellStyle name="Input 2 4 7 2 5" xfId="4339"/>
    <cellStyle name="Input 2 4 7 2 6" xfId="4340"/>
    <cellStyle name="Input 2 4 7 3" xfId="4341"/>
    <cellStyle name="Input 2 4 7 3 2" xfId="4342"/>
    <cellStyle name="Input 2 4 7 4" xfId="4343"/>
    <cellStyle name="Input 2 4 7 5" xfId="4344"/>
    <cellStyle name="Input 2 4 7 6" xfId="4345"/>
    <cellStyle name="Input 2 4 7 7" xfId="4346"/>
    <cellStyle name="Input 2 4 8" xfId="4347"/>
    <cellStyle name="Input 2 4 8 2" xfId="4348"/>
    <cellStyle name="Input 2 4 8 2 2" xfId="4349"/>
    <cellStyle name="Input 2 4 8 2 3" xfId="4350"/>
    <cellStyle name="Input 2 4 8 2 4" xfId="4351"/>
    <cellStyle name="Input 2 4 8 2 5" xfId="4352"/>
    <cellStyle name="Input 2 4 8 2 6" xfId="4353"/>
    <cellStyle name="Input 2 4 8 3" xfId="4354"/>
    <cellStyle name="Input 2 4 8 3 2" xfId="4355"/>
    <cellStyle name="Input 2 4 8 4" xfId="4356"/>
    <cellStyle name="Input 2 4 8 5" xfId="4357"/>
    <cellStyle name="Input 2 4 8 6" xfId="4358"/>
    <cellStyle name="Input 2 4 8 7" xfId="4359"/>
    <cellStyle name="Input 2 4 9" xfId="4360"/>
    <cellStyle name="Input 2 4 9 2" xfId="4361"/>
    <cellStyle name="Input 2 4 9 3" xfId="4362"/>
    <cellStyle name="Input 2 4 9 4" xfId="4363"/>
    <cellStyle name="Input 2 4 9 5" xfId="4364"/>
    <cellStyle name="Input 2 4 9 6" xfId="4365"/>
    <cellStyle name="Input 2 4_Subsidy" xfId="4366"/>
    <cellStyle name="Input 2 5" xfId="4367"/>
    <cellStyle name="Input 2 5 10" xfId="4368"/>
    <cellStyle name="Input 2 5 10 2" xfId="4369"/>
    <cellStyle name="Input 2 5 11" xfId="4370"/>
    <cellStyle name="Input 2 5 12" xfId="4371"/>
    <cellStyle name="Input 2 5 13" xfId="4372"/>
    <cellStyle name="Input 2 5 14" xfId="4373"/>
    <cellStyle name="Input 2 5 2" xfId="4374"/>
    <cellStyle name="Input 2 5 2 2" xfId="4375"/>
    <cellStyle name="Input 2 5 2 2 2" xfId="4376"/>
    <cellStyle name="Input 2 5 2 2 2 2" xfId="4377"/>
    <cellStyle name="Input 2 5 2 2 2 3" xfId="4378"/>
    <cellStyle name="Input 2 5 2 2 2 4" xfId="4379"/>
    <cellStyle name="Input 2 5 2 2 2 5" xfId="4380"/>
    <cellStyle name="Input 2 5 2 2 2 6" xfId="4381"/>
    <cellStyle name="Input 2 5 2 2 3" xfId="4382"/>
    <cellStyle name="Input 2 5 2 2 3 2" xfId="4383"/>
    <cellStyle name="Input 2 5 2 2 4" xfId="4384"/>
    <cellStyle name="Input 2 5 2 2 5" xfId="4385"/>
    <cellStyle name="Input 2 5 2 2 6" xfId="4386"/>
    <cellStyle name="Input 2 5 2 2 7" xfId="4387"/>
    <cellStyle name="Input 2 5 2 3" xfId="4388"/>
    <cellStyle name="Input 2 5 2 3 2" xfId="4389"/>
    <cellStyle name="Input 2 5 2 3 3" xfId="4390"/>
    <cellStyle name="Input 2 5 2 3 4" xfId="4391"/>
    <cellStyle name="Input 2 5 2 3 5" xfId="4392"/>
    <cellStyle name="Input 2 5 2 3 6" xfId="4393"/>
    <cellStyle name="Input 2 5 2 4" xfId="4394"/>
    <cellStyle name="Input 2 5 2 4 2" xfId="4395"/>
    <cellStyle name="Input 2 5 2 5" xfId="4396"/>
    <cellStyle name="Input 2 5 2 6" xfId="4397"/>
    <cellStyle name="Input 2 5 2 7" xfId="4398"/>
    <cellStyle name="Input 2 5 2 8" xfId="4399"/>
    <cellStyle name="Input 2 5 2_Subsidy" xfId="4400"/>
    <cellStyle name="Input 2 5 3" xfId="4401"/>
    <cellStyle name="Input 2 5 3 2" xfId="4402"/>
    <cellStyle name="Input 2 5 3 2 2" xfId="4403"/>
    <cellStyle name="Input 2 5 3 2 3" xfId="4404"/>
    <cellStyle name="Input 2 5 3 2 4" xfId="4405"/>
    <cellStyle name="Input 2 5 3 2 5" xfId="4406"/>
    <cellStyle name="Input 2 5 3 2 6" xfId="4407"/>
    <cellStyle name="Input 2 5 3 3" xfId="4408"/>
    <cellStyle name="Input 2 5 3 3 2" xfId="4409"/>
    <cellStyle name="Input 2 5 3 4" xfId="4410"/>
    <cellStyle name="Input 2 5 3 5" xfId="4411"/>
    <cellStyle name="Input 2 5 3 6" xfId="4412"/>
    <cellStyle name="Input 2 5 3 7" xfId="4413"/>
    <cellStyle name="Input 2 5 4" xfId="4414"/>
    <cellStyle name="Input 2 5 4 2" xfId="4415"/>
    <cellStyle name="Input 2 5 4 2 2" xfId="4416"/>
    <cellStyle name="Input 2 5 4 2 3" xfId="4417"/>
    <cellStyle name="Input 2 5 4 2 4" xfId="4418"/>
    <cellStyle name="Input 2 5 4 2 5" xfId="4419"/>
    <cellStyle name="Input 2 5 4 2 6" xfId="4420"/>
    <cellStyle name="Input 2 5 4 3" xfId="4421"/>
    <cellStyle name="Input 2 5 4 3 2" xfId="4422"/>
    <cellStyle name="Input 2 5 4 4" xfId="4423"/>
    <cellStyle name="Input 2 5 4 5" xfId="4424"/>
    <cellStyle name="Input 2 5 4 6" xfId="4425"/>
    <cellStyle name="Input 2 5 4 7" xfId="4426"/>
    <cellStyle name="Input 2 5 5" xfId="4427"/>
    <cellStyle name="Input 2 5 5 2" xfId="4428"/>
    <cellStyle name="Input 2 5 5 2 2" xfId="4429"/>
    <cellStyle name="Input 2 5 5 2 3" xfId="4430"/>
    <cellStyle name="Input 2 5 5 2 4" xfId="4431"/>
    <cellStyle name="Input 2 5 5 2 5" xfId="4432"/>
    <cellStyle name="Input 2 5 5 2 6" xfId="4433"/>
    <cellStyle name="Input 2 5 5 3" xfId="4434"/>
    <cellStyle name="Input 2 5 5 3 2" xfId="4435"/>
    <cellStyle name="Input 2 5 5 4" xfId="4436"/>
    <cellStyle name="Input 2 5 5 5" xfId="4437"/>
    <cellStyle name="Input 2 5 5 6" xfId="4438"/>
    <cellStyle name="Input 2 5 5 7" xfId="4439"/>
    <cellStyle name="Input 2 5 6" xfId="4440"/>
    <cellStyle name="Input 2 5 6 2" xfId="4441"/>
    <cellStyle name="Input 2 5 6 2 2" xfId="4442"/>
    <cellStyle name="Input 2 5 6 2 3" xfId="4443"/>
    <cellStyle name="Input 2 5 6 2 4" xfId="4444"/>
    <cellStyle name="Input 2 5 6 2 5" xfId="4445"/>
    <cellStyle name="Input 2 5 6 2 6" xfId="4446"/>
    <cellStyle name="Input 2 5 6 3" xfId="4447"/>
    <cellStyle name="Input 2 5 6 3 2" xfId="4448"/>
    <cellStyle name="Input 2 5 6 4" xfId="4449"/>
    <cellStyle name="Input 2 5 6 5" xfId="4450"/>
    <cellStyle name="Input 2 5 6 6" xfId="4451"/>
    <cellStyle name="Input 2 5 6 7" xfId="4452"/>
    <cellStyle name="Input 2 5 7" xfId="4453"/>
    <cellStyle name="Input 2 5 7 2" xfId="4454"/>
    <cellStyle name="Input 2 5 7 2 2" xfId="4455"/>
    <cellStyle name="Input 2 5 7 2 3" xfId="4456"/>
    <cellStyle name="Input 2 5 7 2 4" xfId="4457"/>
    <cellStyle name="Input 2 5 7 2 5" xfId="4458"/>
    <cellStyle name="Input 2 5 7 2 6" xfId="4459"/>
    <cellStyle name="Input 2 5 7 3" xfId="4460"/>
    <cellStyle name="Input 2 5 7 3 2" xfId="4461"/>
    <cellStyle name="Input 2 5 7 4" xfId="4462"/>
    <cellStyle name="Input 2 5 7 5" xfId="4463"/>
    <cellStyle name="Input 2 5 7 6" xfId="4464"/>
    <cellStyle name="Input 2 5 7 7" xfId="4465"/>
    <cellStyle name="Input 2 5 8" xfId="4466"/>
    <cellStyle name="Input 2 5 8 2" xfId="4467"/>
    <cellStyle name="Input 2 5 8 2 2" xfId="4468"/>
    <cellStyle name="Input 2 5 8 2 3" xfId="4469"/>
    <cellStyle name="Input 2 5 8 2 4" xfId="4470"/>
    <cellStyle name="Input 2 5 8 2 5" xfId="4471"/>
    <cellStyle name="Input 2 5 8 2 6" xfId="4472"/>
    <cellStyle name="Input 2 5 8 3" xfId="4473"/>
    <cellStyle name="Input 2 5 8 3 2" xfId="4474"/>
    <cellStyle name="Input 2 5 8 4" xfId="4475"/>
    <cellStyle name="Input 2 5 8 5" xfId="4476"/>
    <cellStyle name="Input 2 5 8 6" xfId="4477"/>
    <cellStyle name="Input 2 5 8 7" xfId="4478"/>
    <cellStyle name="Input 2 5 9" xfId="4479"/>
    <cellStyle name="Input 2 5 9 2" xfId="4480"/>
    <cellStyle name="Input 2 5 9 3" xfId="4481"/>
    <cellStyle name="Input 2 5 9 4" xfId="4482"/>
    <cellStyle name="Input 2 5 9 5" xfId="4483"/>
    <cellStyle name="Input 2 5 9 6" xfId="4484"/>
    <cellStyle name="Input 2 5_Subsidy" xfId="4485"/>
    <cellStyle name="Input 2 6" xfId="4486"/>
    <cellStyle name="Input 2 6 10" xfId="4487"/>
    <cellStyle name="Input 2 6 10 2" xfId="4488"/>
    <cellStyle name="Input 2 6 11" xfId="4489"/>
    <cellStyle name="Input 2 6 12" xfId="4490"/>
    <cellStyle name="Input 2 6 13" xfId="4491"/>
    <cellStyle name="Input 2 6 14" xfId="4492"/>
    <cellStyle name="Input 2 6 2" xfId="4493"/>
    <cellStyle name="Input 2 6 2 2" xfId="4494"/>
    <cellStyle name="Input 2 6 2 2 2" xfId="4495"/>
    <cellStyle name="Input 2 6 2 2 2 2" xfId="4496"/>
    <cellStyle name="Input 2 6 2 2 2 3" xfId="4497"/>
    <cellStyle name="Input 2 6 2 2 2 4" xfId="4498"/>
    <cellStyle name="Input 2 6 2 2 2 5" xfId="4499"/>
    <cellStyle name="Input 2 6 2 2 2 6" xfId="4500"/>
    <cellStyle name="Input 2 6 2 2 3" xfId="4501"/>
    <cellStyle name="Input 2 6 2 2 3 2" xfId="4502"/>
    <cellStyle name="Input 2 6 2 2 4" xfId="4503"/>
    <cellStyle name="Input 2 6 2 2 5" xfId="4504"/>
    <cellStyle name="Input 2 6 2 2 6" xfId="4505"/>
    <cellStyle name="Input 2 6 2 2 7" xfId="4506"/>
    <cellStyle name="Input 2 6 2 3" xfId="4507"/>
    <cellStyle name="Input 2 6 2 3 2" xfId="4508"/>
    <cellStyle name="Input 2 6 2 3 3" xfId="4509"/>
    <cellStyle name="Input 2 6 2 3 4" xfId="4510"/>
    <cellStyle name="Input 2 6 2 3 5" xfId="4511"/>
    <cellStyle name="Input 2 6 2 3 6" xfId="4512"/>
    <cellStyle name="Input 2 6 2 4" xfId="4513"/>
    <cellStyle name="Input 2 6 2 4 2" xfId="4514"/>
    <cellStyle name="Input 2 6 2 5" xfId="4515"/>
    <cellStyle name="Input 2 6 2 6" xfId="4516"/>
    <cellStyle name="Input 2 6 2 7" xfId="4517"/>
    <cellStyle name="Input 2 6 2 8" xfId="4518"/>
    <cellStyle name="Input 2 6 2_Subsidy" xfId="4519"/>
    <cellStyle name="Input 2 6 3" xfId="4520"/>
    <cellStyle name="Input 2 6 3 2" xfId="4521"/>
    <cellStyle name="Input 2 6 3 2 2" xfId="4522"/>
    <cellStyle name="Input 2 6 3 2 3" xfId="4523"/>
    <cellStyle name="Input 2 6 3 2 4" xfId="4524"/>
    <cellStyle name="Input 2 6 3 2 5" xfId="4525"/>
    <cellStyle name="Input 2 6 3 2 6" xfId="4526"/>
    <cellStyle name="Input 2 6 3 3" xfId="4527"/>
    <cellStyle name="Input 2 6 3 3 2" xfId="4528"/>
    <cellStyle name="Input 2 6 3 4" xfId="4529"/>
    <cellStyle name="Input 2 6 3 5" xfId="4530"/>
    <cellStyle name="Input 2 6 3 6" xfId="4531"/>
    <cellStyle name="Input 2 6 3 7" xfId="4532"/>
    <cellStyle name="Input 2 6 4" xfId="4533"/>
    <cellStyle name="Input 2 6 4 2" xfId="4534"/>
    <cellStyle name="Input 2 6 4 2 2" xfId="4535"/>
    <cellStyle name="Input 2 6 4 2 3" xfId="4536"/>
    <cellStyle name="Input 2 6 4 2 4" xfId="4537"/>
    <cellStyle name="Input 2 6 4 2 5" xfId="4538"/>
    <cellStyle name="Input 2 6 4 2 6" xfId="4539"/>
    <cellStyle name="Input 2 6 4 3" xfId="4540"/>
    <cellStyle name="Input 2 6 4 3 2" xfId="4541"/>
    <cellStyle name="Input 2 6 4 4" xfId="4542"/>
    <cellStyle name="Input 2 6 4 5" xfId="4543"/>
    <cellStyle name="Input 2 6 4 6" xfId="4544"/>
    <cellStyle name="Input 2 6 4 7" xfId="4545"/>
    <cellStyle name="Input 2 6 5" xfId="4546"/>
    <cellStyle name="Input 2 6 5 2" xfId="4547"/>
    <cellStyle name="Input 2 6 5 2 2" xfId="4548"/>
    <cellStyle name="Input 2 6 5 2 3" xfId="4549"/>
    <cellStyle name="Input 2 6 5 2 4" xfId="4550"/>
    <cellStyle name="Input 2 6 5 2 5" xfId="4551"/>
    <cellStyle name="Input 2 6 5 2 6" xfId="4552"/>
    <cellStyle name="Input 2 6 5 3" xfId="4553"/>
    <cellStyle name="Input 2 6 5 3 2" xfId="4554"/>
    <cellStyle name="Input 2 6 5 4" xfId="4555"/>
    <cellStyle name="Input 2 6 5 5" xfId="4556"/>
    <cellStyle name="Input 2 6 5 6" xfId="4557"/>
    <cellStyle name="Input 2 6 5 7" xfId="4558"/>
    <cellStyle name="Input 2 6 6" xfId="4559"/>
    <cellStyle name="Input 2 6 6 2" xfId="4560"/>
    <cellStyle name="Input 2 6 6 2 2" xfId="4561"/>
    <cellStyle name="Input 2 6 6 2 3" xfId="4562"/>
    <cellStyle name="Input 2 6 6 2 4" xfId="4563"/>
    <cellStyle name="Input 2 6 6 2 5" xfId="4564"/>
    <cellStyle name="Input 2 6 6 2 6" xfId="4565"/>
    <cellStyle name="Input 2 6 6 3" xfId="4566"/>
    <cellStyle name="Input 2 6 6 3 2" xfId="4567"/>
    <cellStyle name="Input 2 6 6 4" xfId="4568"/>
    <cellStyle name="Input 2 6 6 5" xfId="4569"/>
    <cellStyle name="Input 2 6 6 6" xfId="4570"/>
    <cellStyle name="Input 2 6 6 7" xfId="4571"/>
    <cellStyle name="Input 2 6 7" xfId="4572"/>
    <cellStyle name="Input 2 6 7 2" xfId="4573"/>
    <cellStyle name="Input 2 6 7 2 2" xfId="4574"/>
    <cellStyle name="Input 2 6 7 2 3" xfId="4575"/>
    <cellStyle name="Input 2 6 7 2 4" xfId="4576"/>
    <cellStyle name="Input 2 6 7 2 5" xfId="4577"/>
    <cellStyle name="Input 2 6 7 2 6" xfId="4578"/>
    <cellStyle name="Input 2 6 7 3" xfId="4579"/>
    <cellStyle name="Input 2 6 7 3 2" xfId="4580"/>
    <cellStyle name="Input 2 6 7 4" xfId="4581"/>
    <cellStyle name="Input 2 6 7 5" xfId="4582"/>
    <cellStyle name="Input 2 6 7 6" xfId="4583"/>
    <cellStyle name="Input 2 6 7 7" xfId="4584"/>
    <cellStyle name="Input 2 6 8" xfId="4585"/>
    <cellStyle name="Input 2 6 8 2" xfId="4586"/>
    <cellStyle name="Input 2 6 8 2 2" xfId="4587"/>
    <cellStyle name="Input 2 6 8 2 3" xfId="4588"/>
    <cellStyle name="Input 2 6 8 2 4" xfId="4589"/>
    <cellStyle name="Input 2 6 8 2 5" xfId="4590"/>
    <cellStyle name="Input 2 6 8 2 6" xfId="4591"/>
    <cellStyle name="Input 2 6 8 3" xfId="4592"/>
    <cellStyle name="Input 2 6 8 3 2" xfId="4593"/>
    <cellStyle name="Input 2 6 8 4" xfId="4594"/>
    <cellStyle name="Input 2 6 8 5" xfId="4595"/>
    <cellStyle name="Input 2 6 8 6" xfId="4596"/>
    <cellStyle name="Input 2 6 8 7" xfId="4597"/>
    <cellStyle name="Input 2 6 9" xfId="4598"/>
    <cellStyle name="Input 2 6 9 2" xfId="4599"/>
    <cellStyle name="Input 2 6 9 3" xfId="4600"/>
    <cellStyle name="Input 2 6 9 4" xfId="4601"/>
    <cellStyle name="Input 2 6 9 5" xfId="4602"/>
    <cellStyle name="Input 2 6 9 6" xfId="4603"/>
    <cellStyle name="Input 2 6_Subsidy" xfId="4604"/>
    <cellStyle name="Input 2 7" xfId="4605"/>
    <cellStyle name="Input 2 7 2" xfId="4606"/>
    <cellStyle name="Input 2 7 2 2" xfId="4607"/>
    <cellStyle name="Input 2 7 2 2 2" xfId="4608"/>
    <cellStyle name="Input 2 7 2 2 3" xfId="4609"/>
    <cellStyle name="Input 2 7 2 2 4" xfId="4610"/>
    <cellStyle name="Input 2 7 2 2 5" xfId="4611"/>
    <cellStyle name="Input 2 7 2 2 6" xfId="4612"/>
    <cellStyle name="Input 2 7 2 3" xfId="4613"/>
    <cellStyle name="Input 2 7 2 3 2" xfId="4614"/>
    <cellStyle name="Input 2 7 2 4" xfId="4615"/>
    <cellStyle name="Input 2 7 2 5" xfId="4616"/>
    <cellStyle name="Input 2 7 2 6" xfId="4617"/>
    <cellStyle name="Input 2 7 2 7" xfId="4618"/>
    <cellStyle name="Input 2 7 3" xfId="4619"/>
    <cellStyle name="Input 2 7 3 2" xfId="4620"/>
    <cellStyle name="Input 2 7 3 3" xfId="4621"/>
    <cellStyle name="Input 2 7 3 4" xfId="4622"/>
    <cellStyle name="Input 2 7 3 5" xfId="4623"/>
    <cellStyle name="Input 2 7 3 6" xfId="4624"/>
    <cellStyle name="Input 2 7 4" xfId="4625"/>
    <cellStyle name="Input 2 7 4 2" xfId="4626"/>
    <cellStyle name="Input 2 7 5" xfId="4627"/>
    <cellStyle name="Input 2 7 6" xfId="4628"/>
    <cellStyle name="Input 2 7 7" xfId="4629"/>
    <cellStyle name="Input 2 7 8" xfId="4630"/>
    <cellStyle name="Input 2 7_Subsidy" xfId="4631"/>
    <cellStyle name="Input 2 8" xfId="4632"/>
    <cellStyle name="Input 2 8 2" xfId="4633"/>
    <cellStyle name="Input 2 8 3" xfId="4634"/>
    <cellStyle name="Input 2 8 4" xfId="4635"/>
    <cellStyle name="Input 2 8 5" xfId="4636"/>
    <cellStyle name="Input 2 8 6" xfId="4637"/>
    <cellStyle name="Input 2 9" xfId="4638"/>
    <cellStyle name="Input 2 9 2" xfId="4639"/>
    <cellStyle name="Input 2_277" xfId="4640"/>
    <cellStyle name="Input 20" xfId="4641"/>
    <cellStyle name="Input 21" xfId="4642"/>
    <cellStyle name="Input 22" xfId="4643"/>
    <cellStyle name="Input 23" xfId="4644"/>
    <cellStyle name="Input 24" xfId="4645"/>
    <cellStyle name="Input 25" xfId="4646"/>
    <cellStyle name="Input 26" xfId="4647"/>
    <cellStyle name="Input 27" xfId="4648"/>
    <cellStyle name="Input 28" xfId="4649"/>
    <cellStyle name="Input 29" xfId="4650"/>
    <cellStyle name="Input 3" xfId="4651"/>
    <cellStyle name="Input 3 10" xfId="4652"/>
    <cellStyle name="Input 3 10 2" xfId="4653"/>
    <cellStyle name="Input 3 10 2 2" xfId="4654"/>
    <cellStyle name="Input 3 10 2 3" xfId="4655"/>
    <cellStyle name="Input 3 10 2 4" xfId="4656"/>
    <cellStyle name="Input 3 10 2 5" xfId="4657"/>
    <cellStyle name="Input 3 10 2 6" xfId="4658"/>
    <cellStyle name="Input 3 10 3" xfId="4659"/>
    <cellStyle name="Input 3 10 3 2" xfId="4660"/>
    <cellStyle name="Input 3 10 4" xfId="4661"/>
    <cellStyle name="Input 3 10 5" xfId="4662"/>
    <cellStyle name="Input 3 10 6" xfId="4663"/>
    <cellStyle name="Input 3 10 7" xfId="4664"/>
    <cellStyle name="Input 3 11" xfId="4665"/>
    <cellStyle name="Input 3 11 2" xfId="4666"/>
    <cellStyle name="Input 3 11 2 2" xfId="4667"/>
    <cellStyle name="Input 3 11 2 3" xfId="4668"/>
    <cellStyle name="Input 3 11 2 4" xfId="4669"/>
    <cellStyle name="Input 3 11 2 5" xfId="4670"/>
    <cellStyle name="Input 3 11 2 6" xfId="4671"/>
    <cellStyle name="Input 3 11 3" xfId="4672"/>
    <cellStyle name="Input 3 11 3 2" xfId="4673"/>
    <cellStyle name="Input 3 11 4" xfId="4674"/>
    <cellStyle name="Input 3 11 5" xfId="4675"/>
    <cellStyle name="Input 3 11 6" xfId="4676"/>
    <cellStyle name="Input 3 11 7" xfId="4677"/>
    <cellStyle name="Input 3 12" xfId="4678"/>
    <cellStyle name="Input 3 12 2" xfId="4679"/>
    <cellStyle name="Input 3 12 2 2" xfId="4680"/>
    <cellStyle name="Input 3 12 2 3" xfId="4681"/>
    <cellStyle name="Input 3 12 2 4" xfId="4682"/>
    <cellStyle name="Input 3 12 2 5" xfId="4683"/>
    <cellStyle name="Input 3 12 2 6" xfId="4684"/>
    <cellStyle name="Input 3 12 3" xfId="4685"/>
    <cellStyle name="Input 3 12 3 2" xfId="4686"/>
    <cellStyle name="Input 3 12 4" xfId="4687"/>
    <cellStyle name="Input 3 12 5" xfId="4688"/>
    <cellStyle name="Input 3 12 6" xfId="4689"/>
    <cellStyle name="Input 3 12 7" xfId="4690"/>
    <cellStyle name="Input 3 13" xfId="4691"/>
    <cellStyle name="Input 3 13 2" xfId="4692"/>
    <cellStyle name="Input 3 13 3" xfId="4693"/>
    <cellStyle name="Input 3 13 4" xfId="4694"/>
    <cellStyle name="Input 3 13 5" xfId="4695"/>
    <cellStyle name="Input 3 13 6" xfId="4696"/>
    <cellStyle name="Input 3 14" xfId="4697"/>
    <cellStyle name="Input 3 14 2" xfId="4698"/>
    <cellStyle name="Input 3 15" xfId="4699"/>
    <cellStyle name="Input 3 16" xfId="4700"/>
    <cellStyle name="Input 3 17" xfId="4701"/>
    <cellStyle name="Input 3 18" xfId="4702"/>
    <cellStyle name="Input 3 19" xfId="4703"/>
    <cellStyle name="Input 3 2" xfId="4704"/>
    <cellStyle name="Input 3 2 10" xfId="4705"/>
    <cellStyle name="Input 3 2 10 2" xfId="4706"/>
    <cellStyle name="Input 3 2 11" xfId="4707"/>
    <cellStyle name="Input 3 2 12" xfId="4708"/>
    <cellStyle name="Input 3 2 13" xfId="4709"/>
    <cellStyle name="Input 3 2 14" xfId="4710"/>
    <cellStyle name="Input 3 2 2" xfId="4711"/>
    <cellStyle name="Input 3 2 2 2" xfId="4712"/>
    <cellStyle name="Input 3 2 2 2 2" xfId="4713"/>
    <cellStyle name="Input 3 2 2 2 2 2" xfId="4714"/>
    <cellStyle name="Input 3 2 2 2 2 3" xfId="4715"/>
    <cellStyle name="Input 3 2 2 2 2 4" xfId="4716"/>
    <cellStyle name="Input 3 2 2 2 2 5" xfId="4717"/>
    <cellStyle name="Input 3 2 2 2 2 6" xfId="4718"/>
    <cellStyle name="Input 3 2 2 2 3" xfId="4719"/>
    <cellStyle name="Input 3 2 2 2 3 2" xfId="4720"/>
    <cellStyle name="Input 3 2 2 2 4" xfId="4721"/>
    <cellStyle name="Input 3 2 2 2 5" xfId="4722"/>
    <cellStyle name="Input 3 2 2 2 6" xfId="4723"/>
    <cellStyle name="Input 3 2 2 2 7" xfId="4724"/>
    <cellStyle name="Input 3 2 2 3" xfId="4725"/>
    <cellStyle name="Input 3 2 2 3 2" xfId="4726"/>
    <cellStyle name="Input 3 2 2 3 3" xfId="4727"/>
    <cellStyle name="Input 3 2 2 3 4" xfId="4728"/>
    <cellStyle name="Input 3 2 2 3 5" xfId="4729"/>
    <cellStyle name="Input 3 2 2 3 6" xfId="4730"/>
    <cellStyle name="Input 3 2 2 4" xfId="4731"/>
    <cellStyle name="Input 3 2 2 4 2" xfId="4732"/>
    <cellStyle name="Input 3 2 2 5" xfId="4733"/>
    <cellStyle name="Input 3 2 2 6" xfId="4734"/>
    <cellStyle name="Input 3 2 2 7" xfId="4735"/>
    <cellStyle name="Input 3 2 2 8" xfId="4736"/>
    <cellStyle name="Input 3 2 2_Subsidy" xfId="4737"/>
    <cellStyle name="Input 3 2 3" xfId="4738"/>
    <cellStyle name="Input 3 2 3 2" xfId="4739"/>
    <cellStyle name="Input 3 2 3 2 2" xfId="4740"/>
    <cellStyle name="Input 3 2 3 2 3" xfId="4741"/>
    <cellStyle name="Input 3 2 3 2 4" xfId="4742"/>
    <cellStyle name="Input 3 2 3 2 5" xfId="4743"/>
    <cellStyle name="Input 3 2 3 2 6" xfId="4744"/>
    <cellStyle name="Input 3 2 3 3" xfId="4745"/>
    <cellStyle name="Input 3 2 3 3 2" xfId="4746"/>
    <cellStyle name="Input 3 2 3 4" xfId="4747"/>
    <cellStyle name="Input 3 2 3 5" xfId="4748"/>
    <cellStyle name="Input 3 2 3 6" xfId="4749"/>
    <cellStyle name="Input 3 2 3 7" xfId="4750"/>
    <cellStyle name="Input 3 2 4" xfId="4751"/>
    <cellStyle name="Input 3 2 4 2" xfId="4752"/>
    <cellStyle name="Input 3 2 4 2 2" xfId="4753"/>
    <cellStyle name="Input 3 2 4 2 3" xfId="4754"/>
    <cellStyle name="Input 3 2 4 2 4" xfId="4755"/>
    <cellStyle name="Input 3 2 4 2 5" xfId="4756"/>
    <cellStyle name="Input 3 2 4 2 6" xfId="4757"/>
    <cellStyle name="Input 3 2 4 3" xfId="4758"/>
    <cellStyle name="Input 3 2 4 3 2" xfId="4759"/>
    <cellStyle name="Input 3 2 4 4" xfId="4760"/>
    <cellStyle name="Input 3 2 4 5" xfId="4761"/>
    <cellStyle name="Input 3 2 4 6" xfId="4762"/>
    <cellStyle name="Input 3 2 4 7" xfId="4763"/>
    <cellStyle name="Input 3 2 5" xfId="4764"/>
    <cellStyle name="Input 3 2 5 2" xfId="4765"/>
    <cellStyle name="Input 3 2 5 2 2" xfId="4766"/>
    <cellStyle name="Input 3 2 5 2 3" xfId="4767"/>
    <cellStyle name="Input 3 2 5 2 4" xfId="4768"/>
    <cellStyle name="Input 3 2 5 2 5" xfId="4769"/>
    <cellStyle name="Input 3 2 5 2 6" xfId="4770"/>
    <cellStyle name="Input 3 2 5 3" xfId="4771"/>
    <cellStyle name="Input 3 2 5 3 2" xfId="4772"/>
    <cellStyle name="Input 3 2 5 4" xfId="4773"/>
    <cellStyle name="Input 3 2 5 5" xfId="4774"/>
    <cellStyle name="Input 3 2 5 6" xfId="4775"/>
    <cellStyle name="Input 3 2 5 7" xfId="4776"/>
    <cellStyle name="Input 3 2 6" xfId="4777"/>
    <cellStyle name="Input 3 2 6 2" xfId="4778"/>
    <cellStyle name="Input 3 2 6 2 2" xfId="4779"/>
    <cellStyle name="Input 3 2 6 2 3" xfId="4780"/>
    <cellStyle name="Input 3 2 6 2 4" xfId="4781"/>
    <cellStyle name="Input 3 2 6 2 5" xfId="4782"/>
    <cellStyle name="Input 3 2 6 2 6" xfId="4783"/>
    <cellStyle name="Input 3 2 6 3" xfId="4784"/>
    <cellStyle name="Input 3 2 6 3 2" xfId="4785"/>
    <cellStyle name="Input 3 2 6 4" xfId="4786"/>
    <cellStyle name="Input 3 2 6 5" xfId="4787"/>
    <cellStyle name="Input 3 2 6 6" xfId="4788"/>
    <cellStyle name="Input 3 2 6 7" xfId="4789"/>
    <cellStyle name="Input 3 2 7" xfId="4790"/>
    <cellStyle name="Input 3 2 7 2" xfId="4791"/>
    <cellStyle name="Input 3 2 7 2 2" xfId="4792"/>
    <cellStyle name="Input 3 2 7 2 3" xfId="4793"/>
    <cellStyle name="Input 3 2 7 2 4" xfId="4794"/>
    <cellStyle name="Input 3 2 7 2 5" xfId="4795"/>
    <cellStyle name="Input 3 2 7 2 6" xfId="4796"/>
    <cellStyle name="Input 3 2 7 3" xfId="4797"/>
    <cellStyle name="Input 3 2 7 3 2" xfId="4798"/>
    <cellStyle name="Input 3 2 7 4" xfId="4799"/>
    <cellStyle name="Input 3 2 7 5" xfId="4800"/>
    <cellStyle name="Input 3 2 7 6" xfId="4801"/>
    <cellStyle name="Input 3 2 7 7" xfId="4802"/>
    <cellStyle name="Input 3 2 8" xfId="4803"/>
    <cellStyle name="Input 3 2 8 2" xfId="4804"/>
    <cellStyle name="Input 3 2 8 2 2" xfId="4805"/>
    <cellStyle name="Input 3 2 8 2 3" xfId="4806"/>
    <cellStyle name="Input 3 2 8 2 4" xfId="4807"/>
    <cellStyle name="Input 3 2 8 2 5" xfId="4808"/>
    <cellStyle name="Input 3 2 8 2 6" xfId="4809"/>
    <cellStyle name="Input 3 2 8 3" xfId="4810"/>
    <cellStyle name="Input 3 2 8 3 2" xfId="4811"/>
    <cellStyle name="Input 3 2 8 4" xfId="4812"/>
    <cellStyle name="Input 3 2 8 5" xfId="4813"/>
    <cellStyle name="Input 3 2 8 6" xfId="4814"/>
    <cellStyle name="Input 3 2 8 7" xfId="4815"/>
    <cellStyle name="Input 3 2 9" xfId="4816"/>
    <cellStyle name="Input 3 2 9 2" xfId="4817"/>
    <cellStyle name="Input 3 2 9 3" xfId="4818"/>
    <cellStyle name="Input 3 2 9 4" xfId="4819"/>
    <cellStyle name="Input 3 2 9 5" xfId="4820"/>
    <cellStyle name="Input 3 2 9 6" xfId="4821"/>
    <cellStyle name="Input 3 2_Subsidy" xfId="4822"/>
    <cellStyle name="Input 3 20" xfId="4823"/>
    <cellStyle name="Input 3 21" xfId="4824"/>
    <cellStyle name="Input 3 22" xfId="4825"/>
    <cellStyle name="Input 3 23" xfId="4826"/>
    <cellStyle name="Input 3 24" xfId="4827"/>
    <cellStyle name="Input 3 25" xfId="4828"/>
    <cellStyle name="Input 3 26" xfId="4829"/>
    <cellStyle name="Input 3 27" xfId="4830"/>
    <cellStyle name="Input 3 28" xfId="4831"/>
    <cellStyle name="Input 3 29" xfId="4832"/>
    <cellStyle name="Input 3 3" xfId="4833"/>
    <cellStyle name="Input 3 3 10" xfId="4834"/>
    <cellStyle name="Input 3 3 10 2" xfId="4835"/>
    <cellStyle name="Input 3 3 11" xfId="4836"/>
    <cellStyle name="Input 3 3 12" xfId="4837"/>
    <cellStyle name="Input 3 3 13" xfId="4838"/>
    <cellStyle name="Input 3 3 14" xfId="4839"/>
    <cellStyle name="Input 3 3 2" xfId="4840"/>
    <cellStyle name="Input 3 3 2 2" xfId="4841"/>
    <cellStyle name="Input 3 3 2 2 2" xfId="4842"/>
    <cellStyle name="Input 3 3 2 2 2 2" xfId="4843"/>
    <cellStyle name="Input 3 3 2 2 2 3" xfId="4844"/>
    <cellStyle name="Input 3 3 2 2 2 4" xfId="4845"/>
    <cellStyle name="Input 3 3 2 2 2 5" xfId="4846"/>
    <cellStyle name="Input 3 3 2 2 2 6" xfId="4847"/>
    <cellStyle name="Input 3 3 2 2 3" xfId="4848"/>
    <cellStyle name="Input 3 3 2 2 3 2" xfId="4849"/>
    <cellStyle name="Input 3 3 2 2 4" xfId="4850"/>
    <cellStyle name="Input 3 3 2 2 5" xfId="4851"/>
    <cellStyle name="Input 3 3 2 2 6" xfId="4852"/>
    <cellStyle name="Input 3 3 2 2 7" xfId="4853"/>
    <cellStyle name="Input 3 3 2 3" xfId="4854"/>
    <cellStyle name="Input 3 3 2 3 2" xfId="4855"/>
    <cellStyle name="Input 3 3 2 3 3" xfId="4856"/>
    <cellStyle name="Input 3 3 2 3 4" xfId="4857"/>
    <cellStyle name="Input 3 3 2 3 5" xfId="4858"/>
    <cellStyle name="Input 3 3 2 3 6" xfId="4859"/>
    <cellStyle name="Input 3 3 2 4" xfId="4860"/>
    <cellStyle name="Input 3 3 2 4 2" xfId="4861"/>
    <cellStyle name="Input 3 3 2 5" xfId="4862"/>
    <cellStyle name="Input 3 3 2 6" xfId="4863"/>
    <cellStyle name="Input 3 3 2 7" xfId="4864"/>
    <cellStyle name="Input 3 3 2 8" xfId="4865"/>
    <cellStyle name="Input 3 3 2_Subsidy" xfId="4866"/>
    <cellStyle name="Input 3 3 3" xfId="4867"/>
    <cellStyle name="Input 3 3 3 2" xfId="4868"/>
    <cellStyle name="Input 3 3 3 2 2" xfId="4869"/>
    <cellStyle name="Input 3 3 3 2 3" xfId="4870"/>
    <cellStyle name="Input 3 3 3 2 4" xfId="4871"/>
    <cellStyle name="Input 3 3 3 2 5" xfId="4872"/>
    <cellStyle name="Input 3 3 3 2 6" xfId="4873"/>
    <cellStyle name="Input 3 3 3 3" xfId="4874"/>
    <cellStyle name="Input 3 3 3 3 2" xfId="4875"/>
    <cellStyle name="Input 3 3 3 4" xfId="4876"/>
    <cellStyle name="Input 3 3 3 5" xfId="4877"/>
    <cellStyle name="Input 3 3 3 6" xfId="4878"/>
    <cellStyle name="Input 3 3 3 7" xfId="4879"/>
    <cellStyle name="Input 3 3 4" xfId="4880"/>
    <cellStyle name="Input 3 3 4 2" xfId="4881"/>
    <cellStyle name="Input 3 3 4 2 2" xfId="4882"/>
    <cellStyle name="Input 3 3 4 2 3" xfId="4883"/>
    <cellStyle name="Input 3 3 4 2 4" xfId="4884"/>
    <cellStyle name="Input 3 3 4 2 5" xfId="4885"/>
    <cellStyle name="Input 3 3 4 2 6" xfId="4886"/>
    <cellStyle name="Input 3 3 4 3" xfId="4887"/>
    <cellStyle name="Input 3 3 4 3 2" xfId="4888"/>
    <cellStyle name="Input 3 3 4 4" xfId="4889"/>
    <cellStyle name="Input 3 3 4 5" xfId="4890"/>
    <cellStyle name="Input 3 3 4 6" xfId="4891"/>
    <cellStyle name="Input 3 3 4 7" xfId="4892"/>
    <cellStyle name="Input 3 3 5" xfId="4893"/>
    <cellStyle name="Input 3 3 5 2" xfId="4894"/>
    <cellStyle name="Input 3 3 5 2 2" xfId="4895"/>
    <cellStyle name="Input 3 3 5 2 3" xfId="4896"/>
    <cellStyle name="Input 3 3 5 2 4" xfId="4897"/>
    <cellStyle name="Input 3 3 5 2 5" xfId="4898"/>
    <cellStyle name="Input 3 3 5 2 6" xfId="4899"/>
    <cellStyle name="Input 3 3 5 3" xfId="4900"/>
    <cellStyle name="Input 3 3 5 3 2" xfId="4901"/>
    <cellStyle name="Input 3 3 5 4" xfId="4902"/>
    <cellStyle name="Input 3 3 5 5" xfId="4903"/>
    <cellStyle name="Input 3 3 5 6" xfId="4904"/>
    <cellStyle name="Input 3 3 5 7" xfId="4905"/>
    <cellStyle name="Input 3 3 6" xfId="4906"/>
    <cellStyle name="Input 3 3 6 2" xfId="4907"/>
    <cellStyle name="Input 3 3 6 2 2" xfId="4908"/>
    <cellStyle name="Input 3 3 6 2 3" xfId="4909"/>
    <cellStyle name="Input 3 3 6 2 4" xfId="4910"/>
    <cellStyle name="Input 3 3 6 2 5" xfId="4911"/>
    <cellStyle name="Input 3 3 6 2 6" xfId="4912"/>
    <cellStyle name="Input 3 3 6 3" xfId="4913"/>
    <cellStyle name="Input 3 3 6 3 2" xfId="4914"/>
    <cellStyle name="Input 3 3 6 4" xfId="4915"/>
    <cellStyle name="Input 3 3 6 5" xfId="4916"/>
    <cellStyle name="Input 3 3 6 6" xfId="4917"/>
    <cellStyle name="Input 3 3 6 7" xfId="4918"/>
    <cellStyle name="Input 3 3 7" xfId="4919"/>
    <cellStyle name="Input 3 3 7 2" xfId="4920"/>
    <cellStyle name="Input 3 3 7 2 2" xfId="4921"/>
    <cellStyle name="Input 3 3 7 2 3" xfId="4922"/>
    <cellStyle name="Input 3 3 7 2 4" xfId="4923"/>
    <cellStyle name="Input 3 3 7 2 5" xfId="4924"/>
    <cellStyle name="Input 3 3 7 2 6" xfId="4925"/>
    <cellStyle name="Input 3 3 7 3" xfId="4926"/>
    <cellStyle name="Input 3 3 7 3 2" xfId="4927"/>
    <cellStyle name="Input 3 3 7 4" xfId="4928"/>
    <cellStyle name="Input 3 3 7 5" xfId="4929"/>
    <cellStyle name="Input 3 3 7 6" xfId="4930"/>
    <cellStyle name="Input 3 3 7 7" xfId="4931"/>
    <cellStyle name="Input 3 3 8" xfId="4932"/>
    <cellStyle name="Input 3 3 8 2" xfId="4933"/>
    <cellStyle name="Input 3 3 8 2 2" xfId="4934"/>
    <cellStyle name="Input 3 3 8 2 3" xfId="4935"/>
    <cellStyle name="Input 3 3 8 2 4" xfId="4936"/>
    <cellStyle name="Input 3 3 8 2 5" xfId="4937"/>
    <cellStyle name="Input 3 3 8 2 6" xfId="4938"/>
    <cellStyle name="Input 3 3 8 3" xfId="4939"/>
    <cellStyle name="Input 3 3 8 3 2" xfId="4940"/>
    <cellStyle name="Input 3 3 8 4" xfId="4941"/>
    <cellStyle name="Input 3 3 8 5" xfId="4942"/>
    <cellStyle name="Input 3 3 8 6" xfId="4943"/>
    <cellStyle name="Input 3 3 8 7" xfId="4944"/>
    <cellStyle name="Input 3 3 9" xfId="4945"/>
    <cellStyle name="Input 3 3 9 2" xfId="4946"/>
    <cellStyle name="Input 3 3 9 3" xfId="4947"/>
    <cellStyle name="Input 3 3 9 4" xfId="4948"/>
    <cellStyle name="Input 3 3 9 5" xfId="4949"/>
    <cellStyle name="Input 3 3 9 6" xfId="4950"/>
    <cellStyle name="Input 3 3_Subsidy" xfId="4951"/>
    <cellStyle name="Input 3 30" xfId="4952"/>
    <cellStyle name="Input 3 31" xfId="4953"/>
    <cellStyle name="Input 3 32" xfId="4954"/>
    <cellStyle name="Input 3 33" xfId="4955"/>
    <cellStyle name="Input 3 34" xfId="4956"/>
    <cellStyle name="Input 3 35" xfId="4957"/>
    <cellStyle name="Input 3 36" xfId="4958"/>
    <cellStyle name="Input 3 37" xfId="4959"/>
    <cellStyle name="Input 3 38" xfId="4960"/>
    <cellStyle name="Input 3 39" xfId="4961"/>
    <cellStyle name="Input 3 4" xfId="4962"/>
    <cellStyle name="Input 3 4 10" xfId="4963"/>
    <cellStyle name="Input 3 4 10 2" xfId="4964"/>
    <cellStyle name="Input 3 4 11" xfId="4965"/>
    <cellStyle name="Input 3 4 12" xfId="4966"/>
    <cellStyle name="Input 3 4 13" xfId="4967"/>
    <cellStyle name="Input 3 4 14" xfId="4968"/>
    <cellStyle name="Input 3 4 2" xfId="4969"/>
    <cellStyle name="Input 3 4 2 2" xfId="4970"/>
    <cellStyle name="Input 3 4 2 2 2" xfId="4971"/>
    <cellStyle name="Input 3 4 2 2 2 2" xfId="4972"/>
    <cellStyle name="Input 3 4 2 2 2 3" xfId="4973"/>
    <cellStyle name="Input 3 4 2 2 2 4" xfId="4974"/>
    <cellStyle name="Input 3 4 2 2 2 5" xfId="4975"/>
    <cellStyle name="Input 3 4 2 2 2 6" xfId="4976"/>
    <cellStyle name="Input 3 4 2 2 3" xfId="4977"/>
    <cellStyle name="Input 3 4 2 2 3 2" xfId="4978"/>
    <cellStyle name="Input 3 4 2 2 4" xfId="4979"/>
    <cellStyle name="Input 3 4 2 2 5" xfId="4980"/>
    <cellStyle name="Input 3 4 2 2 6" xfId="4981"/>
    <cellStyle name="Input 3 4 2 2 7" xfId="4982"/>
    <cellStyle name="Input 3 4 2 3" xfId="4983"/>
    <cellStyle name="Input 3 4 2 3 2" xfId="4984"/>
    <cellStyle name="Input 3 4 2 3 3" xfId="4985"/>
    <cellStyle name="Input 3 4 2 3 4" xfId="4986"/>
    <cellStyle name="Input 3 4 2 3 5" xfId="4987"/>
    <cellStyle name="Input 3 4 2 3 6" xfId="4988"/>
    <cellStyle name="Input 3 4 2 4" xfId="4989"/>
    <cellStyle name="Input 3 4 2 4 2" xfId="4990"/>
    <cellStyle name="Input 3 4 2 5" xfId="4991"/>
    <cellStyle name="Input 3 4 2 6" xfId="4992"/>
    <cellStyle name="Input 3 4 2 7" xfId="4993"/>
    <cellStyle name="Input 3 4 2 8" xfId="4994"/>
    <cellStyle name="Input 3 4 2_Subsidy" xfId="4995"/>
    <cellStyle name="Input 3 4 3" xfId="4996"/>
    <cellStyle name="Input 3 4 3 2" xfId="4997"/>
    <cellStyle name="Input 3 4 3 2 2" xfId="4998"/>
    <cellStyle name="Input 3 4 3 2 3" xfId="4999"/>
    <cellStyle name="Input 3 4 3 2 4" xfId="5000"/>
    <cellStyle name="Input 3 4 3 2 5" xfId="5001"/>
    <cellStyle name="Input 3 4 3 2 6" xfId="5002"/>
    <cellStyle name="Input 3 4 3 3" xfId="5003"/>
    <cellStyle name="Input 3 4 3 3 2" xfId="5004"/>
    <cellStyle name="Input 3 4 3 4" xfId="5005"/>
    <cellStyle name="Input 3 4 3 5" xfId="5006"/>
    <cellStyle name="Input 3 4 3 6" xfId="5007"/>
    <cellStyle name="Input 3 4 3 7" xfId="5008"/>
    <cellStyle name="Input 3 4 4" xfId="5009"/>
    <cellStyle name="Input 3 4 4 2" xfId="5010"/>
    <cellStyle name="Input 3 4 4 2 2" xfId="5011"/>
    <cellStyle name="Input 3 4 4 2 3" xfId="5012"/>
    <cellStyle name="Input 3 4 4 2 4" xfId="5013"/>
    <cellStyle name="Input 3 4 4 2 5" xfId="5014"/>
    <cellStyle name="Input 3 4 4 2 6" xfId="5015"/>
    <cellStyle name="Input 3 4 4 3" xfId="5016"/>
    <cellStyle name="Input 3 4 4 3 2" xfId="5017"/>
    <cellStyle name="Input 3 4 4 4" xfId="5018"/>
    <cellStyle name="Input 3 4 4 5" xfId="5019"/>
    <cellStyle name="Input 3 4 4 6" xfId="5020"/>
    <cellStyle name="Input 3 4 4 7" xfId="5021"/>
    <cellStyle name="Input 3 4 5" xfId="5022"/>
    <cellStyle name="Input 3 4 5 2" xfId="5023"/>
    <cellStyle name="Input 3 4 5 2 2" xfId="5024"/>
    <cellStyle name="Input 3 4 5 2 3" xfId="5025"/>
    <cellStyle name="Input 3 4 5 2 4" xfId="5026"/>
    <cellStyle name="Input 3 4 5 2 5" xfId="5027"/>
    <cellStyle name="Input 3 4 5 2 6" xfId="5028"/>
    <cellStyle name="Input 3 4 5 3" xfId="5029"/>
    <cellStyle name="Input 3 4 5 3 2" xfId="5030"/>
    <cellStyle name="Input 3 4 5 4" xfId="5031"/>
    <cellStyle name="Input 3 4 5 5" xfId="5032"/>
    <cellStyle name="Input 3 4 5 6" xfId="5033"/>
    <cellStyle name="Input 3 4 5 7" xfId="5034"/>
    <cellStyle name="Input 3 4 6" xfId="5035"/>
    <cellStyle name="Input 3 4 6 2" xfId="5036"/>
    <cellStyle name="Input 3 4 6 2 2" xfId="5037"/>
    <cellStyle name="Input 3 4 6 2 3" xfId="5038"/>
    <cellStyle name="Input 3 4 6 2 4" xfId="5039"/>
    <cellStyle name="Input 3 4 6 2 5" xfId="5040"/>
    <cellStyle name="Input 3 4 6 2 6" xfId="5041"/>
    <cellStyle name="Input 3 4 6 3" xfId="5042"/>
    <cellStyle name="Input 3 4 6 3 2" xfId="5043"/>
    <cellStyle name="Input 3 4 6 4" xfId="5044"/>
    <cellStyle name="Input 3 4 6 5" xfId="5045"/>
    <cellStyle name="Input 3 4 6 6" xfId="5046"/>
    <cellStyle name="Input 3 4 6 7" xfId="5047"/>
    <cellStyle name="Input 3 4 7" xfId="5048"/>
    <cellStyle name="Input 3 4 7 2" xfId="5049"/>
    <cellStyle name="Input 3 4 7 2 2" xfId="5050"/>
    <cellStyle name="Input 3 4 7 2 3" xfId="5051"/>
    <cellStyle name="Input 3 4 7 2 4" xfId="5052"/>
    <cellStyle name="Input 3 4 7 2 5" xfId="5053"/>
    <cellStyle name="Input 3 4 7 2 6" xfId="5054"/>
    <cellStyle name="Input 3 4 7 3" xfId="5055"/>
    <cellStyle name="Input 3 4 7 3 2" xfId="5056"/>
    <cellStyle name="Input 3 4 7 4" xfId="5057"/>
    <cellStyle name="Input 3 4 7 5" xfId="5058"/>
    <cellStyle name="Input 3 4 7 6" xfId="5059"/>
    <cellStyle name="Input 3 4 7 7" xfId="5060"/>
    <cellStyle name="Input 3 4 8" xfId="5061"/>
    <cellStyle name="Input 3 4 8 2" xfId="5062"/>
    <cellStyle name="Input 3 4 8 2 2" xfId="5063"/>
    <cellStyle name="Input 3 4 8 2 3" xfId="5064"/>
    <cellStyle name="Input 3 4 8 2 4" xfId="5065"/>
    <cellStyle name="Input 3 4 8 2 5" xfId="5066"/>
    <cellStyle name="Input 3 4 8 2 6" xfId="5067"/>
    <cellStyle name="Input 3 4 8 3" xfId="5068"/>
    <cellStyle name="Input 3 4 8 3 2" xfId="5069"/>
    <cellStyle name="Input 3 4 8 4" xfId="5070"/>
    <cellStyle name="Input 3 4 8 5" xfId="5071"/>
    <cellStyle name="Input 3 4 8 6" xfId="5072"/>
    <cellStyle name="Input 3 4 8 7" xfId="5073"/>
    <cellStyle name="Input 3 4 9" xfId="5074"/>
    <cellStyle name="Input 3 4 9 2" xfId="5075"/>
    <cellStyle name="Input 3 4 9 3" xfId="5076"/>
    <cellStyle name="Input 3 4 9 4" xfId="5077"/>
    <cellStyle name="Input 3 4 9 5" xfId="5078"/>
    <cellStyle name="Input 3 4 9 6" xfId="5079"/>
    <cellStyle name="Input 3 4_Subsidy" xfId="5080"/>
    <cellStyle name="Input 3 40" xfId="5081"/>
    <cellStyle name="Input 3 41" xfId="5082"/>
    <cellStyle name="Input 3 42" xfId="5083"/>
    <cellStyle name="Input 3 43" xfId="5084"/>
    <cellStyle name="Input 3 44" xfId="5085"/>
    <cellStyle name="Input 3 45" xfId="5086"/>
    <cellStyle name="Input 3 5" xfId="5087"/>
    <cellStyle name="Input 3 5 10" xfId="5088"/>
    <cellStyle name="Input 3 5 10 2" xfId="5089"/>
    <cellStyle name="Input 3 5 11" xfId="5090"/>
    <cellStyle name="Input 3 5 12" xfId="5091"/>
    <cellStyle name="Input 3 5 13" xfId="5092"/>
    <cellStyle name="Input 3 5 14" xfId="5093"/>
    <cellStyle name="Input 3 5 2" xfId="5094"/>
    <cellStyle name="Input 3 5 2 2" xfId="5095"/>
    <cellStyle name="Input 3 5 2 2 2" xfId="5096"/>
    <cellStyle name="Input 3 5 2 2 2 2" xfId="5097"/>
    <cellStyle name="Input 3 5 2 2 2 3" xfId="5098"/>
    <cellStyle name="Input 3 5 2 2 2 4" xfId="5099"/>
    <cellStyle name="Input 3 5 2 2 2 5" xfId="5100"/>
    <cellStyle name="Input 3 5 2 2 2 6" xfId="5101"/>
    <cellStyle name="Input 3 5 2 2 3" xfId="5102"/>
    <cellStyle name="Input 3 5 2 2 3 2" xfId="5103"/>
    <cellStyle name="Input 3 5 2 2 4" xfId="5104"/>
    <cellStyle name="Input 3 5 2 2 5" xfId="5105"/>
    <cellStyle name="Input 3 5 2 2 6" xfId="5106"/>
    <cellStyle name="Input 3 5 2 2 7" xfId="5107"/>
    <cellStyle name="Input 3 5 2 3" xfId="5108"/>
    <cellStyle name="Input 3 5 2 3 2" xfId="5109"/>
    <cellStyle name="Input 3 5 2 3 3" xfId="5110"/>
    <cellStyle name="Input 3 5 2 3 4" xfId="5111"/>
    <cellStyle name="Input 3 5 2 3 5" xfId="5112"/>
    <cellStyle name="Input 3 5 2 3 6" xfId="5113"/>
    <cellStyle name="Input 3 5 2 4" xfId="5114"/>
    <cellStyle name="Input 3 5 2 4 2" xfId="5115"/>
    <cellStyle name="Input 3 5 2 5" xfId="5116"/>
    <cellStyle name="Input 3 5 2 6" xfId="5117"/>
    <cellStyle name="Input 3 5 2 7" xfId="5118"/>
    <cellStyle name="Input 3 5 2 8" xfId="5119"/>
    <cellStyle name="Input 3 5 2_Subsidy" xfId="5120"/>
    <cellStyle name="Input 3 5 3" xfId="5121"/>
    <cellStyle name="Input 3 5 3 2" xfId="5122"/>
    <cellStyle name="Input 3 5 3 2 2" xfId="5123"/>
    <cellStyle name="Input 3 5 3 2 3" xfId="5124"/>
    <cellStyle name="Input 3 5 3 2 4" xfId="5125"/>
    <cellStyle name="Input 3 5 3 2 5" xfId="5126"/>
    <cellStyle name="Input 3 5 3 2 6" xfId="5127"/>
    <cellStyle name="Input 3 5 3 3" xfId="5128"/>
    <cellStyle name="Input 3 5 3 3 2" xfId="5129"/>
    <cellStyle name="Input 3 5 3 4" xfId="5130"/>
    <cellStyle name="Input 3 5 3 5" xfId="5131"/>
    <cellStyle name="Input 3 5 3 6" xfId="5132"/>
    <cellStyle name="Input 3 5 3 7" xfId="5133"/>
    <cellStyle name="Input 3 5 4" xfId="5134"/>
    <cellStyle name="Input 3 5 4 2" xfId="5135"/>
    <cellStyle name="Input 3 5 4 2 2" xfId="5136"/>
    <cellStyle name="Input 3 5 4 2 3" xfId="5137"/>
    <cellStyle name="Input 3 5 4 2 4" xfId="5138"/>
    <cellStyle name="Input 3 5 4 2 5" xfId="5139"/>
    <cellStyle name="Input 3 5 4 2 6" xfId="5140"/>
    <cellStyle name="Input 3 5 4 3" xfId="5141"/>
    <cellStyle name="Input 3 5 4 3 2" xfId="5142"/>
    <cellStyle name="Input 3 5 4 4" xfId="5143"/>
    <cellStyle name="Input 3 5 4 5" xfId="5144"/>
    <cellStyle name="Input 3 5 4 6" xfId="5145"/>
    <cellStyle name="Input 3 5 4 7" xfId="5146"/>
    <cellStyle name="Input 3 5 5" xfId="5147"/>
    <cellStyle name="Input 3 5 5 2" xfId="5148"/>
    <cellStyle name="Input 3 5 5 2 2" xfId="5149"/>
    <cellStyle name="Input 3 5 5 2 3" xfId="5150"/>
    <cellStyle name="Input 3 5 5 2 4" xfId="5151"/>
    <cellStyle name="Input 3 5 5 2 5" xfId="5152"/>
    <cellStyle name="Input 3 5 5 2 6" xfId="5153"/>
    <cellStyle name="Input 3 5 5 3" xfId="5154"/>
    <cellStyle name="Input 3 5 5 3 2" xfId="5155"/>
    <cellStyle name="Input 3 5 5 4" xfId="5156"/>
    <cellStyle name="Input 3 5 5 5" xfId="5157"/>
    <cellStyle name="Input 3 5 5 6" xfId="5158"/>
    <cellStyle name="Input 3 5 5 7" xfId="5159"/>
    <cellStyle name="Input 3 5 6" xfId="5160"/>
    <cellStyle name="Input 3 5 6 2" xfId="5161"/>
    <cellStyle name="Input 3 5 6 2 2" xfId="5162"/>
    <cellStyle name="Input 3 5 6 2 3" xfId="5163"/>
    <cellStyle name="Input 3 5 6 2 4" xfId="5164"/>
    <cellStyle name="Input 3 5 6 2 5" xfId="5165"/>
    <cellStyle name="Input 3 5 6 2 6" xfId="5166"/>
    <cellStyle name="Input 3 5 6 3" xfId="5167"/>
    <cellStyle name="Input 3 5 6 3 2" xfId="5168"/>
    <cellStyle name="Input 3 5 6 4" xfId="5169"/>
    <cellStyle name="Input 3 5 6 5" xfId="5170"/>
    <cellStyle name="Input 3 5 6 6" xfId="5171"/>
    <cellStyle name="Input 3 5 6 7" xfId="5172"/>
    <cellStyle name="Input 3 5 7" xfId="5173"/>
    <cellStyle name="Input 3 5 7 2" xfId="5174"/>
    <cellStyle name="Input 3 5 7 2 2" xfId="5175"/>
    <cellStyle name="Input 3 5 7 2 3" xfId="5176"/>
    <cellStyle name="Input 3 5 7 2 4" xfId="5177"/>
    <cellStyle name="Input 3 5 7 2 5" xfId="5178"/>
    <cellStyle name="Input 3 5 7 2 6" xfId="5179"/>
    <cellStyle name="Input 3 5 7 3" xfId="5180"/>
    <cellStyle name="Input 3 5 7 3 2" xfId="5181"/>
    <cellStyle name="Input 3 5 7 4" xfId="5182"/>
    <cellStyle name="Input 3 5 7 5" xfId="5183"/>
    <cellStyle name="Input 3 5 7 6" xfId="5184"/>
    <cellStyle name="Input 3 5 7 7" xfId="5185"/>
    <cellStyle name="Input 3 5 8" xfId="5186"/>
    <cellStyle name="Input 3 5 8 2" xfId="5187"/>
    <cellStyle name="Input 3 5 8 2 2" xfId="5188"/>
    <cellStyle name="Input 3 5 8 2 3" xfId="5189"/>
    <cellStyle name="Input 3 5 8 2 4" xfId="5190"/>
    <cellStyle name="Input 3 5 8 2 5" xfId="5191"/>
    <cellStyle name="Input 3 5 8 2 6" xfId="5192"/>
    <cellStyle name="Input 3 5 8 3" xfId="5193"/>
    <cellStyle name="Input 3 5 8 3 2" xfId="5194"/>
    <cellStyle name="Input 3 5 8 4" xfId="5195"/>
    <cellStyle name="Input 3 5 8 5" xfId="5196"/>
    <cellStyle name="Input 3 5 8 6" xfId="5197"/>
    <cellStyle name="Input 3 5 8 7" xfId="5198"/>
    <cellStyle name="Input 3 5 9" xfId="5199"/>
    <cellStyle name="Input 3 5 9 2" xfId="5200"/>
    <cellStyle name="Input 3 5 9 3" xfId="5201"/>
    <cellStyle name="Input 3 5 9 4" xfId="5202"/>
    <cellStyle name="Input 3 5 9 5" xfId="5203"/>
    <cellStyle name="Input 3 5 9 6" xfId="5204"/>
    <cellStyle name="Input 3 5_Subsidy" xfId="5205"/>
    <cellStyle name="Input 3 6" xfId="5206"/>
    <cellStyle name="Input 3 6 2" xfId="5207"/>
    <cellStyle name="Input 3 6 2 2" xfId="5208"/>
    <cellStyle name="Input 3 6 2 2 2" xfId="5209"/>
    <cellStyle name="Input 3 6 2 2 3" xfId="5210"/>
    <cellStyle name="Input 3 6 2 2 4" xfId="5211"/>
    <cellStyle name="Input 3 6 2 2 5" xfId="5212"/>
    <cellStyle name="Input 3 6 2 2 6" xfId="5213"/>
    <cellStyle name="Input 3 6 2 3" xfId="5214"/>
    <cellStyle name="Input 3 6 2 3 2" xfId="5215"/>
    <cellStyle name="Input 3 6 2 4" xfId="5216"/>
    <cellStyle name="Input 3 6 2 5" xfId="5217"/>
    <cellStyle name="Input 3 6 2 6" xfId="5218"/>
    <cellStyle name="Input 3 6 2 7" xfId="5219"/>
    <cellStyle name="Input 3 6 3" xfId="5220"/>
    <cellStyle name="Input 3 6 3 2" xfId="5221"/>
    <cellStyle name="Input 3 6 3 3" xfId="5222"/>
    <cellStyle name="Input 3 6 3 4" xfId="5223"/>
    <cellStyle name="Input 3 6 3 5" xfId="5224"/>
    <cellStyle name="Input 3 6 3 6" xfId="5225"/>
    <cellStyle name="Input 3 6 4" xfId="5226"/>
    <cellStyle name="Input 3 6 4 2" xfId="5227"/>
    <cellStyle name="Input 3 6 5" xfId="5228"/>
    <cellStyle name="Input 3 6 6" xfId="5229"/>
    <cellStyle name="Input 3 6 7" xfId="5230"/>
    <cellStyle name="Input 3 6 8" xfId="5231"/>
    <cellStyle name="Input 3 6_Subsidy" xfId="5232"/>
    <cellStyle name="Input 3 7" xfId="5233"/>
    <cellStyle name="Input 3 7 2" xfId="5234"/>
    <cellStyle name="Input 3 7 2 2" xfId="5235"/>
    <cellStyle name="Input 3 7 2 3" xfId="5236"/>
    <cellStyle name="Input 3 7 2 4" xfId="5237"/>
    <cellStyle name="Input 3 7 2 5" xfId="5238"/>
    <cellStyle name="Input 3 7 2 6" xfId="5239"/>
    <cellStyle name="Input 3 7 3" xfId="5240"/>
    <cellStyle name="Input 3 7 3 2" xfId="5241"/>
    <cellStyle name="Input 3 7 4" xfId="5242"/>
    <cellStyle name="Input 3 7 5" xfId="5243"/>
    <cellStyle name="Input 3 7 6" xfId="5244"/>
    <cellStyle name="Input 3 7 7" xfId="5245"/>
    <cellStyle name="Input 3 8" xfId="5246"/>
    <cellStyle name="Input 3 8 2" xfId="5247"/>
    <cellStyle name="Input 3 8 2 2" xfId="5248"/>
    <cellStyle name="Input 3 8 2 3" xfId="5249"/>
    <cellStyle name="Input 3 8 2 4" xfId="5250"/>
    <cellStyle name="Input 3 8 2 5" xfId="5251"/>
    <cellStyle name="Input 3 8 2 6" xfId="5252"/>
    <cellStyle name="Input 3 8 3" xfId="5253"/>
    <cellStyle name="Input 3 8 3 2" xfId="5254"/>
    <cellStyle name="Input 3 8 4" xfId="5255"/>
    <cellStyle name="Input 3 8 5" xfId="5256"/>
    <cellStyle name="Input 3 8 6" xfId="5257"/>
    <cellStyle name="Input 3 8 7" xfId="5258"/>
    <cellStyle name="Input 3 9" xfId="5259"/>
    <cellStyle name="Input 3 9 2" xfId="5260"/>
    <cellStyle name="Input 3 9 2 2" xfId="5261"/>
    <cellStyle name="Input 3 9 2 3" xfId="5262"/>
    <cellStyle name="Input 3 9 2 4" xfId="5263"/>
    <cellStyle name="Input 3 9 2 5" xfId="5264"/>
    <cellStyle name="Input 3 9 2 6" xfId="5265"/>
    <cellStyle name="Input 3 9 3" xfId="5266"/>
    <cellStyle name="Input 3 9 3 2" xfId="5267"/>
    <cellStyle name="Input 3 9 4" xfId="5268"/>
    <cellStyle name="Input 3 9 5" xfId="5269"/>
    <cellStyle name="Input 3 9 6" xfId="5270"/>
    <cellStyle name="Input 3 9 7" xfId="5271"/>
    <cellStyle name="Input 3_ST" xfId="5272"/>
    <cellStyle name="Input 30" xfId="5273"/>
    <cellStyle name="Input 31" xfId="5274"/>
    <cellStyle name="Input 32" xfId="5275"/>
    <cellStyle name="Input 33" xfId="5276"/>
    <cellStyle name="Input 34" xfId="5277"/>
    <cellStyle name="Input 35" xfId="5278"/>
    <cellStyle name="Input 36" xfId="5279"/>
    <cellStyle name="Input 4" xfId="5280"/>
    <cellStyle name="Input 4 10" xfId="5281"/>
    <cellStyle name="Input 4 10 2" xfId="5282"/>
    <cellStyle name="Input 4 10 2 2" xfId="5283"/>
    <cellStyle name="Input 4 10 2 3" xfId="5284"/>
    <cellStyle name="Input 4 10 2 4" xfId="5285"/>
    <cellStyle name="Input 4 10 2 5" xfId="5286"/>
    <cellStyle name="Input 4 10 2 6" xfId="5287"/>
    <cellStyle name="Input 4 10 3" xfId="5288"/>
    <cellStyle name="Input 4 10 3 2" xfId="5289"/>
    <cellStyle name="Input 4 10 4" xfId="5290"/>
    <cellStyle name="Input 4 10 5" xfId="5291"/>
    <cellStyle name="Input 4 10 6" xfId="5292"/>
    <cellStyle name="Input 4 10 7" xfId="5293"/>
    <cellStyle name="Input 4 11" xfId="5294"/>
    <cellStyle name="Input 4 11 2" xfId="5295"/>
    <cellStyle name="Input 4 11 2 2" xfId="5296"/>
    <cellStyle name="Input 4 11 2 3" xfId="5297"/>
    <cellStyle name="Input 4 11 2 4" xfId="5298"/>
    <cellStyle name="Input 4 11 2 5" xfId="5299"/>
    <cellStyle name="Input 4 11 2 6" xfId="5300"/>
    <cellStyle name="Input 4 11 3" xfId="5301"/>
    <cellStyle name="Input 4 11 3 2" xfId="5302"/>
    <cellStyle name="Input 4 11 4" xfId="5303"/>
    <cellStyle name="Input 4 11 5" xfId="5304"/>
    <cellStyle name="Input 4 11 6" xfId="5305"/>
    <cellStyle name="Input 4 11 7" xfId="5306"/>
    <cellStyle name="Input 4 12" xfId="5307"/>
    <cellStyle name="Input 4 12 2" xfId="5308"/>
    <cellStyle name="Input 4 12 2 2" xfId="5309"/>
    <cellStyle name="Input 4 12 2 3" xfId="5310"/>
    <cellStyle name="Input 4 12 2 4" xfId="5311"/>
    <cellStyle name="Input 4 12 2 5" xfId="5312"/>
    <cellStyle name="Input 4 12 2 6" xfId="5313"/>
    <cellStyle name="Input 4 12 3" xfId="5314"/>
    <cellStyle name="Input 4 12 3 2" xfId="5315"/>
    <cellStyle name="Input 4 12 4" xfId="5316"/>
    <cellStyle name="Input 4 12 5" xfId="5317"/>
    <cellStyle name="Input 4 12 6" xfId="5318"/>
    <cellStyle name="Input 4 12 7" xfId="5319"/>
    <cellStyle name="Input 4 13" xfId="5320"/>
    <cellStyle name="Input 4 13 2" xfId="5321"/>
    <cellStyle name="Input 4 13 3" xfId="5322"/>
    <cellStyle name="Input 4 13 4" xfId="5323"/>
    <cellStyle name="Input 4 13 5" xfId="5324"/>
    <cellStyle name="Input 4 13 6" xfId="5325"/>
    <cellStyle name="Input 4 14" xfId="5326"/>
    <cellStyle name="Input 4 14 2" xfId="5327"/>
    <cellStyle name="Input 4 15" xfId="5328"/>
    <cellStyle name="Input 4 16" xfId="5329"/>
    <cellStyle name="Input 4 17" xfId="5330"/>
    <cellStyle name="Input 4 18" xfId="5331"/>
    <cellStyle name="Input 4 19" xfId="5332"/>
    <cellStyle name="Input 4 2" xfId="5333"/>
    <cellStyle name="Input 4 2 10" xfId="5334"/>
    <cellStyle name="Input 4 2 10 2" xfId="5335"/>
    <cellStyle name="Input 4 2 11" xfId="5336"/>
    <cellStyle name="Input 4 2 12" xfId="5337"/>
    <cellStyle name="Input 4 2 13" xfId="5338"/>
    <cellStyle name="Input 4 2 14" xfId="5339"/>
    <cellStyle name="Input 4 2 2" xfId="5340"/>
    <cellStyle name="Input 4 2 2 2" xfId="5341"/>
    <cellStyle name="Input 4 2 2 2 2" xfId="5342"/>
    <cellStyle name="Input 4 2 2 2 2 2" xfId="5343"/>
    <cellStyle name="Input 4 2 2 2 2 3" xfId="5344"/>
    <cellStyle name="Input 4 2 2 2 2 4" xfId="5345"/>
    <cellStyle name="Input 4 2 2 2 2 5" xfId="5346"/>
    <cellStyle name="Input 4 2 2 2 2 6" xfId="5347"/>
    <cellStyle name="Input 4 2 2 2 3" xfId="5348"/>
    <cellStyle name="Input 4 2 2 2 3 2" xfId="5349"/>
    <cellStyle name="Input 4 2 2 2 4" xfId="5350"/>
    <cellStyle name="Input 4 2 2 2 5" xfId="5351"/>
    <cellStyle name="Input 4 2 2 2 6" xfId="5352"/>
    <cellStyle name="Input 4 2 2 2 7" xfId="5353"/>
    <cellStyle name="Input 4 2 2 3" xfId="5354"/>
    <cellStyle name="Input 4 2 2 3 2" xfId="5355"/>
    <cellStyle name="Input 4 2 2 3 3" xfId="5356"/>
    <cellStyle name="Input 4 2 2 3 4" xfId="5357"/>
    <cellStyle name="Input 4 2 2 3 5" xfId="5358"/>
    <cellStyle name="Input 4 2 2 3 6" xfId="5359"/>
    <cellStyle name="Input 4 2 2 4" xfId="5360"/>
    <cellStyle name="Input 4 2 2 4 2" xfId="5361"/>
    <cellStyle name="Input 4 2 2 5" xfId="5362"/>
    <cellStyle name="Input 4 2 2 6" xfId="5363"/>
    <cellStyle name="Input 4 2 2 7" xfId="5364"/>
    <cellStyle name="Input 4 2 2 8" xfId="5365"/>
    <cellStyle name="Input 4 2 2_Subsidy" xfId="5366"/>
    <cellStyle name="Input 4 2 3" xfId="5367"/>
    <cellStyle name="Input 4 2 3 2" xfId="5368"/>
    <cellStyle name="Input 4 2 3 2 2" xfId="5369"/>
    <cellStyle name="Input 4 2 3 2 3" xfId="5370"/>
    <cellStyle name="Input 4 2 3 2 4" xfId="5371"/>
    <cellStyle name="Input 4 2 3 2 5" xfId="5372"/>
    <cellStyle name="Input 4 2 3 2 6" xfId="5373"/>
    <cellStyle name="Input 4 2 3 3" xfId="5374"/>
    <cellStyle name="Input 4 2 3 3 2" xfId="5375"/>
    <cellStyle name="Input 4 2 3 4" xfId="5376"/>
    <cellStyle name="Input 4 2 3 5" xfId="5377"/>
    <cellStyle name="Input 4 2 3 6" xfId="5378"/>
    <cellStyle name="Input 4 2 3 7" xfId="5379"/>
    <cellStyle name="Input 4 2 4" xfId="5380"/>
    <cellStyle name="Input 4 2 4 2" xfId="5381"/>
    <cellStyle name="Input 4 2 4 2 2" xfId="5382"/>
    <cellStyle name="Input 4 2 4 2 3" xfId="5383"/>
    <cellStyle name="Input 4 2 4 2 4" xfId="5384"/>
    <cellStyle name="Input 4 2 4 2 5" xfId="5385"/>
    <cellStyle name="Input 4 2 4 2 6" xfId="5386"/>
    <cellStyle name="Input 4 2 4 3" xfId="5387"/>
    <cellStyle name="Input 4 2 4 3 2" xfId="5388"/>
    <cellStyle name="Input 4 2 4 4" xfId="5389"/>
    <cellStyle name="Input 4 2 4 5" xfId="5390"/>
    <cellStyle name="Input 4 2 4 6" xfId="5391"/>
    <cellStyle name="Input 4 2 4 7" xfId="5392"/>
    <cellStyle name="Input 4 2 5" xfId="5393"/>
    <cellStyle name="Input 4 2 5 2" xfId="5394"/>
    <cellStyle name="Input 4 2 5 2 2" xfId="5395"/>
    <cellStyle name="Input 4 2 5 2 3" xfId="5396"/>
    <cellStyle name="Input 4 2 5 2 4" xfId="5397"/>
    <cellStyle name="Input 4 2 5 2 5" xfId="5398"/>
    <cellStyle name="Input 4 2 5 2 6" xfId="5399"/>
    <cellStyle name="Input 4 2 5 3" xfId="5400"/>
    <cellStyle name="Input 4 2 5 3 2" xfId="5401"/>
    <cellStyle name="Input 4 2 5 4" xfId="5402"/>
    <cellStyle name="Input 4 2 5 5" xfId="5403"/>
    <cellStyle name="Input 4 2 5 6" xfId="5404"/>
    <cellStyle name="Input 4 2 5 7" xfId="5405"/>
    <cellStyle name="Input 4 2 6" xfId="5406"/>
    <cellStyle name="Input 4 2 6 2" xfId="5407"/>
    <cellStyle name="Input 4 2 6 2 2" xfId="5408"/>
    <cellStyle name="Input 4 2 6 2 3" xfId="5409"/>
    <cellStyle name="Input 4 2 6 2 4" xfId="5410"/>
    <cellStyle name="Input 4 2 6 2 5" xfId="5411"/>
    <cellStyle name="Input 4 2 6 2 6" xfId="5412"/>
    <cellStyle name="Input 4 2 6 3" xfId="5413"/>
    <cellStyle name="Input 4 2 6 3 2" xfId="5414"/>
    <cellStyle name="Input 4 2 6 4" xfId="5415"/>
    <cellStyle name="Input 4 2 6 5" xfId="5416"/>
    <cellStyle name="Input 4 2 6 6" xfId="5417"/>
    <cellStyle name="Input 4 2 6 7" xfId="5418"/>
    <cellStyle name="Input 4 2 7" xfId="5419"/>
    <cellStyle name="Input 4 2 7 2" xfId="5420"/>
    <cellStyle name="Input 4 2 7 2 2" xfId="5421"/>
    <cellStyle name="Input 4 2 7 2 3" xfId="5422"/>
    <cellStyle name="Input 4 2 7 2 4" xfId="5423"/>
    <cellStyle name="Input 4 2 7 2 5" xfId="5424"/>
    <cellStyle name="Input 4 2 7 2 6" xfId="5425"/>
    <cellStyle name="Input 4 2 7 3" xfId="5426"/>
    <cellStyle name="Input 4 2 7 3 2" xfId="5427"/>
    <cellStyle name="Input 4 2 7 4" xfId="5428"/>
    <cellStyle name="Input 4 2 7 5" xfId="5429"/>
    <cellStyle name="Input 4 2 7 6" xfId="5430"/>
    <cellStyle name="Input 4 2 7 7" xfId="5431"/>
    <cellStyle name="Input 4 2 8" xfId="5432"/>
    <cellStyle name="Input 4 2 8 2" xfId="5433"/>
    <cellStyle name="Input 4 2 8 2 2" xfId="5434"/>
    <cellStyle name="Input 4 2 8 2 3" xfId="5435"/>
    <cellStyle name="Input 4 2 8 2 4" xfId="5436"/>
    <cellStyle name="Input 4 2 8 2 5" xfId="5437"/>
    <cellStyle name="Input 4 2 8 2 6" xfId="5438"/>
    <cellStyle name="Input 4 2 8 3" xfId="5439"/>
    <cellStyle name="Input 4 2 8 3 2" xfId="5440"/>
    <cellStyle name="Input 4 2 8 4" xfId="5441"/>
    <cellStyle name="Input 4 2 8 5" xfId="5442"/>
    <cellStyle name="Input 4 2 8 6" xfId="5443"/>
    <cellStyle name="Input 4 2 8 7" xfId="5444"/>
    <cellStyle name="Input 4 2 9" xfId="5445"/>
    <cellStyle name="Input 4 2 9 2" xfId="5446"/>
    <cellStyle name="Input 4 2 9 3" xfId="5447"/>
    <cellStyle name="Input 4 2 9 4" xfId="5448"/>
    <cellStyle name="Input 4 2 9 5" xfId="5449"/>
    <cellStyle name="Input 4 2 9 6" xfId="5450"/>
    <cellStyle name="Input 4 2_Subsidy" xfId="5451"/>
    <cellStyle name="Input 4 20" xfId="5452"/>
    <cellStyle name="Input 4 21" xfId="5453"/>
    <cellStyle name="Input 4 22" xfId="5454"/>
    <cellStyle name="Input 4 23" xfId="5455"/>
    <cellStyle name="Input 4 24" xfId="5456"/>
    <cellStyle name="Input 4 25" xfId="5457"/>
    <cellStyle name="Input 4 26" xfId="5458"/>
    <cellStyle name="Input 4 27" xfId="5459"/>
    <cellStyle name="Input 4 28" xfId="5460"/>
    <cellStyle name="Input 4 29" xfId="5461"/>
    <cellStyle name="Input 4 3" xfId="5462"/>
    <cellStyle name="Input 4 3 10" xfId="5463"/>
    <cellStyle name="Input 4 3 10 2" xfId="5464"/>
    <cellStyle name="Input 4 3 11" xfId="5465"/>
    <cellStyle name="Input 4 3 12" xfId="5466"/>
    <cellStyle name="Input 4 3 13" xfId="5467"/>
    <cellStyle name="Input 4 3 14" xfId="5468"/>
    <cellStyle name="Input 4 3 2" xfId="5469"/>
    <cellStyle name="Input 4 3 2 2" xfId="5470"/>
    <cellStyle name="Input 4 3 2 2 2" xfId="5471"/>
    <cellStyle name="Input 4 3 2 2 2 2" xfId="5472"/>
    <cellStyle name="Input 4 3 2 2 2 3" xfId="5473"/>
    <cellStyle name="Input 4 3 2 2 2 4" xfId="5474"/>
    <cellStyle name="Input 4 3 2 2 2 5" xfId="5475"/>
    <cellStyle name="Input 4 3 2 2 2 6" xfId="5476"/>
    <cellStyle name="Input 4 3 2 2 3" xfId="5477"/>
    <cellStyle name="Input 4 3 2 2 3 2" xfId="5478"/>
    <cellStyle name="Input 4 3 2 2 4" xfId="5479"/>
    <cellStyle name="Input 4 3 2 2 5" xfId="5480"/>
    <cellStyle name="Input 4 3 2 2 6" xfId="5481"/>
    <cellStyle name="Input 4 3 2 2 7" xfId="5482"/>
    <cellStyle name="Input 4 3 2 3" xfId="5483"/>
    <cellStyle name="Input 4 3 2 3 2" xfId="5484"/>
    <cellStyle name="Input 4 3 2 3 3" xfId="5485"/>
    <cellStyle name="Input 4 3 2 3 4" xfId="5486"/>
    <cellStyle name="Input 4 3 2 3 5" xfId="5487"/>
    <cellStyle name="Input 4 3 2 3 6" xfId="5488"/>
    <cellStyle name="Input 4 3 2 4" xfId="5489"/>
    <cellStyle name="Input 4 3 2 4 2" xfId="5490"/>
    <cellStyle name="Input 4 3 2 5" xfId="5491"/>
    <cellStyle name="Input 4 3 2 6" xfId="5492"/>
    <cellStyle name="Input 4 3 2 7" xfId="5493"/>
    <cellStyle name="Input 4 3 2 8" xfId="5494"/>
    <cellStyle name="Input 4 3 2_Subsidy" xfId="5495"/>
    <cellStyle name="Input 4 3 3" xfId="5496"/>
    <cellStyle name="Input 4 3 3 2" xfId="5497"/>
    <cellStyle name="Input 4 3 3 2 2" xfId="5498"/>
    <cellStyle name="Input 4 3 3 2 3" xfId="5499"/>
    <cellStyle name="Input 4 3 3 2 4" xfId="5500"/>
    <cellStyle name="Input 4 3 3 2 5" xfId="5501"/>
    <cellStyle name="Input 4 3 3 2 6" xfId="5502"/>
    <cellStyle name="Input 4 3 3 3" xfId="5503"/>
    <cellStyle name="Input 4 3 3 3 2" xfId="5504"/>
    <cellStyle name="Input 4 3 3 4" xfId="5505"/>
    <cellStyle name="Input 4 3 3 5" xfId="5506"/>
    <cellStyle name="Input 4 3 3 6" xfId="5507"/>
    <cellStyle name="Input 4 3 3 7" xfId="5508"/>
    <cellStyle name="Input 4 3 4" xfId="5509"/>
    <cellStyle name="Input 4 3 4 2" xfId="5510"/>
    <cellStyle name="Input 4 3 4 2 2" xfId="5511"/>
    <cellStyle name="Input 4 3 4 2 3" xfId="5512"/>
    <cellStyle name="Input 4 3 4 2 4" xfId="5513"/>
    <cellStyle name="Input 4 3 4 2 5" xfId="5514"/>
    <cellStyle name="Input 4 3 4 2 6" xfId="5515"/>
    <cellStyle name="Input 4 3 4 3" xfId="5516"/>
    <cellStyle name="Input 4 3 4 3 2" xfId="5517"/>
    <cellStyle name="Input 4 3 4 4" xfId="5518"/>
    <cellStyle name="Input 4 3 4 5" xfId="5519"/>
    <cellStyle name="Input 4 3 4 6" xfId="5520"/>
    <cellStyle name="Input 4 3 4 7" xfId="5521"/>
    <cellStyle name="Input 4 3 5" xfId="5522"/>
    <cellStyle name="Input 4 3 5 2" xfId="5523"/>
    <cellStyle name="Input 4 3 5 2 2" xfId="5524"/>
    <cellStyle name="Input 4 3 5 2 3" xfId="5525"/>
    <cellStyle name="Input 4 3 5 2 4" xfId="5526"/>
    <cellStyle name="Input 4 3 5 2 5" xfId="5527"/>
    <cellStyle name="Input 4 3 5 2 6" xfId="5528"/>
    <cellStyle name="Input 4 3 5 3" xfId="5529"/>
    <cellStyle name="Input 4 3 5 3 2" xfId="5530"/>
    <cellStyle name="Input 4 3 5 4" xfId="5531"/>
    <cellStyle name="Input 4 3 5 5" xfId="5532"/>
    <cellStyle name="Input 4 3 5 6" xfId="5533"/>
    <cellStyle name="Input 4 3 5 7" xfId="5534"/>
    <cellStyle name="Input 4 3 6" xfId="5535"/>
    <cellStyle name="Input 4 3 6 2" xfId="5536"/>
    <cellStyle name="Input 4 3 6 2 2" xfId="5537"/>
    <cellStyle name="Input 4 3 6 2 3" xfId="5538"/>
    <cellStyle name="Input 4 3 6 2 4" xfId="5539"/>
    <cellStyle name="Input 4 3 6 2 5" xfId="5540"/>
    <cellStyle name="Input 4 3 6 2 6" xfId="5541"/>
    <cellStyle name="Input 4 3 6 3" xfId="5542"/>
    <cellStyle name="Input 4 3 6 3 2" xfId="5543"/>
    <cellStyle name="Input 4 3 6 4" xfId="5544"/>
    <cellStyle name="Input 4 3 6 5" xfId="5545"/>
    <cellStyle name="Input 4 3 6 6" xfId="5546"/>
    <cellStyle name="Input 4 3 6 7" xfId="5547"/>
    <cellStyle name="Input 4 3 7" xfId="5548"/>
    <cellStyle name="Input 4 3 7 2" xfId="5549"/>
    <cellStyle name="Input 4 3 7 2 2" xfId="5550"/>
    <cellStyle name="Input 4 3 7 2 3" xfId="5551"/>
    <cellStyle name="Input 4 3 7 2 4" xfId="5552"/>
    <cellStyle name="Input 4 3 7 2 5" xfId="5553"/>
    <cellStyle name="Input 4 3 7 2 6" xfId="5554"/>
    <cellStyle name="Input 4 3 7 3" xfId="5555"/>
    <cellStyle name="Input 4 3 7 3 2" xfId="5556"/>
    <cellStyle name="Input 4 3 7 4" xfId="5557"/>
    <cellStyle name="Input 4 3 7 5" xfId="5558"/>
    <cellStyle name="Input 4 3 7 6" xfId="5559"/>
    <cellStyle name="Input 4 3 7 7" xfId="5560"/>
    <cellStyle name="Input 4 3 8" xfId="5561"/>
    <cellStyle name="Input 4 3 8 2" xfId="5562"/>
    <cellStyle name="Input 4 3 8 2 2" xfId="5563"/>
    <cellStyle name="Input 4 3 8 2 3" xfId="5564"/>
    <cellStyle name="Input 4 3 8 2 4" xfId="5565"/>
    <cellStyle name="Input 4 3 8 2 5" xfId="5566"/>
    <cellStyle name="Input 4 3 8 2 6" xfId="5567"/>
    <cellStyle name="Input 4 3 8 3" xfId="5568"/>
    <cellStyle name="Input 4 3 8 3 2" xfId="5569"/>
    <cellStyle name="Input 4 3 8 4" xfId="5570"/>
    <cellStyle name="Input 4 3 8 5" xfId="5571"/>
    <cellStyle name="Input 4 3 8 6" xfId="5572"/>
    <cellStyle name="Input 4 3 8 7" xfId="5573"/>
    <cellStyle name="Input 4 3 9" xfId="5574"/>
    <cellStyle name="Input 4 3 9 2" xfId="5575"/>
    <cellStyle name="Input 4 3 9 3" xfId="5576"/>
    <cellStyle name="Input 4 3 9 4" xfId="5577"/>
    <cellStyle name="Input 4 3 9 5" xfId="5578"/>
    <cellStyle name="Input 4 3 9 6" xfId="5579"/>
    <cellStyle name="Input 4 3_Subsidy" xfId="5580"/>
    <cellStyle name="Input 4 30" xfId="5581"/>
    <cellStyle name="Input 4 31" xfId="5582"/>
    <cellStyle name="Input 4 32" xfId="5583"/>
    <cellStyle name="Input 4 33" xfId="5584"/>
    <cellStyle name="Input 4 34" xfId="5585"/>
    <cellStyle name="Input 4 35" xfId="5586"/>
    <cellStyle name="Input 4 36" xfId="5587"/>
    <cellStyle name="Input 4 37" xfId="5588"/>
    <cellStyle name="Input 4 38" xfId="5589"/>
    <cellStyle name="Input 4 39" xfId="5590"/>
    <cellStyle name="Input 4 4" xfId="5591"/>
    <cellStyle name="Input 4 4 10" xfId="5592"/>
    <cellStyle name="Input 4 4 10 2" xfId="5593"/>
    <cellStyle name="Input 4 4 11" xfId="5594"/>
    <cellStyle name="Input 4 4 12" xfId="5595"/>
    <cellStyle name="Input 4 4 13" xfId="5596"/>
    <cellStyle name="Input 4 4 14" xfId="5597"/>
    <cellStyle name="Input 4 4 2" xfId="5598"/>
    <cellStyle name="Input 4 4 2 2" xfId="5599"/>
    <cellStyle name="Input 4 4 2 2 2" xfId="5600"/>
    <cellStyle name="Input 4 4 2 2 2 2" xfId="5601"/>
    <cellStyle name="Input 4 4 2 2 2 3" xfId="5602"/>
    <cellStyle name="Input 4 4 2 2 2 4" xfId="5603"/>
    <cellStyle name="Input 4 4 2 2 2 5" xfId="5604"/>
    <cellStyle name="Input 4 4 2 2 2 6" xfId="5605"/>
    <cellStyle name="Input 4 4 2 2 3" xfId="5606"/>
    <cellStyle name="Input 4 4 2 2 3 2" xfId="5607"/>
    <cellStyle name="Input 4 4 2 2 4" xfId="5608"/>
    <cellStyle name="Input 4 4 2 2 5" xfId="5609"/>
    <cellStyle name="Input 4 4 2 2 6" xfId="5610"/>
    <cellStyle name="Input 4 4 2 2 7" xfId="5611"/>
    <cellStyle name="Input 4 4 2 3" xfId="5612"/>
    <cellStyle name="Input 4 4 2 3 2" xfId="5613"/>
    <cellStyle name="Input 4 4 2 3 3" xfId="5614"/>
    <cellStyle name="Input 4 4 2 3 4" xfId="5615"/>
    <cellStyle name="Input 4 4 2 3 5" xfId="5616"/>
    <cellStyle name="Input 4 4 2 3 6" xfId="5617"/>
    <cellStyle name="Input 4 4 2 4" xfId="5618"/>
    <cellStyle name="Input 4 4 2 4 2" xfId="5619"/>
    <cellStyle name="Input 4 4 2 5" xfId="5620"/>
    <cellStyle name="Input 4 4 2 6" xfId="5621"/>
    <cellStyle name="Input 4 4 2 7" xfId="5622"/>
    <cellStyle name="Input 4 4 2 8" xfId="5623"/>
    <cellStyle name="Input 4 4 2_Subsidy" xfId="5624"/>
    <cellStyle name="Input 4 4 3" xfId="5625"/>
    <cellStyle name="Input 4 4 3 2" xfId="5626"/>
    <cellStyle name="Input 4 4 3 2 2" xfId="5627"/>
    <cellStyle name="Input 4 4 3 2 3" xfId="5628"/>
    <cellStyle name="Input 4 4 3 2 4" xfId="5629"/>
    <cellStyle name="Input 4 4 3 2 5" xfId="5630"/>
    <cellStyle name="Input 4 4 3 2 6" xfId="5631"/>
    <cellStyle name="Input 4 4 3 3" xfId="5632"/>
    <cellStyle name="Input 4 4 3 3 2" xfId="5633"/>
    <cellStyle name="Input 4 4 3 4" xfId="5634"/>
    <cellStyle name="Input 4 4 3 5" xfId="5635"/>
    <cellStyle name="Input 4 4 3 6" xfId="5636"/>
    <cellStyle name="Input 4 4 3 7" xfId="5637"/>
    <cellStyle name="Input 4 4 4" xfId="5638"/>
    <cellStyle name="Input 4 4 4 2" xfId="5639"/>
    <cellStyle name="Input 4 4 4 2 2" xfId="5640"/>
    <cellStyle name="Input 4 4 4 2 3" xfId="5641"/>
    <cellStyle name="Input 4 4 4 2 4" xfId="5642"/>
    <cellStyle name="Input 4 4 4 2 5" xfId="5643"/>
    <cellStyle name="Input 4 4 4 2 6" xfId="5644"/>
    <cellStyle name="Input 4 4 4 3" xfId="5645"/>
    <cellStyle name="Input 4 4 4 3 2" xfId="5646"/>
    <cellStyle name="Input 4 4 4 4" xfId="5647"/>
    <cellStyle name="Input 4 4 4 5" xfId="5648"/>
    <cellStyle name="Input 4 4 4 6" xfId="5649"/>
    <cellStyle name="Input 4 4 4 7" xfId="5650"/>
    <cellStyle name="Input 4 4 5" xfId="5651"/>
    <cellStyle name="Input 4 4 5 2" xfId="5652"/>
    <cellStyle name="Input 4 4 5 2 2" xfId="5653"/>
    <cellStyle name="Input 4 4 5 2 3" xfId="5654"/>
    <cellStyle name="Input 4 4 5 2 4" xfId="5655"/>
    <cellStyle name="Input 4 4 5 2 5" xfId="5656"/>
    <cellStyle name="Input 4 4 5 2 6" xfId="5657"/>
    <cellStyle name="Input 4 4 5 3" xfId="5658"/>
    <cellStyle name="Input 4 4 5 3 2" xfId="5659"/>
    <cellStyle name="Input 4 4 5 4" xfId="5660"/>
    <cellStyle name="Input 4 4 5 5" xfId="5661"/>
    <cellStyle name="Input 4 4 5 6" xfId="5662"/>
    <cellStyle name="Input 4 4 5 7" xfId="5663"/>
    <cellStyle name="Input 4 4 6" xfId="5664"/>
    <cellStyle name="Input 4 4 6 2" xfId="5665"/>
    <cellStyle name="Input 4 4 6 2 2" xfId="5666"/>
    <cellStyle name="Input 4 4 6 2 3" xfId="5667"/>
    <cellStyle name="Input 4 4 6 2 4" xfId="5668"/>
    <cellStyle name="Input 4 4 6 2 5" xfId="5669"/>
    <cellStyle name="Input 4 4 6 2 6" xfId="5670"/>
    <cellStyle name="Input 4 4 6 3" xfId="5671"/>
    <cellStyle name="Input 4 4 6 3 2" xfId="5672"/>
    <cellStyle name="Input 4 4 6 4" xfId="5673"/>
    <cellStyle name="Input 4 4 6 5" xfId="5674"/>
    <cellStyle name="Input 4 4 6 6" xfId="5675"/>
    <cellStyle name="Input 4 4 6 7" xfId="5676"/>
    <cellStyle name="Input 4 4 7" xfId="5677"/>
    <cellStyle name="Input 4 4 7 2" xfId="5678"/>
    <cellStyle name="Input 4 4 7 2 2" xfId="5679"/>
    <cellStyle name="Input 4 4 7 2 3" xfId="5680"/>
    <cellStyle name="Input 4 4 7 2 4" xfId="5681"/>
    <cellStyle name="Input 4 4 7 2 5" xfId="5682"/>
    <cellStyle name="Input 4 4 7 2 6" xfId="5683"/>
    <cellStyle name="Input 4 4 7 3" xfId="5684"/>
    <cellStyle name="Input 4 4 7 3 2" xfId="5685"/>
    <cellStyle name="Input 4 4 7 4" xfId="5686"/>
    <cellStyle name="Input 4 4 7 5" xfId="5687"/>
    <cellStyle name="Input 4 4 7 6" xfId="5688"/>
    <cellStyle name="Input 4 4 7 7" xfId="5689"/>
    <cellStyle name="Input 4 4 8" xfId="5690"/>
    <cellStyle name="Input 4 4 8 2" xfId="5691"/>
    <cellStyle name="Input 4 4 8 2 2" xfId="5692"/>
    <cellStyle name="Input 4 4 8 2 3" xfId="5693"/>
    <cellStyle name="Input 4 4 8 2 4" xfId="5694"/>
    <cellStyle name="Input 4 4 8 2 5" xfId="5695"/>
    <cellStyle name="Input 4 4 8 2 6" xfId="5696"/>
    <cellStyle name="Input 4 4 8 3" xfId="5697"/>
    <cellStyle name="Input 4 4 8 3 2" xfId="5698"/>
    <cellStyle name="Input 4 4 8 4" xfId="5699"/>
    <cellStyle name="Input 4 4 8 5" xfId="5700"/>
    <cellStyle name="Input 4 4 8 6" xfId="5701"/>
    <cellStyle name="Input 4 4 8 7" xfId="5702"/>
    <cellStyle name="Input 4 4 9" xfId="5703"/>
    <cellStyle name="Input 4 4 9 2" xfId="5704"/>
    <cellStyle name="Input 4 4 9 3" xfId="5705"/>
    <cellStyle name="Input 4 4 9 4" xfId="5706"/>
    <cellStyle name="Input 4 4 9 5" xfId="5707"/>
    <cellStyle name="Input 4 4 9 6" xfId="5708"/>
    <cellStyle name="Input 4 4_Subsidy" xfId="5709"/>
    <cellStyle name="Input 4 40" xfId="5710"/>
    <cellStyle name="Input 4 41" xfId="5711"/>
    <cellStyle name="Input 4 42" xfId="5712"/>
    <cellStyle name="Input 4 43" xfId="5713"/>
    <cellStyle name="Input 4 44" xfId="5714"/>
    <cellStyle name="Input 4 5" xfId="5715"/>
    <cellStyle name="Input 4 5 10" xfId="5716"/>
    <cellStyle name="Input 4 5 10 2" xfId="5717"/>
    <cellStyle name="Input 4 5 11" xfId="5718"/>
    <cellStyle name="Input 4 5 12" xfId="5719"/>
    <cellStyle name="Input 4 5 13" xfId="5720"/>
    <cellStyle name="Input 4 5 14" xfId="5721"/>
    <cellStyle name="Input 4 5 2" xfId="5722"/>
    <cellStyle name="Input 4 5 2 2" xfId="5723"/>
    <cellStyle name="Input 4 5 2 2 2" xfId="5724"/>
    <cellStyle name="Input 4 5 2 2 2 2" xfId="5725"/>
    <cellStyle name="Input 4 5 2 2 2 3" xfId="5726"/>
    <cellStyle name="Input 4 5 2 2 2 4" xfId="5727"/>
    <cellStyle name="Input 4 5 2 2 2 5" xfId="5728"/>
    <cellStyle name="Input 4 5 2 2 2 6" xfId="5729"/>
    <cellStyle name="Input 4 5 2 2 3" xfId="5730"/>
    <cellStyle name="Input 4 5 2 2 3 2" xfId="5731"/>
    <cellStyle name="Input 4 5 2 2 4" xfId="5732"/>
    <cellStyle name="Input 4 5 2 2 5" xfId="5733"/>
    <cellStyle name="Input 4 5 2 2 6" xfId="5734"/>
    <cellStyle name="Input 4 5 2 2 7" xfId="5735"/>
    <cellStyle name="Input 4 5 2 3" xfId="5736"/>
    <cellStyle name="Input 4 5 2 3 2" xfId="5737"/>
    <cellStyle name="Input 4 5 2 3 3" xfId="5738"/>
    <cellStyle name="Input 4 5 2 3 4" xfId="5739"/>
    <cellStyle name="Input 4 5 2 3 5" xfId="5740"/>
    <cellStyle name="Input 4 5 2 3 6" xfId="5741"/>
    <cellStyle name="Input 4 5 2 4" xfId="5742"/>
    <cellStyle name="Input 4 5 2 4 2" xfId="5743"/>
    <cellStyle name="Input 4 5 2 5" xfId="5744"/>
    <cellStyle name="Input 4 5 2 6" xfId="5745"/>
    <cellStyle name="Input 4 5 2 7" xfId="5746"/>
    <cellStyle name="Input 4 5 2 8" xfId="5747"/>
    <cellStyle name="Input 4 5 2_Subsidy" xfId="5748"/>
    <cellStyle name="Input 4 5 3" xfId="5749"/>
    <cellStyle name="Input 4 5 3 2" xfId="5750"/>
    <cellStyle name="Input 4 5 3 2 2" xfId="5751"/>
    <cellStyle name="Input 4 5 3 2 3" xfId="5752"/>
    <cellStyle name="Input 4 5 3 2 4" xfId="5753"/>
    <cellStyle name="Input 4 5 3 2 5" xfId="5754"/>
    <cellStyle name="Input 4 5 3 2 6" xfId="5755"/>
    <cellStyle name="Input 4 5 3 3" xfId="5756"/>
    <cellStyle name="Input 4 5 3 3 2" xfId="5757"/>
    <cellStyle name="Input 4 5 3 4" xfId="5758"/>
    <cellStyle name="Input 4 5 3 5" xfId="5759"/>
    <cellStyle name="Input 4 5 3 6" xfId="5760"/>
    <cellStyle name="Input 4 5 3 7" xfId="5761"/>
    <cellStyle name="Input 4 5 4" xfId="5762"/>
    <cellStyle name="Input 4 5 4 2" xfId="5763"/>
    <cellStyle name="Input 4 5 4 2 2" xfId="5764"/>
    <cellStyle name="Input 4 5 4 2 3" xfId="5765"/>
    <cellStyle name="Input 4 5 4 2 4" xfId="5766"/>
    <cellStyle name="Input 4 5 4 2 5" xfId="5767"/>
    <cellStyle name="Input 4 5 4 2 6" xfId="5768"/>
    <cellStyle name="Input 4 5 4 3" xfId="5769"/>
    <cellStyle name="Input 4 5 4 3 2" xfId="5770"/>
    <cellStyle name="Input 4 5 4 4" xfId="5771"/>
    <cellStyle name="Input 4 5 4 5" xfId="5772"/>
    <cellStyle name="Input 4 5 4 6" xfId="5773"/>
    <cellStyle name="Input 4 5 4 7" xfId="5774"/>
    <cellStyle name="Input 4 5 5" xfId="5775"/>
    <cellStyle name="Input 4 5 5 2" xfId="5776"/>
    <cellStyle name="Input 4 5 5 2 2" xfId="5777"/>
    <cellStyle name="Input 4 5 5 2 3" xfId="5778"/>
    <cellStyle name="Input 4 5 5 2 4" xfId="5779"/>
    <cellStyle name="Input 4 5 5 2 5" xfId="5780"/>
    <cellStyle name="Input 4 5 5 2 6" xfId="5781"/>
    <cellStyle name="Input 4 5 5 3" xfId="5782"/>
    <cellStyle name="Input 4 5 5 3 2" xfId="5783"/>
    <cellStyle name="Input 4 5 5 4" xfId="5784"/>
    <cellStyle name="Input 4 5 5 5" xfId="5785"/>
    <cellStyle name="Input 4 5 5 6" xfId="5786"/>
    <cellStyle name="Input 4 5 5 7" xfId="5787"/>
    <cellStyle name="Input 4 5 6" xfId="5788"/>
    <cellStyle name="Input 4 5 6 2" xfId="5789"/>
    <cellStyle name="Input 4 5 6 2 2" xfId="5790"/>
    <cellStyle name="Input 4 5 6 2 3" xfId="5791"/>
    <cellStyle name="Input 4 5 6 2 4" xfId="5792"/>
    <cellStyle name="Input 4 5 6 2 5" xfId="5793"/>
    <cellStyle name="Input 4 5 6 2 6" xfId="5794"/>
    <cellStyle name="Input 4 5 6 3" xfId="5795"/>
    <cellStyle name="Input 4 5 6 3 2" xfId="5796"/>
    <cellStyle name="Input 4 5 6 4" xfId="5797"/>
    <cellStyle name="Input 4 5 6 5" xfId="5798"/>
    <cellStyle name="Input 4 5 6 6" xfId="5799"/>
    <cellStyle name="Input 4 5 6 7" xfId="5800"/>
    <cellStyle name="Input 4 5 7" xfId="5801"/>
    <cellStyle name="Input 4 5 7 2" xfId="5802"/>
    <cellStyle name="Input 4 5 7 2 2" xfId="5803"/>
    <cellStyle name="Input 4 5 7 2 3" xfId="5804"/>
    <cellStyle name="Input 4 5 7 2 4" xfId="5805"/>
    <cellStyle name="Input 4 5 7 2 5" xfId="5806"/>
    <cellStyle name="Input 4 5 7 2 6" xfId="5807"/>
    <cellStyle name="Input 4 5 7 3" xfId="5808"/>
    <cellStyle name="Input 4 5 7 3 2" xfId="5809"/>
    <cellStyle name="Input 4 5 7 4" xfId="5810"/>
    <cellStyle name="Input 4 5 7 5" xfId="5811"/>
    <cellStyle name="Input 4 5 7 6" xfId="5812"/>
    <cellStyle name="Input 4 5 7 7" xfId="5813"/>
    <cellStyle name="Input 4 5 8" xfId="5814"/>
    <cellStyle name="Input 4 5 8 2" xfId="5815"/>
    <cellStyle name="Input 4 5 8 2 2" xfId="5816"/>
    <cellStyle name="Input 4 5 8 2 3" xfId="5817"/>
    <cellStyle name="Input 4 5 8 2 4" xfId="5818"/>
    <cellStyle name="Input 4 5 8 2 5" xfId="5819"/>
    <cellStyle name="Input 4 5 8 2 6" xfId="5820"/>
    <cellStyle name="Input 4 5 8 3" xfId="5821"/>
    <cellStyle name="Input 4 5 8 3 2" xfId="5822"/>
    <cellStyle name="Input 4 5 8 4" xfId="5823"/>
    <cellStyle name="Input 4 5 8 5" xfId="5824"/>
    <cellStyle name="Input 4 5 8 6" xfId="5825"/>
    <cellStyle name="Input 4 5 8 7" xfId="5826"/>
    <cellStyle name="Input 4 5 9" xfId="5827"/>
    <cellStyle name="Input 4 5 9 2" xfId="5828"/>
    <cellStyle name="Input 4 5 9 3" xfId="5829"/>
    <cellStyle name="Input 4 5 9 4" xfId="5830"/>
    <cellStyle name="Input 4 5 9 5" xfId="5831"/>
    <cellStyle name="Input 4 5 9 6" xfId="5832"/>
    <cellStyle name="Input 4 5_Subsidy" xfId="5833"/>
    <cellStyle name="Input 4 6" xfId="5834"/>
    <cellStyle name="Input 4 6 2" xfId="5835"/>
    <cellStyle name="Input 4 6 2 2" xfId="5836"/>
    <cellStyle name="Input 4 6 2 2 2" xfId="5837"/>
    <cellStyle name="Input 4 6 2 2 3" xfId="5838"/>
    <cellStyle name="Input 4 6 2 2 4" xfId="5839"/>
    <cellStyle name="Input 4 6 2 2 5" xfId="5840"/>
    <cellStyle name="Input 4 6 2 2 6" xfId="5841"/>
    <cellStyle name="Input 4 6 2 3" xfId="5842"/>
    <cellStyle name="Input 4 6 2 3 2" xfId="5843"/>
    <cellStyle name="Input 4 6 2 4" xfId="5844"/>
    <cellStyle name="Input 4 6 2 5" xfId="5845"/>
    <cellStyle name="Input 4 6 2 6" xfId="5846"/>
    <cellStyle name="Input 4 6 2 7" xfId="5847"/>
    <cellStyle name="Input 4 6 3" xfId="5848"/>
    <cellStyle name="Input 4 6 3 2" xfId="5849"/>
    <cellStyle name="Input 4 6 3 3" xfId="5850"/>
    <cellStyle name="Input 4 6 3 4" xfId="5851"/>
    <cellStyle name="Input 4 6 3 5" xfId="5852"/>
    <cellStyle name="Input 4 6 3 6" xfId="5853"/>
    <cellStyle name="Input 4 6 4" xfId="5854"/>
    <cellStyle name="Input 4 6 4 2" xfId="5855"/>
    <cellStyle name="Input 4 6 5" xfId="5856"/>
    <cellStyle name="Input 4 6 6" xfId="5857"/>
    <cellStyle name="Input 4 6 7" xfId="5858"/>
    <cellStyle name="Input 4 6 8" xfId="5859"/>
    <cellStyle name="Input 4 6_Subsidy" xfId="5860"/>
    <cellStyle name="Input 4 7" xfId="5861"/>
    <cellStyle name="Input 4 7 2" xfId="5862"/>
    <cellStyle name="Input 4 7 2 2" xfId="5863"/>
    <cellStyle name="Input 4 7 2 3" xfId="5864"/>
    <cellStyle name="Input 4 7 2 4" xfId="5865"/>
    <cellStyle name="Input 4 7 2 5" xfId="5866"/>
    <cellStyle name="Input 4 7 2 6" xfId="5867"/>
    <cellStyle name="Input 4 7 3" xfId="5868"/>
    <cellStyle name="Input 4 7 3 2" xfId="5869"/>
    <cellStyle name="Input 4 7 4" xfId="5870"/>
    <cellStyle name="Input 4 7 5" xfId="5871"/>
    <cellStyle name="Input 4 7 6" xfId="5872"/>
    <cellStyle name="Input 4 7 7" xfId="5873"/>
    <cellStyle name="Input 4 8" xfId="5874"/>
    <cellStyle name="Input 4 8 2" xfId="5875"/>
    <cellStyle name="Input 4 8 2 2" xfId="5876"/>
    <cellStyle name="Input 4 8 2 3" xfId="5877"/>
    <cellStyle name="Input 4 8 2 4" xfId="5878"/>
    <cellStyle name="Input 4 8 2 5" xfId="5879"/>
    <cellStyle name="Input 4 8 2 6" xfId="5880"/>
    <cellStyle name="Input 4 8 3" xfId="5881"/>
    <cellStyle name="Input 4 8 3 2" xfId="5882"/>
    <cellStyle name="Input 4 8 4" xfId="5883"/>
    <cellStyle name="Input 4 8 5" xfId="5884"/>
    <cellStyle name="Input 4 8 6" xfId="5885"/>
    <cellStyle name="Input 4 8 7" xfId="5886"/>
    <cellStyle name="Input 4 9" xfId="5887"/>
    <cellStyle name="Input 4 9 2" xfId="5888"/>
    <cellStyle name="Input 4 9 2 2" xfId="5889"/>
    <cellStyle name="Input 4 9 2 3" xfId="5890"/>
    <cellStyle name="Input 4 9 2 4" xfId="5891"/>
    <cellStyle name="Input 4 9 2 5" xfId="5892"/>
    <cellStyle name="Input 4 9 2 6" xfId="5893"/>
    <cellStyle name="Input 4 9 3" xfId="5894"/>
    <cellStyle name="Input 4 9 3 2" xfId="5895"/>
    <cellStyle name="Input 4 9 4" xfId="5896"/>
    <cellStyle name="Input 4 9 5" xfId="5897"/>
    <cellStyle name="Input 4 9 6" xfId="5898"/>
    <cellStyle name="Input 4 9 7" xfId="5899"/>
    <cellStyle name="Input 4_ST" xfId="5900"/>
    <cellStyle name="Input 5" xfId="5901"/>
    <cellStyle name="Input 5 10" xfId="5902"/>
    <cellStyle name="Input 5 10 2" xfId="5903"/>
    <cellStyle name="Input 5 10 2 2" xfId="5904"/>
    <cellStyle name="Input 5 10 2 3" xfId="5905"/>
    <cellStyle name="Input 5 10 2 4" xfId="5906"/>
    <cellStyle name="Input 5 10 2 5" xfId="5907"/>
    <cellStyle name="Input 5 10 2 6" xfId="5908"/>
    <cellStyle name="Input 5 10 3" xfId="5909"/>
    <cellStyle name="Input 5 10 3 2" xfId="5910"/>
    <cellStyle name="Input 5 10 4" xfId="5911"/>
    <cellStyle name="Input 5 10 5" xfId="5912"/>
    <cellStyle name="Input 5 10 6" xfId="5913"/>
    <cellStyle name="Input 5 10 7" xfId="5914"/>
    <cellStyle name="Input 5 11" xfId="5915"/>
    <cellStyle name="Input 5 11 2" xfId="5916"/>
    <cellStyle name="Input 5 11 2 2" xfId="5917"/>
    <cellStyle name="Input 5 11 2 3" xfId="5918"/>
    <cellStyle name="Input 5 11 2 4" xfId="5919"/>
    <cellStyle name="Input 5 11 2 5" xfId="5920"/>
    <cellStyle name="Input 5 11 2 6" xfId="5921"/>
    <cellStyle name="Input 5 11 3" xfId="5922"/>
    <cellStyle name="Input 5 11 3 2" xfId="5923"/>
    <cellStyle name="Input 5 11 4" xfId="5924"/>
    <cellStyle name="Input 5 11 5" xfId="5925"/>
    <cellStyle name="Input 5 11 6" xfId="5926"/>
    <cellStyle name="Input 5 11 7" xfId="5927"/>
    <cellStyle name="Input 5 12" xfId="5928"/>
    <cellStyle name="Input 5 12 2" xfId="5929"/>
    <cellStyle name="Input 5 12 3" xfId="5930"/>
    <cellStyle name="Input 5 12 4" xfId="5931"/>
    <cellStyle name="Input 5 12 5" xfId="5932"/>
    <cellStyle name="Input 5 12 6" xfId="5933"/>
    <cellStyle name="Input 5 13" xfId="5934"/>
    <cellStyle name="Input 5 13 2" xfId="5935"/>
    <cellStyle name="Input 5 14" xfId="5936"/>
    <cellStyle name="Input 5 15" xfId="5937"/>
    <cellStyle name="Input 5 16" xfId="5938"/>
    <cellStyle name="Input 5 17" xfId="5939"/>
    <cellStyle name="Input 5 18" xfId="5940"/>
    <cellStyle name="Input 5 19" xfId="5941"/>
    <cellStyle name="Input 5 2" xfId="5942"/>
    <cellStyle name="Input 5 2 10" xfId="5943"/>
    <cellStyle name="Input 5 2 10 2" xfId="5944"/>
    <cellStyle name="Input 5 2 11" xfId="5945"/>
    <cellStyle name="Input 5 2 12" xfId="5946"/>
    <cellStyle name="Input 5 2 13" xfId="5947"/>
    <cellStyle name="Input 5 2 14" xfId="5948"/>
    <cellStyle name="Input 5 2 2" xfId="5949"/>
    <cellStyle name="Input 5 2 2 2" xfId="5950"/>
    <cellStyle name="Input 5 2 2 2 2" xfId="5951"/>
    <cellStyle name="Input 5 2 2 2 2 2" xfId="5952"/>
    <cellStyle name="Input 5 2 2 2 2 3" xfId="5953"/>
    <cellStyle name="Input 5 2 2 2 2 4" xfId="5954"/>
    <cellStyle name="Input 5 2 2 2 2 5" xfId="5955"/>
    <cellStyle name="Input 5 2 2 2 2 6" xfId="5956"/>
    <cellStyle name="Input 5 2 2 2 3" xfId="5957"/>
    <cellStyle name="Input 5 2 2 2 3 2" xfId="5958"/>
    <cellStyle name="Input 5 2 2 2 4" xfId="5959"/>
    <cellStyle name="Input 5 2 2 2 5" xfId="5960"/>
    <cellStyle name="Input 5 2 2 2 6" xfId="5961"/>
    <cellStyle name="Input 5 2 2 2 7" xfId="5962"/>
    <cellStyle name="Input 5 2 2 3" xfId="5963"/>
    <cellStyle name="Input 5 2 2 3 2" xfId="5964"/>
    <cellStyle name="Input 5 2 2 3 3" xfId="5965"/>
    <cellStyle name="Input 5 2 2 3 4" xfId="5966"/>
    <cellStyle name="Input 5 2 2 3 5" xfId="5967"/>
    <cellStyle name="Input 5 2 2 3 6" xfId="5968"/>
    <cellStyle name="Input 5 2 2 4" xfId="5969"/>
    <cellStyle name="Input 5 2 2 4 2" xfId="5970"/>
    <cellStyle name="Input 5 2 2 5" xfId="5971"/>
    <cellStyle name="Input 5 2 2 6" xfId="5972"/>
    <cellStyle name="Input 5 2 2 7" xfId="5973"/>
    <cellStyle name="Input 5 2 2 8" xfId="5974"/>
    <cellStyle name="Input 5 2 2_Subsidy" xfId="5975"/>
    <cellStyle name="Input 5 2 3" xfId="5976"/>
    <cellStyle name="Input 5 2 3 2" xfId="5977"/>
    <cellStyle name="Input 5 2 3 2 2" xfId="5978"/>
    <cellStyle name="Input 5 2 3 2 3" xfId="5979"/>
    <cellStyle name="Input 5 2 3 2 4" xfId="5980"/>
    <cellStyle name="Input 5 2 3 2 5" xfId="5981"/>
    <cellStyle name="Input 5 2 3 2 6" xfId="5982"/>
    <cellStyle name="Input 5 2 3 3" xfId="5983"/>
    <cellStyle name="Input 5 2 3 3 2" xfId="5984"/>
    <cellStyle name="Input 5 2 3 4" xfId="5985"/>
    <cellStyle name="Input 5 2 3 5" xfId="5986"/>
    <cellStyle name="Input 5 2 3 6" xfId="5987"/>
    <cellStyle name="Input 5 2 3 7" xfId="5988"/>
    <cellStyle name="Input 5 2 4" xfId="5989"/>
    <cellStyle name="Input 5 2 4 2" xfId="5990"/>
    <cellStyle name="Input 5 2 4 2 2" xfId="5991"/>
    <cellStyle name="Input 5 2 4 2 3" xfId="5992"/>
    <cellStyle name="Input 5 2 4 2 4" xfId="5993"/>
    <cellStyle name="Input 5 2 4 2 5" xfId="5994"/>
    <cellStyle name="Input 5 2 4 2 6" xfId="5995"/>
    <cellStyle name="Input 5 2 4 3" xfId="5996"/>
    <cellStyle name="Input 5 2 4 3 2" xfId="5997"/>
    <cellStyle name="Input 5 2 4 4" xfId="5998"/>
    <cellStyle name="Input 5 2 4 5" xfId="5999"/>
    <cellStyle name="Input 5 2 4 6" xfId="6000"/>
    <cellStyle name="Input 5 2 4 7" xfId="6001"/>
    <cellStyle name="Input 5 2 5" xfId="6002"/>
    <cellStyle name="Input 5 2 5 2" xfId="6003"/>
    <cellStyle name="Input 5 2 5 2 2" xfId="6004"/>
    <cellStyle name="Input 5 2 5 2 3" xfId="6005"/>
    <cellStyle name="Input 5 2 5 2 4" xfId="6006"/>
    <cellStyle name="Input 5 2 5 2 5" xfId="6007"/>
    <cellStyle name="Input 5 2 5 2 6" xfId="6008"/>
    <cellStyle name="Input 5 2 5 3" xfId="6009"/>
    <cellStyle name="Input 5 2 5 3 2" xfId="6010"/>
    <cellStyle name="Input 5 2 5 4" xfId="6011"/>
    <cellStyle name="Input 5 2 5 5" xfId="6012"/>
    <cellStyle name="Input 5 2 5 6" xfId="6013"/>
    <cellStyle name="Input 5 2 5 7" xfId="6014"/>
    <cellStyle name="Input 5 2 6" xfId="6015"/>
    <cellStyle name="Input 5 2 6 2" xfId="6016"/>
    <cellStyle name="Input 5 2 6 2 2" xfId="6017"/>
    <cellStyle name="Input 5 2 6 2 3" xfId="6018"/>
    <cellStyle name="Input 5 2 6 2 4" xfId="6019"/>
    <cellStyle name="Input 5 2 6 2 5" xfId="6020"/>
    <cellStyle name="Input 5 2 6 2 6" xfId="6021"/>
    <cellStyle name="Input 5 2 6 3" xfId="6022"/>
    <cellStyle name="Input 5 2 6 3 2" xfId="6023"/>
    <cellStyle name="Input 5 2 6 4" xfId="6024"/>
    <cellStyle name="Input 5 2 6 5" xfId="6025"/>
    <cellStyle name="Input 5 2 6 6" xfId="6026"/>
    <cellStyle name="Input 5 2 6 7" xfId="6027"/>
    <cellStyle name="Input 5 2 7" xfId="6028"/>
    <cellStyle name="Input 5 2 7 2" xfId="6029"/>
    <cellStyle name="Input 5 2 7 2 2" xfId="6030"/>
    <cellStyle name="Input 5 2 7 2 3" xfId="6031"/>
    <cellStyle name="Input 5 2 7 2 4" xfId="6032"/>
    <cellStyle name="Input 5 2 7 2 5" xfId="6033"/>
    <cellStyle name="Input 5 2 7 2 6" xfId="6034"/>
    <cellStyle name="Input 5 2 7 3" xfId="6035"/>
    <cellStyle name="Input 5 2 7 3 2" xfId="6036"/>
    <cellStyle name="Input 5 2 7 4" xfId="6037"/>
    <cellStyle name="Input 5 2 7 5" xfId="6038"/>
    <cellStyle name="Input 5 2 7 6" xfId="6039"/>
    <cellStyle name="Input 5 2 7 7" xfId="6040"/>
    <cellStyle name="Input 5 2 8" xfId="6041"/>
    <cellStyle name="Input 5 2 8 2" xfId="6042"/>
    <cellStyle name="Input 5 2 8 2 2" xfId="6043"/>
    <cellStyle name="Input 5 2 8 2 3" xfId="6044"/>
    <cellStyle name="Input 5 2 8 2 4" xfId="6045"/>
    <cellStyle name="Input 5 2 8 2 5" xfId="6046"/>
    <cellStyle name="Input 5 2 8 2 6" xfId="6047"/>
    <cellStyle name="Input 5 2 8 3" xfId="6048"/>
    <cellStyle name="Input 5 2 8 3 2" xfId="6049"/>
    <cellStyle name="Input 5 2 8 4" xfId="6050"/>
    <cellStyle name="Input 5 2 8 5" xfId="6051"/>
    <cellStyle name="Input 5 2 8 6" xfId="6052"/>
    <cellStyle name="Input 5 2 8 7" xfId="6053"/>
    <cellStyle name="Input 5 2 9" xfId="6054"/>
    <cellStyle name="Input 5 2 9 2" xfId="6055"/>
    <cellStyle name="Input 5 2 9 3" xfId="6056"/>
    <cellStyle name="Input 5 2 9 4" xfId="6057"/>
    <cellStyle name="Input 5 2 9 5" xfId="6058"/>
    <cellStyle name="Input 5 2 9 6" xfId="6059"/>
    <cellStyle name="Input 5 2_Subsidy" xfId="6060"/>
    <cellStyle name="Input 5 3" xfId="6061"/>
    <cellStyle name="Input 5 3 10" xfId="6062"/>
    <cellStyle name="Input 5 3 10 2" xfId="6063"/>
    <cellStyle name="Input 5 3 11" xfId="6064"/>
    <cellStyle name="Input 5 3 12" xfId="6065"/>
    <cellStyle name="Input 5 3 13" xfId="6066"/>
    <cellStyle name="Input 5 3 14" xfId="6067"/>
    <cellStyle name="Input 5 3 2" xfId="6068"/>
    <cellStyle name="Input 5 3 2 2" xfId="6069"/>
    <cellStyle name="Input 5 3 2 2 2" xfId="6070"/>
    <cellStyle name="Input 5 3 2 2 2 2" xfId="6071"/>
    <cellStyle name="Input 5 3 2 2 2 3" xfId="6072"/>
    <cellStyle name="Input 5 3 2 2 2 4" xfId="6073"/>
    <cellStyle name="Input 5 3 2 2 2 5" xfId="6074"/>
    <cellStyle name="Input 5 3 2 2 2 6" xfId="6075"/>
    <cellStyle name="Input 5 3 2 2 3" xfId="6076"/>
    <cellStyle name="Input 5 3 2 2 3 2" xfId="6077"/>
    <cellStyle name="Input 5 3 2 2 4" xfId="6078"/>
    <cellStyle name="Input 5 3 2 2 5" xfId="6079"/>
    <cellStyle name="Input 5 3 2 2 6" xfId="6080"/>
    <cellStyle name="Input 5 3 2 2 7" xfId="6081"/>
    <cellStyle name="Input 5 3 2 3" xfId="6082"/>
    <cellStyle name="Input 5 3 2 3 2" xfId="6083"/>
    <cellStyle name="Input 5 3 2 3 3" xfId="6084"/>
    <cellStyle name="Input 5 3 2 3 4" xfId="6085"/>
    <cellStyle name="Input 5 3 2 3 5" xfId="6086"/>
    <cellStyle name="Input 5 3 2 3 6" xfId="6087"/>
    <cellStyle name="Input 5 3 2 4" xfId="6088"/>
    <cellStyle name="Input 5 3 2 4 2" xfId="6089"/>
    <cellStyle name="Input 5 3 2 5" xfId="6090"/>
    <cellStyle name="Input 5 3 2 6" xfId="6091"/>
    <cellStyle name="Input 5 3 2 7" xfId="6092"/>
    <cellStyle name="Input 5 3 2 8" xfId="6093"/>
    <cellStyle name="Input 5 3 2_Subsidy" xfId="6094"/>
    <cellStyle name="Input 5 3 3" xfId="6095"/>
    <cellStyle name="Input 5 3 3 2" xfId="6096"/>
    <cellStyle name="Input 5 3 3 2 2" xfId="6097"/>
    <cellStyle name="Input 5 3 3 2 3" xfId="6098"/>
    <cellStyle name="Input 5 3 3 2 4" xfId="6099"/>
    <cellStyle name="Input 5 3 3 2 5" xfId="6100"/>
    <cellStyle name="Input 5 3 3 2 6" xfId="6101"/>
    <cellStyle name="Input 5 3 3 3" xfId="6102"/>
    <cellStyle name="Input 5 3 3 3 2" xfId="6103"/>
    <cellStyle name="Input 5 3 3 4" xfId="6104"/>
    <cellStyle name="Input 5 3 3 5" xfId="6105"/>
    <cellStyle name="Input 5 3 3 6" xfId="6106"/>
    <cellStyle name="Input 5 3 3 7" xfId="6107"/>
    <cellStyle name="Input 5 3 4" xfId="6108"/>
    <cellStyle name="Input 5 3 4 2" xfId="6109"/>
    <cellStyle name="Input 5 3 4 2 2" xfId="6110"/>
    <cellStyle name="Input 5 3 4 2 3" xfId="6111"/>
    <cellStyle name="Input 5 3 4 2 4" xfId="6112"/>
    <cellStyle name="Input 5 3 4 2 5" xfId="6113"/>
    <cellStyle name="Input 5 3 4 2 6" xfId="6114"/>
    <cellStyle name="Input 5 3 4 3" xfId="6115"/>
    <cellStyle name="Input 5 3 4 3 2" xfId="6116"/>
    <cellStyle name="Input 5 3 4 4" xfId="6117"/>
    <cellStyle name="Input 5 3 4 5" xfId="6118"/>
    <cellStyle name="Input 5 3 4 6" xfId="6119"/>
    <cellStyle name="Input 5 3 4 7" xfId="6120"/>
    <cellStyle name="Input 5 3 5" xfId="6121"/>
    <cellStyle name="Input 5 3 5 2" xfId="6122"/>
    <cellStyle name="Input 5 3 5 2 2" xfId="6123"/>
    <cellStyle name="Input 5 3 5 2 3" xfId="6124"/>
    <cellStyle name="Input 5 3 5 2 4" xfId="6125"/>
    <cellStyle name="Input 5 3 5 2 5" xfId="6126"/>
    <cellStyle name="Input 5 3 5 2 6" xfId="6127"/>
    <cellStyle name="Input 5 3 5 3" xfId="6128"/>
    <cellStyle name="Input 5 3 5 3 2" xfId="6129"/>
    <cellStyle name="Input 5 3 5 4" xfId="6130"/>
    <cellStyle name="Input 5 3 5 5" xfId="6131"/>
    <cellStyle name="Input 5 3 5 6" xfId="6132"/>
    <cellStyle name="Input 5 3 5 7" xfId="6133"/>
    <cellStyle name="Input 5 3 6" xfId="6134"/>
    <cellStyle name="Input 5 3 6 2" xfId="6135"/>
    <cellStyle name="Input 5 3 6 2 2" xfId="6136"/>
    <cellStyle name="Input 5 3 6 2 3" xfId="6137"/>
    <cellStyle name="Input 5 3 6 2 4" xfId="6138"/>
    <cellStyle name="Input 5 3 6 2 5" xfId="6139"/>
    <cellStyle name="Input 5 3 6 2 6" xfId="6140"/>
    <cellStyle name="Input 5 3 6 3" xfId="6141"/>
    <cellStyle name="Input 5 3 6 3 2" xfId="6142"/>
    <cellStyle name="Input 5 3 6 4" xfId="6143"/>
    <cellStyle name="Input 5 3 6 5" xfId="6144"/>
    <cellStyle name="Input 5 3 6 6" xfId="6145"/>
    <cellStyle name="Input 5 3 6 7" xfId="6146"/>
    <cellStyle name="Input 5 3 7" xfId="6147"/>
    <cellStyle name="Input 5 3 7 2" xfId="6148"/>
    <cellStyle name="Input 5 3 7 2 2" xfId="6149"/>
    <cellStyle name="Input 5 3 7 2 3" xfId="6150"/>
    <cellStyle name="Input 5 3 7 2 4" xfId="6151"/>
    <cellStyle name="Input 5 3 7 2 5" xfId="6152"/>
    <cellStyle name="Input 5 3 7 2 6" xfId="6153"/>
    <cellStyle name="Input 5 3 7 3" xfId="6154"/>
    <cellStyle name="Input 5 3 7 3 2" xfId="6155"/>
    <cellStyle name="Input 5 3 7 4" xfId="6156"/>
    <cellStyle name="Input 5 3 7 5" xfId="6157"/>
    <cellStyle name="Input 5 3 7 6" xfId="6158"/>
    <cellStyle name="Input 5 3 7 7" xfId="6159"/>
    <cellStyle name="Input 5 3 8" xfId="6160"/>
    <cellStyle name="Input 5 3 8 2" xfId="6161"/>
    <cellStyle name="Input 5 3 8 2 2" xfId="6162"/>
    <cellStyle name="Input 5 3 8 2 3" xfId="6163"/>
    <cellStyle name="Input 5 3 8 2 4" xfId="6164"/>
    <cellStyle name="Input 5 3 8 2 5" xfId="6165"/>
    <cellStyle name="Input 5 3 8 2 6" xfId="6166"/>
    <cellStyle name="Input 5 3 8 3" xfId="6167"/>
    <cellStyle name="Input 5 3 8 3 2" xfId="6168"/>
    <cellStyle name="Input 5 3 8 4" xfId="6169"/>
    <cellStyle name="Input 5 3 8 5" xfId="6170"/>
    <cellStyle name="Input 5 3 8 6" xfId="6171"/>
    <cellStyle name="Input 5 3 8 7" xfId="6172"/>
    <cellStyle name="Input 5 3 9" xfId="6173"/>
    <cellStyle name="Input 5 3 9 2" xfId="6174"/>
    <cellStyle name="Input 5 3 9 3" xfId="6175"/>
    <cellStyle name="Input 5 3 9 4" xfId="6176"/>
    <cellStyle name="Input 5 3 9 5" xfId="6177"/>
    <cellStyle name="Input 5 3 9 6" xfId="6178"/>
    <cellStyle name="Input 5 3_Subsidy" xfId="6179"/>
    <cellStyle name="Input 5 4" xfId="6180"/>
    <cellStyle name="Input 5 4 10" xfId="6181"/>
    <cellStyle name="Input 5 4 10 2" xfId="6182"/>
    <cellStyle name="Input 5 4 11" xfId="6183"/>
    <cellStyle name="Input 5 4 12" xfId="6184"/>
    <cellStyle name="Input 5 4 13" xfId="6185"/>
    <cellStyle name="Input 5 4 14" xfId="6186"/>
    <cellStyle name="Input 5 4 2" xfId="6187"/>
    <cellStyle name="Input 5 4 2 2" xfId="6188"/>
    <cellStyle name="Input 5 4 2 2 2" xfId="6189"/>
    <cellStyle name="Input 5 4 2 2 2 2" xfId="6190"/>
    <cellStyle name="Input 5 4 2 2 2 3" xfId="6191"/>
    <cellStyle name="Input 5 4 2 2 2 4" xfId="6192"/>
    <cellStyle name="Input 5 4 2 2 2 5" xfId="6193"/>
    <cellStyle name="Input 5 4 2 2 2 6" xfId="6194"/>
    <cellStyle name="Input 5 4 2 2 3" xfId="6195"/>
    <cellStyle name="Input 5 4 2 2 3 2" xfId="6196"/>
    <cellStyle name="Input 5 4 2 2 4" xfId="6197"/>
    <cellStyle name="Input 5 4 2 2 5" xfId="6198"/>
    <cellStyle name="Input 5 4 2 2 6" xfId="6199"/>
    <cellStyle name="Input 5 4 2 2 7" xfId="6200"/>
    <cellStyle name="Input 5 4 2 3" xfId="6201"/>
    <cellStyle name="Input 5 4 2 3 2" xfId="6202"/>
    <cellStyle name="Input 5 4 2 3 3" xfId="6203"/>
    <cellStyle name="Input 5 4 2 3 4" xfId="6204"/>
    <cellStyle name="Input 5 4 2 3 5" xfId="6205"/>
    <cellStyle name="Input 5 4 2 3 6" xfId="6206"/>
    <cellStyle name="Input 5 4 2 4" xfId="6207"/>
    <cellStyle name="Input 5 4 2 4 2" xfId="6208"/>
    <cellStyle name="Input 5 4 2 5" xfId="6209"/>
    <cellStyle name="Input 5 4 2 6" xfId="6210"/>
    <cellStyle name="Input 5 4 2 7" xfId="6211"/>
    <cellStyle name="Input 5 4 2 8" xfId="6212"/>
    <cellStyle name="Input 5 4 2_Subsidy" xfId="6213"/>
    <cellStyle name="Input 5 4 3" xfId="6214"/>
    <cellStyle name="Input 5 4 3 2" xfId="6215"/>
    <cellStyle name="Input 5 4 3 2 2" xfId="6216"/>
    <cellStyle name="Input 5 4 3 2 3" xfId="6217"/>
    <cellStyle name="Input 5 4 3 2 4" xfId="6218"/>
    <cellStyle name="Input 5 4 3 2 5" xfId="6219"/>
    <cellStyle name="Input 5 4 3 2 6" xfId="6220"/>
    <cellStyle name="Input 5 4 3 3" xfId="6221"/>
    <cellStyle name="Input 5 4 3 3 2" xfId="6222"/>
    <cellStyle name="Input 5 4 3 4" xfId="6223"/>
    <cellStyle name="Input 5 4 3 5" xfId="6224"/>
    <cellStyle name="Input 5 4 3 6" xfId="6225"/>
    <cellStyle name="Input 5 4 3 7" xfId="6226"/>
    <cellStyle name="Input 5 4 4" xfId="6227"/>
    <cellStyle name="Input 5 4 4 2" xfId="6228"/>
    <cellStyle name="Input 5 4 4 2 2" xfId="6229"/>
    <cellStyle name="Input 5 4 4 2 3" xfId="6230"/>
    <cellStyle name="Input 5 4 4 2 4" xfId="6231"/>
    <cellStyle name="Input 5 4 4 2 5" xfId="6232"/>
    <cellStyle name="Input 5 4 4 2 6" xfId="6233"/>
    <cellStyle name="Input 5 4 4 3" xfId="6234"/>
    <cellStyle name="Input 5 4 4 3 2" xfId="6235"/>
    <cellStyle name="Input 5 4 4 4" xfId="6236"/>
    <cellStyle name="Input 5 4 4 5" xfId="6237"/>
    <cellStyle name="Input 5 4 4 6" xfId="6238"/>
    <cellStyle name="Input 5 4 4 7" xfId="6239"/>
    <cellStyle name="Input 5 4 5" xfId="6240"/>
    <cellStyle name="Input 5 4 5 2" xfId="6241"/>
    <cellStyle name="Input 5 4 5 2 2" xfId="6242"/>
    <cellStyle name="Input 5 4 5 2 3" xfId="6243"/>
    <cellStyle name="Input 5 4 5 2 4" xfId="6244"/>
    <cellStyle name="Input 5 4 5 2 5" xfId="6245"/>
    <cellStyle name="Input 5 4 5 2 6" xfId="6246"/>
    <cellStyle name="Input 5 4 5 3" xfId="6247"/>
    <cellStyle name="Input 5 4 5 3 2" xfId="6248"/>
    <cellStyle name="Input 5 4 5 4" xfId="6249"/>
    <cellStyle name="Input 5 4 5 5" xfId="6250"/>
    <cellStyle name="Input 5 4 5 6" xfId="6251"/>
    <cellStyle name="Input 5 4 5 7" xfId="6252"/>
    <cellStyle name="Input 5 4 6" xfId="6253"/>
    <cellStyle name="Input 5 4 6 2" xfId="6254"/>
    <cellStyle name="Input 5 4 6 2 2" xfId="6255"/>
    <cellStyle name="Input 5 4 6 2 3" xfId="6256"/>
    <cellStyle name="Input 5 4 6 2 4" xfId="6257"/>
    <cellStyle name="Input 5 4 6 2 5" xfId="6258"/>
    <cellStyle name="Input 5 4 6 2 6" xfId="6259"/>
    <cellStyle name="Input 5 4 6 3" xfId="6260"/>
    <cellStyle name="Input 5 4 6 3 2" xfId="6261"/>
    <cellStyle name="Input 5 4 6 4" xfId="6262"/>
    <cellStyle name="Input 5 4 6 5" xfId="6263"/>
    <cellStyle name="Input 5 4 6 6" xfId="6264"/>
    <cellStyle name="Input 5 4 6 7" xfId="6265"/>
    <cellStyle name="Input 5 4 7" xfId="6266"/>
    <cellStyle name="Input 5 4 7 2" xfId="6267"/>
    <cellStyle name="Input 5 4 7 2 2" xfId="6268"/>
    <cellStyle name="Input 5 4 7 2 3" xfId="6269"/>
    <cellStyle name="Input 5 4 7 2 4" xfId="6270"/>
    <cellStyle name="Input 5 4 7 2 5" xfId="6271"/>
    <cellStyle name="Input 5 4 7 2 6" xfId="6272"/>
    <cellStyle name="Input 5 4 7 3" xfId="6273"/>
    <cellStyle name="Input 5 4 7 3 2" xfId="6274"/>
    <cellStyle name="Input 5 4 7 4" xfId="6275"/>
    <cellStyle name="Input 5 4 7 5" xfId="6276"/>
    <cellStyle name="Input 5 4 7 6" xfId="6277"/>
    <cellStyle name="Input 5 4 7 7" xfId="6278"/>
    <cellStyle name="Input 5 4 8" xfId="6279"/>
    <cellStyle name="Input 5 4 8 2" xfId="6280"/>
    <cellStyle name="Input 5 4 8 2 2" xfId="6281"/>
    <cellStyle name="Input 5 4 8 2 3" xfId="6282"/>
    <cellStyle name="Input 5 4 8 2 4" xfId="6283"/>
    <cellStyle name="Input 5 4 8 2 5" xfId="6284"/>
    <cellStyle name="Input 5 4 8 2 6" xfId="6285"/>
    <cellStyle name="Input 5 4 8 3" xfId="6286"/>
    <cellStyle name="Input 5 4 8 3 2" xfId="6287"/>
    <cellStyle name="Input 5 4 8 4" xfId="6288"/>
    <cellStyle name="Input 5 4 8 5" xfId="6289"/>
    <cellStyle name="Input 5 4 8 6" xfId="6290"/>
    <cellStyle name="Input 5 4 8 7" xfId="6291"/>
    <cellStyle name="Input 5 4 9" xfId="6292"/>
    <cellStyle name="Input 5 4 9 2" xfId="6293"/>
    <cellStyle name="Input 5 4 9 3" xfId="6294"/>
    <cellStyle name="Input 5 4 9 4" xfId="6295"/>
    <cellStyle name="Input 5 4 9 5" xfId="6296"/>
    <cellStyle name="Input 5 4 9 6" xfId="6297"/>
    <cellStyle name="Input 5 4_Subsidy" xfId="6298"/>
    <cellStyle name="Input 5 5" xfId="6299"/>
    <cellStyle name="Input 5 5 2" xfId="6300"/>
    <cellStyle name="Input 5 5 2 2" xfId="6301"/>
    <cellStyle name="Input 5 5 2 2 2" xfId="6302"/>
    <cellStyle name="Input 5 5 2 2 3" xfId="6303"/>
    <cellStyle name="Input 5 5 2 2 4" xfId="6304"/>
    <cellStyle name="Input 5 5 2 2 5" xfId="6305"/>
    <cellStyle name="Input 5 5 2 2 6" xfId="6306"/>
    <cellStyle name="Input 5 5 2 3" xfId="6307"/>
    <cellStyle name="Input 5 5 2 3 2" xfId="6308"/>
    <cellStyle name="Input 5 5 2 4" xfId="6309"/>
    <cellStyle name="Input 5 5 2 5" xfId="6310"/>
    <cellStyle name="Input 5 5 2 6" xfId="6311"/>
    <cellStyle name="Input 5 5 2 7" xfId="6312"/>
    <cellStyle name="Input 5 5 3" xfId="6313"/>
    <cellStyle name="Input 5 5 3 2" xfId="6314"/>
    <cellStyle name="Input 5 5 3 3" xfId="6315"/>
    <cellStyle name="Input 5 5 3 4" xfId="6316"/>
    <cellStyle name="Input 5 5 3 5" xfId="6317"/>
    <cellStyle name="Input 5 5 3 6" xfId="6318"/>
    <cellStyle name="Input 5 5 4" xfId="6319"/>
    <cellStyle name="Input 5 5 4 2" xfId="6320"/>
    <cellStyle name="Input 5 5 5" xfId="6321"/>
    <cellStyle name="Input 5 5 6" xfId="6322"/>
    <cellStyle name="Input 5 5 7" xfId="6323"/>
    <cellStyle name="Input 5 5 8" xfId="6324"/>
    <cellStyle name="Input 5 5_Subsidy" xfId="6325"/>
    <cellStyle name="Input 5 6" xfId="6326"/>
    <cellStyle name="Input 5 6 2" xfId="6327"/>
    <cellStyle name="Input 5 6 2 2" xfId="6328"/>
    <cellStyle name="Input 5 6 2 3" xfId="6329"/>
    <cellStyle name="Input 5 6 2 4" xfId="6330"/>
    <cellStyle name="Input 5 6 2 5" xfId="6331"/>
    <cellStyle name="Input 5 6 2 6" xfId="6332"/>
    <cellStyle name="Input 5 6 3" xfId="6333"/>
    <cellStyle name="Input 5 6 3 2" xfId="6334"/>
    <cellStyle name="Input 5 6 4" xfId="6335"/>
    <cellStyle name="Input 5 6 5" xfId="6336"/>
    <cellStyle name="Input 5 6 6" xfId="6337"/>
    <cellStyle name="Input 5 6 7" xfId="6338"/>
    <cellStyle name="Input 5 7" xfId="6339"/>
    <cellStyle name="Input 5 7 2" xfId="6340"/>
    <cellStyle name="Input 5 7 2 2" xfId="6341"/>
    <cellStyle name="Input 5 7 2 3" xfId="6342"/>
    <cellStyle name="Input 5 7 2 4" xfId="6343"/>
    <cellStyle name="Input 5 7 2 5" xfId="6344"/>
    <cellStyle name="Input 5 7 2 6" xfId="6345"/>
    <cellStyle name="Input 5 7 3" xfId="6346"/>
    <cellStyle name="Input 5 7 3 2" xfId="6347"/>
    <cellStyle name="Input 5 7 4" xfId="6348"/>
    <cellStyle name="Input 5 7 5" xfId="6349"/>
    <cellStyle name="Input 5 7 6" xfId="6350"/>
    <cellStyle name="Input 5 7 7" xfId="6351"/>
    <cellStyle name="Input 5 8" xfId="6352"/>
    <cellStyle name="Input 5 8 2" xfId="6353"/>
    <cellStyle name="Input 5 8 2 2" xfId="6354"/>
    <cellStyle name="Input 5 8 2 3" xfId="6355"/>
    <cellStyle name="Input 5 8 2 4" xfId="6356"/>
    <cellStyle name="Input 5 8 2 5" xfId="6357"/>
    <cellStyle name="Input 5 8 2 6" xfId="6358"/>
    <cellStyle name="Input 5 8 3" xfId="6359"/>
    <cellStyle name="Input 5 8 3 2" xfId="6360"/>
    <cellStyle name="Input 5 8 4" xfId="6361"/>
    <cellStyle name="Input 5 8 5" xfId="6362"/>
    <cellStyle name="Input 5 8 6" xfId="6363"/>
    <cellStyle name="Input 5 8 7" xfId="6364"/>
    <cellStyle name="Input 5 9" xfId="6365"/>
    <cellStyle name="Input 5 9 2" xfId="6366"/>
    <cellStyle name="Input 5 9 2 2" xfId="6367"/>
    <cellStyle name="Input 5 9 2 3" xfId="6368"/>
    <cellStyle name="Input 5 9 2 4" xfId="6369"/>
    <cellStyle name="Input 5 9 2 5" xfId="6370"/>
    <cellStyle name="Input 5 9 2 6" xfId="6371"/>
    <cellStyle name="Input 5 9 3" xfId="6372"/>
    <cellStyle name="Input 5 9 3 2" xfId="6373"/>
    <cellStyle name="Input 5 9 4" xfId="6374"/>
    <cellStyle name="Input 5 9 5" xfId="6375"/>
    <cellStyle name="Input 5 9 6" xfId="6376"/>
    <cellStyle name="Input 5 9 7" xfId="6377"/>
    <cellStyle name="Input 5_Subsidy" xfId="6378"/>
    <cellStyle name="Input 6" xfId="6379"/>
    <cellStyle name="Input 6 10" xfId="6380"/>
    <cellStyle name="Input 6 10 2" xfId="6381"/>
    <cellStyle name="Input 6 10 2 2" xfId="6382"/>
    <cellStyle name="Input 6 10 2 3" xfId="6383"/>
    <cellStyle name="Input 6 10 2 4" xfId="6384"/>
    <cellStyle name="Input 6 10 2 5" xfId="6385"/>
    <cellStyle name="Input 6 10 2 6" xfId="6386"/>
    <cellStyle name="Input 6 10 3" xfId="6387"/>
    <cellStyle name="Input 6 10 3 2" xfId="6388"/>
    <cellStyle name="Input 6 10 4" xfId="6389"/>
    <cellStyle name="Input 6 10 5" xfId="6390"/>
    <cellStyle name="Input 6 10 6" xfId="6391"/>
    <cellStyle name="Input 6 10 7" xfId="6392"/>
    <cellStyle name="Input 6 11" xfId="6393"/>
    <cellStyle name="Input 6 11 2" xfId="6394"/>
    <cellStyle name="Input 6 11 3" xfId="6395"/>
    <cellStyle name="Input 6 11 4" xfId="6396"/>
    <cellStyle name="Input 6 11 5" xfId="6397"/>
    <cellStyle name="Input 6 11 6" xfId="6398"/>
    <cellStyle name="Input 6 12" xfId="6399"/>
    <cellStyle name="Input 6 12 2" xfId="6400"/>
    <cellStyle name="Input 6 13" xfId="6401"/>
    <cellStyle name="Input 6 14" xfId="6402"/>
    <cellStyle name="Input 6 15" xfId="6403"/>
    <cellStyle name="Input 6 16" xfId="6404"/>
    <cellStyle name="Input 6 2" xfId="6405"/>
    <cellStyle name="Input 6 2 10" xfId="6406"/>
    <cellStyle name="Input 6 2 10 2" xfId="6407"/>
    <cellStyle name="Input 6 2 11" xfId="6408"/>
    <cellStyle name="Input 6 2 12" xfId="6409"/>
    <cellStyle name="Input 6 2 13" xfId="6410"/>
    <cellStyle name="Input 6 2 14" xfId="6411"/>
    <cellStyle name="Input 6 2 2" xfId="6412"/>
    <cellStyle name="Input 6 2 2 2" xfId="6413"/>
    <cellStyle name="Input 6 2 2 2 2" xfId="6414"/>
    <cellStyle name="Input 6 2 2 2 2 2" xfId="6415"/>
    <cellStyle name="Input 6 2 2 2 2 3" xfId="6416"/>
    <cellStyle name="Input 6 2 2 2 2 4" xfId="6417"/>
    <cellStyle name="Input 6 2 2 2 2 5" xfId="6418"/>
    <cellStyle name="Input 6 2 2 2 2 6" xfId="6419"/>
    <cellStyle name="Input 6 2 2 2 3" xfId="6420"/>
    <cellStyle name="Input 6 2 2 2 3 2" xfId="6421"/>
    <cellStyle name="Input 6 2 2 2 4" xfId="6422"/>
    <cellStyle name="Input 6 2 2 2 5" xfId="6423"/>
    <cellStyle name="Input 6 2 2 2 6" xfId="6424"/>
    <cellStyle name="Input 6 2 2 2 7" xfId="6425"/>
    <cellStyle name="Input 6 2 2 3" xfId="6426"/>
    <cellStyle name="Input 6 2 2 3 2" xfId="6427"/>
    <cellStyle name="Input 6 2 2 3 3" xfId="6428"/>
    <cellStyle name="Input 6 2 2 3 4" xfId="6429"/>
    <cellStyle name="Input 6 2 2 3 5" xfId="6430"/>
    <cellStyle name="Input 6 2 2 3 6" xfId="6431"/>
    <cellStyle name="Input 6 2 2 4" xfId="6432"/>
    <cellStyle name="Input 6 2 2 4 2" xfId="6433"/>
    <cellStyle name="Input 6 2 2 5" xfId="6434"/>
    <cellStyle name="Input 6 2 2 6" xfId="6435"/>
    <cellStyle name="Input 6 2 2 7" xfId="6436"/>
    <cellStyle name="Input 6 2 2 8" xfId="6437"/>
    <cellStyle name="Input 6 2 2_Subsidy" xfId="6438"/>
    <cellStyle name="Input 6 2 3" xfId="6439"/>
    <cellStyle name="Input 6 2 3 2" xfId="6440"/>
    <cellStyle name="Input 6 2 3 2 2" xfId="6441"/>
    <cellStyle name="Input 6 2 3 2 3" xfId="6442"/>
    <cellStyle name="Input 6 2 3 2 4" xfId="6443"/>
    <cellStyle name="Input 6 2 3 2 5" xfId="6444"/>
    <cellStyle name="Input 6 2 3 2 6" xfId="6445"/>
    <cellStyle name="Input 6 2 3 3" xfId="6446"/>
    <cellStyle name="Input 6 2 3 3 2" xfId="6447"/>
    <cellStyle name="Input 6 2 3 4" xfId="6448"/>
    <cellStyle name="Input 6 2 3 5" xfId="6449"/>
    <cellStyle name="Input 6 2 3 6" xfId="6450"/>
    <cellStyle name="Input 6 2 3 7" xfId="6451"/>
    <cellStyle name="Input 6 2 4" xfId="6452"/>
    <cellStyle name="Input 6 2 4 2" xfId="6453"/>
    <cellStyle name="Input 6 2 4 2 2" xfId="6454"/>
    <cellStyle name="Input 6 2 4 2 3" xfId="6455"/>
    <cellStyle name="Input 6 2 4 2 4" xfId="6456"/>
    <cellStyle name="Input 6 2 4 2 5" xfId="6457"/>
    <cellStyle name="Input 6 2 4 2 6" xfId="6458"/>
    <cellStyle name="Input 6 2 4 3" xfId="6459"/>
    <cellStyle name="Input 6 2 4 3 2" xfId="6460"/>
    <cellStyle name="Input 6 2 4 4" xfId="6461"/>
    <cellStyle name="Input 6 2 4 5" xfId="6462"/>
    <cellStyle name="Input 6 2 4 6" xfId="6463"/>
    <cellStyle name="Input 6 2 4 7" xfId="6464"/>
    <cellStyle name="Input 6 2 5" xfId="6465"/>
    <cellStyle name="Input 6 2 5 2" xfId="6466"/>
    <cellStyle name="Input 6 2 5 2 2" xfId="6467"/>
    <cellStyle name="Input 6 2 5 2 3" xfId="6468"/>
    <cellStyle name="Input 6 2 5 2 4" xfId="6469"/>
    <cellStyle name="Input 6 2 5 2 5" xfId="6470"/>
    <cellStyle name="Input 6 2 5 2 6" xfId="6471"/>
    <cellStyle name="Input 6 2 5 3" xfId="6472"/>
    <cellStyle name="Input 6 2 5 3 2" xfId="6473"/>
    <cellStyle name="Input 6 2 5 4" xfId="6474"/>
    <cellStyle name="Input 6 2 5 5" xfId="6475"/>
    <cellStyle name="Input 6 2 5 6" xfId="6476"/>
    <cellStyle name="Input 6 2 5 7" xfId="6477"/>
    <cellStyle name="Input 6 2 6" xfId="6478"/>
    <cellStyle name="Input 6 2 6 2" xfId="6479"/>
    <cellStyle name="Input 6 2 6 2 2" xfId="6480"/>
    <cellStyle name="Input 6 2 6 2 3" xfId="6481"/>
    <cellStyle name="Input 6 2 6 2 4" xfId="6482"/>
    <cellStyle name="Input 6 2 6 2 5" xfId="6483"/>
    <cellStyle name="Input 6 2 6 2 6" xfId="6484"/>
    <cellStyle name="Input 6 2 6 3" xfId="6485"/>
    <cellStyle name="Input 6 2 6 3 2" xfId="6486"/>
    <cellStyle name="Input 6 2 6 4" xfId="6487"/>
    <cellStyle name="Input 6 2 6 5" xfId="6488"/>
    <cellStyle name="Input 6 2 6 6" xfId="6489"/>
    <cellStyle name="Input 6 2 6 7" xfId="6490"/>
    <cellStyle name="Input 6 2 7" xfId="6491"/>
    <cellStyle name="Input 6 2 7 2" xfId="6492"/>
    <cellStyle name="Input 6 2 7 2 2" xfId="6493"/>
    <cellStyle name="Input 6 2 7 2 3" xfId="6494"/>
    <cellStyle name="Input 6 2 7 2 4" xfId="6495"/>
    <cellStyle name="Input 6 2 7 2 5" xfId="6496"/>
    <cellStyle name="Input 6 2 7 2 6" xfId="6497"/>
    <cellStyle name="Input 6 2 7 3" xfId="6498"/>
    <cellStyle name="Input 6 2 7 3 2" xfId="6499"/>
    <cellStyle name="Input 6 2 7 4" xfId="6500"/>
    <cellStyle name="Input 6 2 7 5" xfId="6501"/>
    <cellStyle name="Input 6 2 7 6" xfId="6502"/>
    <cellStyle name="Input 6 2 7 7" xfId="6503"/>
    <cellStyle name="Input 6 2 8" xfId="6504"/>
    <cellStyle name="Input 6 2 8 2" xfId="6505"/>
    <cellStyle name="Input 6 2 8 2 2" xfId="6506"/>
    <cellStyle name="Input 6 2 8 2 3" xfId="6507"/>
    <cellStyle name="Input 6 2 8 2 4" xfId="6508"/>
    <cellStyle name="Input 6 2 8 2 5" xfId="6509"/>
    <cellStyle name="Input 6 2 8 2 6" xfId="6510"/>
    <cellStyle name="Input 6 2 8 3" xfId="6511"/>
    <cellStyle name="Input 6 2 8 3 2" xfId="6512"/>
    <cellStyle name="Input 6 2 8 4" xfId="6513"/>
    <cellStyle name="Input 6 2 8 5" xfId="6514"/>
    <cellStyle name="Input 6 2 8 6" xfId="6515"/>
    <cellStyle name="Input 6 2 8 7" xfId="6516"/>
    <cellStyle name="Input 6 2 9" xfId="6517"/>
    <cellStyle name="Input 6 2 9 2" xfId="6518"/>
    <cellStyle name="Input 6 2 9 3" xfId="6519"/>
    <cellStyle name="Input 6 2 9 4" xfId="6520"/>
    <cellStyle name="Input 6 2 9 5" xfId="6521"/>
    <cellStyle name="Input 6 2 9 6" xfId="6522"/>
    <cellStyle name="Input 6 2_Subsidy" xfId="6523"/>
    <cellStyle name="Input 6 3" xfId="6524"/>
    <cellStyle name="Input 6 3 10" xfId="6525"/>
    <cellStyle name="Input 6 3 10 2" xfId="6526"/>
    <cellStyle name="Input 6 3 11" xfId="6527"/>
    <cellStyle name="Input 6 3 12" xfId="6528"/>
    <cellStyle name="Input 6 3 13" xfId="6529"/>
    <cellStyle name="Input 6 3 14" xfId="6530"/>
    <cellStyle name="Input 6 3 2" xfId="6531"/>
    <cellStyle name="Input 6 3 2 2" xfId="6532"/>
    <cellStyle name="Input 6 3 2 2 2" xfId="6533"/>
    <cellStyle name="Input 6 3 2 2 2 2" xfId="6534"/>
    <cellStyle name="Input 6 3 2 2 2 3" xfId="6535"/>
    <cellStyle name="Input 6 3 2 2 2 4" xfId="6536"/>
    <cellStyle name="Input 6 3 2 2 2 5" xfId="6537"/>
    <cellStyle name="Input 6 3 2 2 2 6" xfId="6538"/>
    <cellStyle name="Input 6 3 2 2 3" xfId="6539"/>
    <cellStyle name="Input 6 3 2 2 3 2" xfId="6540"/>
    <cellStyle name="Input 6 3 2 2 4" xfId="6541"/>
    <cellStyle name="Input 6 3 2 2 5" xfId="6542"/>
    <cellStyle name="Input 6 3 2 2 6" xfId="6543"/>
    <cellStyle name="Input 6 3 2 2 7" xfId="6544"/>
    <cellStyle name="Input 6 3 2 3" xfId="6545"/>
    <cellStyle name="Input 6 3 2 3 2" xfId="6546"/>
    <cellStyle name="Input 6 3 2 3 3" xfId="6547"/>
    <cellStyle name="Input 6 3 2 3 4" xfId="6548"/>
    <cellStyle name="Input 6 3 2 3 5" xfId="6549"/>
    <cellStyle name="Input 6 3 2 3 6" xfId="6550"/>
    <cellStyle name="Input 6 3 2 4" xfId="6551"/>
    <cellStyle name="Input 6 3 2 4 2" xfId="6552"/>
    <cellStyle name="Input 6 3 2 5" xfId="6553"/>
    <cellStyle name="Input 6 3 2 6" xfId="6554"/>
    <cellStyle name="Input 6 3 2 7" xfId="6555"/>
    <cellStyle name="Input 6 3 2 8" xfId="6556"/>
    <cellStyle name="Input 6 3 2_Subsidy" xfId="6557"/>
    <cellStyle name="Input 6 3 3" xfId="6558"/>
    <cellStyle name="Input 6 3 3 2" xfId="6559"/>
    <cellStyle name="Input 6 3 3 2 2" xfId="6560"/>
    <cellStyle name="Input 6 3 3 2 3" xfId="6561"/>
    <cellStyle name="Input 6 3 3 2 4" xfId="6562"/>
    <cellStyle name="Input 6 3 3 2 5" xfId="6563"/>
    <cellStyle name="Input 6 3 3 2 6" xfId="6564"/>
    <cellStyle name="Input 6 3 3 3" xfId="6565"/>
    <cellStyle name="Input 6 3 3 3 2" xfId="6566"/>
    <cellStyle name="Input 6 3 3 4" xfId="6567"/>
    <cellStyle name="Input 6 3 3 5" xfId="6568"/>
    <cellStyle name="Input 6 3 3 6" xfId="6569"/>
    <cellStyle name="Input 6 3 3 7" xfId="6570"/>
    <cellStyle name="Input 6 3 4" xfId="6571"/>
    <cellStyle name="Input 6 3 4 2" xfId="6572"/>
    <cellStyle name="Input 6 3 4 2 2" xfId="6573"/>
    <cellStyle name="Input 6 3 4 2 3" xfId="6574"/>
    <cellStyle name="Input 6 3 4 2 4" xfId="6575"/>
    <cellStyle name="Input 6 3 4 2 5" xfId="6576"/>
    <cellStyle name="Input 6 3 4 2 6" xfId="6577"/>
    <cellStyle name="Input 6 3 4 3" xfId="6578"/>
    <cellStyle name="Input 6 3 4 3 2" xfId="6579"/>
    <cellStyle name="Input 6 3 4 4" xfId="6580"/>
    <cellStyle name="Input 6 3 4 5" xfId="6581"/>
    <cellStyle name="Input 6 3 4 6" xfId="6582"/>
    <cellStyle name="Input 6 3 4 7" xfId="6583"/>
    <cellStyle name="Input 6 3 5" xfId="6584"/>
    <cellStyle name="Input 6 3 5 2" xfId="6585"/>
    <cellStyle name="Input 6 3 5 2 2" xfId="6586"/>
    <cellStyle name="Input 6 3 5 2 3" xfId="6587"/>
    <cellStyle name="Input 6 3 5 2 4" xfId="6588"/>
    <cellStyle name="Input 6 3 5 2 5" xfId="6589"/>
    <cellStyle name="Input 6 3 5 2 6" xfId="6590"/>
    <cellStyle name="Input 6 3 5 3" xfId="6591"/>
    <cellStyle name="Input 6 3 5 3 2" xfId="6592"/>
    <cellStyle name="Input 6 3 5 4" xfId="6593"/>
    <cellStyle name="Input 6 3 5 5" xfId="6594"/>
    <cellStyle name="Input 6 3 5 6" xfId="6595"/>
    <cellStyle name="Input 6 3 5 7" xfId="6596"/>
    <cellStyle name="Input 6 3 6" xfId="6597"/>
    <cellStyle name="Input 6 3 6 2" xfId="6598"/>
    <cellStyle name="Input 6 3 6 2 2" xfId="6599"/>
    <cellStyle name="Input 6 3 6 2 3" xfId="6600"/>
    <cellStyle name="Input 6 3 6 2 4" xfId="6601"/>
    <cellStyle name="Input 6 3 6 2 5" xfId="6602"/>
    <cellStyle name="Input 6 3 6 2 6" xfId="6603"/>
    <cellStyle name="Input 6 3 6 3" xfId="6604"/>
    <cellStyle name="Input 6 3 6 3 2" xfId="6605"/>
    <cellStyle name="Input 6 3 6 4" xfId="6606"/>
    <cellStyle name="Input 6 3 6 5" xfId="6607"/>
    <cellStyle name="Input 6 3 6 6" xfId="6608"/>
    <cellStyle name="Input 6 3 6 7" xfId="6609"/>
    <cellStyle name="Input 6 3 7" xfId="6610"/>
    <cellStyle name="Input 6 3 7 2" xfId="6611"/>
    <cellStyle name="Input 6 3 7 2 2" xfId="6612"/>
    <cellStyle name="Input 6 3 7 2 3" xfId="6613"/>
    <cellStyle name="Input 6 3 7 2 4" xfId="6614"/>
    <cellStyle name="Input 6 3 7 2 5" xfId="6615"/>
    <cellStyle name="Input 6 3 7 2 6" xfId="6616"/>
    <cellStyle name="Input 6 3 7 3" xfId="6617"/>
    <cellStyle name="Input 6 3 7 3 2" xfId="6618"/>
    <cellStyle name="Input 6 3 7 4" xfId="6619"/>
    <cellStyle name="Input 6 3 7 5" xfId="6620"/>
    <cellStyle name="Input 6 3 7 6" xfId="6621"/>
    <cellStyle name="Input 6 3 7 7" xfId="6622"/>
    <cellStyle name="Input 6 3 8" xfId="6623"/>
    <cellStyle name="Input 6 3 8 2" xfId="6624"/>
    <cellStyle name="Input 6 3 8 2 2" xfId="6625"/>
    <cellStyle name="Input 6 3 8 2 3" xfId="6626"/>
    <cellStyle name="Input 6 3 8 2 4" xfId="6627"/>
    <cellStyle name="Input 6 3 8 2 5" xfId="6628"/>
    <cellStyle name="Input 6 3 8 2 6" xfId="6629"/>
    <cellStyle name="Input 6 3 8 3" xfId="6630"/>
    <cellStyle name="Input 6 3 8 3 2" xfId="6631"/>
    <cellStyle name="Input 6 3 8 4" xfId="6632"/>
    <cellStyle name="Input 6 3 8 5" xfId="6633"/>
    <cellStyle name="Input 6 3 8 6" xfId="6634"/>
    <cellStyle name="Input 6 3 8 7" xfId="6635"/>
    <cellStyle name="Input 6 3 9" xfId="6636"/>
    <cellStyle name="Input 6 3 9 2" xfId="6637"/>
    <cellStyle name="Input 6 3 9 3" xfId="6638"/>
    <cellStyle name="Input 6 3 9 4" xfId="6639"/>
    <cellStyle name="Input 6 3 9 5" xfId="6640"/>
    <cellStyle name="Input 6 3 9 6" xfId="6641"/>
    <cellStyle name="Input 6 3_Subsidy" xfId="6642"/>
    <cellStyle name="Input 6 4" xfId="6643"/>
    <cellStyle name="Input 6 4 2" xfId="6644"/>
    <cellStyle name="Input 6 4 2 2" xfId="6645"/>
    <cellStyle name="Input 6 4 2 2 2" xfId="6646"/>
    <cellStyle name="Input 6 4 2 2 3" xfId="6647"/>
    <cellStyle name="Input 6 4 2 2 4" xfId="6648"/>
    <cellStyle name="Input 6 4 2 2 5" xfId="6649"/>
    <cellStyle name="Input 6 4 2 2 6" xfId="6650"/>
    <cellStyle name="Input 6 4 2 3" xfId="6651"/>
    <cellStyle name="Input 6 4 2 3 2" xfId="6652"/>
    <cellStyle name="Input 6 4 2 4" xfId="6653"/>
    <cellStyle name="Input 6 4 2 5" xfId="6654"/>
    <cellStyle name="Input 6 4 2 6" xfId="6655"/>
    <cellStyle name="Input 6 4 2 7" xfId="6656"/>
    <cellStyle name="Input 6 4 3" xfId="6657"/>
    <cellStyle name="Input 6 4 3 2" xfId="6658"/>
    <cellStyle name="Input 6 4 3 3" xfId="6659"/>
    <cellStyle name="Input 6 4 3 4" xfId="6660"/>
    <cellStyle name="Input 6 4 3 5" xfId="6661"/>
    <cellStyle name="Input 6 4 3 6" xfId="6662"/>
    <cellStyle name="Input 6 4 4" xfId="6663"/>
    <cellStyle name="Input 6 4 4 2" xfId="6664"/>
    <cellStyle name="Input 6 4 5" xfId="6665"/>
    <cellStyle name="Input 6 4 6" xfId="6666"/>
    <cellStyle name="Input 6 4 7" xfId="6667"/>
    <cellStyle name="Input 6 4 8" xfId="6668"/>
    <cellStyle name="Input 6 4_Subsidy" xfId="6669"/>
    <cellStyle name="Input 6 5" xfId="6670"/>
    <cellStyle name="Input 6 5 2" xfId="6671"/>
    <cellStyle name="Input 6 5 2 2" xfId="6672"/>
    <cellStyle name="Input 6 5 2 3" xfId="6673"/>
    <cellStyle name="Input 6 5 2 4" xfId="6674"/>
    <cellStyle name="Input 6 5 2 5" xfId="6675"/>
    <cellStyle name="Input 6 5 2 6" xfId="6676"/>
    <cellStyle name="Input 6 5 3" xfId="6677"/>
    <cellStyle name="Input 6 5 3 2" xfId="6678"/>
    <cellStyle name="Input 6 5 4" xfId="6679"/>
    <cellStyle name="Input 6 5 5" xfId="6680"/>
    <cellStyle name="Input 6 5 6" xfId="6681"/>
    <cellStyle name="Input 6 5 7" xfId="6682"/>
    <cellStyle name="Input 6 6" xfId="6683"/>
    <cellStyle name="Input 6 6 2" xfId="6684"/>
    <cellStyle name="Input 6 6 2 2" xfId="6685"/>
    <cellStyle name="Input 6 6 2 3" xfId="6686"/>
    <cellStyle name="Input 6 6 2 4" xfId="6687"/>
    <cellStyle name="Input 6 6 2 5" xfId="6688"/>
    <cellStyle name="Input 6 6 2 6" xfId="6689"/>
    <cellStyle name="Input 6 6 3" xfId="6690"/>
    <cellStyle name="Input 6 6 3 2" xfId="6691"/>
    <cellStyle name="Input 6 6 4" xfId="6692"/>
    <cellStyle name="Input 6 6 5" xfId="6693"/>
    <cellStyle name="Input 6 6 6" xfId="6694"/>
    <cellStyle name="Input 6 6 7" xfId="6695"/>
    <cellStyle name="Input 6 7" xfId="6696"/>
    <cellStyle name="Input 6 7 2" xfId="6697"/>
    <cellStyle name="Input 6 7 2 2" xfId="6698"/>
    <cellStyle name="Input 6 7 2 3" xfId="6699"/>
    <cellStyle name="Input 6 7 2 4" xfId="6700"/>
    <cellStyle name="Input 6 7 2 5" xfId="6701"/>
    <cellStyle name="Input 6 7 2 6" xfId="6702"/>
    <cellStyle name="Input 6 7 3" xfId="6703"/>
    <cellStyle name="Input 6 7 3 2" xfId="6704"/>
    <cellStyle name="Input 6 7 4" xfId="6705"/>
    <cellStyle name="Input 6 7 5" xfId="6706"/>
    <cellStyle name="Input 6 7 6" xfId="6707"/>
    <cellStyle name="Input 6 7 7" xfId="6708"/>
    <cellStyle name="Input 6 8" xfId="6709"/>
    <cellStyle name="Input 6 8 2" xfId="6710"/>
    <cellStyle name="Input 6 8 2 2" xfId="6711"/>
    <cellStyle name="Input 6 8 2 3" xfId="6712"/>
    <cellStyle name="Input 6 8 2 4" xfId="6713"/>
    <cellStyle name="Input 6 8 2 5" xfId="6714"/>
    <cellStyle name="Input 6 8 2 6" xfId="6715"/>
    <cellStyle name="Input 6 8 3" xfId="6716"/>
    <cellStyle name="Input 6 8 3 2" xfId="6717"/>
    <cellStyle name="Input 6 8 4" xfId="6718"/>
    <cellStyle name="Input 6 8 5" xfId="6719"/>
    <cellStyle name="Input 6 8 6" xfId="6720"/>
    <cellStyle name="Input 6 8 7" xfId="6721"/>
    <cellStyle name="Input 6 9" xfId="6722"/>
    <cellStyle name="Input 6 9 2" xfId="6723"/>
    <cellStyle name="Input 6 9 2 2" xfId="6724"/>
    <cellStyle name="Input 6 9 2 3" xfId="6725"/>
    <cellStyle name="Input 6 9 2 4" xfId="6726"/>
    <cellStyle name="Input 6 9 2 5" xfId="6727"/>
    <cellStyle name="Input 6 9 2 6" xfId="6728"/>
    <cellStyle name="Input 6 9 3" xfId="6729"/>
    <cellStyle name="Input 6 9 3 2" xfId="6730"/>
    <cellStyle name="Input 6 9 4" xfId="6731"/>
    <cellStyle name="Input 6 9 5" xfId="6732"/>
    <cellStyle name="Input 6 9 6" xfId="6733"/>
    <cellStyle name="Input 6 9 7" xfId="6734"/>
    <cellStyle name="Input 6_Subsidy" xfId="6735"/>
    <cellStyle name="Input 7" xfId="6736"/>
    <cellStyle name="Input 7 10" xfId="6737"/>
    <cellStyle name="Input 7 10 2" xfId="6738"/>
    <cellStyle name="Input 7 11" xfId="6739"/>
    <cellStyle name="Input 7 12" xfId="6740"/>
    <cellStyle name="Input 7 13" xfId="6741"/>
    <cellStyle name="Input 7 14" xfId="6742"/>
    <cellStyle name="Input 7 2" xfId="6743"/>
    <cellStyle name="Input 7 2 2" xfId="6744"/>
    <cellStyle name="Input 7 2 2 2" xfId="6745"/>
    <cellStyle name="Input 7 2 2 2 2" xfId="6746"/>
    <cellStyle name="Input 7 2 2 2 3" xfId="6747"/>
    <cellStyle name="Input 7 2 2 2 4" xfId="6748"/>
    <cellStyle name="Input 7 2 2 2 5" xfId="6749"/>
    <cellStyle name="Input 7 2 2 2 6" xfId="6750"/>
    <cellStyle name="Input 7 2 2 3" xfId="6751"/>
    <cellStyle name="Input 7 2 2 3 2" xfId="6752"/>
    <cellStyle name="Input 7 2 2 4" xfId="6753"/>
    <cellStyle name="Input 7 2 2 5" xfId="6754"/>
    <cellStyle name="Input 7 2 2 6" xfId="6755"/>
    <cellStyle name="Input 7 2 2 7" xfId="6756"/>
    <cellStyle name="Input 7 2 3" xfId="6757"/>
    <cellStyle name="Input 7 2 3 2" xfId="6758"/>
    <cellStyle name="Input 7 2 3 3" xfId="6759"/>
    <cellStyle name="Input 7 2 3 4" xfId="6760"/>
    <cellStyle name="Input 7 2 3 5" xfId="6761"/>
    <cellStyle name="Input 7 2 3 6" xfId="6762"/>
    <cellStyle name="Input 7 2 4" xfId="6763"/>
    <cellStyle name="Input 7 2 4 2" xfId="6764"/>
    <cellStyle name="Input 7 2 5" xfId="6765"/>
    <cellStyle name="Input 7 2 6" xfId="6766"/>
    <cellStyle name="Input 7 2 7" xfId="6767"/>
    <cellStyle name="Input 7 2 8" xfId="6768"/>
    <cellStyle name="Input 7 2_Subsidy" xfId="6769"/>
    <cellStyle name="Input 7 3" xfId="6770"/>
    <cellStyle name="Input 7 3 2" xfId="6771"/>
    <cellStyle name="Input 7 3 2 2" xfId="6772"/>
    <cellStyle name="Input 7 3 2 3" xfId="6773"/>
    <cellStyle name="Input 7 3 2 4" xfId="6774"/>
    <cellStyle name="Input 7 3 2 5" xfId="6775"/>
    <cellStyle name="Input 7 3 2 6" xfId="6776"/>
    <cellStyle name="Input 7 3 3" xfId="6777"/>
    <cellStyle name="Input 7 3 3 2" xfId="6778"/>
    <cellStyle name="Input 7 3 4" xfId="6779"/>
    <cellStyle name="Input 7 3 5" xfId="6780"/>
    <cellStyle name="Input 7 3 6" xfId="6781"/>
    <cellStyle name="Input 7 3 7" xfId="6782"/>
    <cellStyle name="Input 7 4" xfId="6783"/>
    <cellStyle name="Input 7 4 2" xfId="6784"/>
    <cellStyle name="Input 7 4 2 2" xfId="6785"/>
    <cellStyle name="Input 7 4 2 3" xfId="6786"/>
    <cellStyle name="Input 7 4 2 4" xfId="6787"/>
    <cellStyle name="Input 7 4 2 5" xfId="6788"/>
    <cellStyle name="Input 7 4 2 6" xfId="6789"/>
    <cellStyle name="Input 7 4 3" xfId="6790"/>
    <cellStyle name="Input 7 4 3 2" xfId="6791"/>
    <cellStyle name="Input 7 4 4" xfId="6792"/>
    <cellStyle name="Input 7 4 5" xfId="6793"/>
    <cellStyle name="Input 7 4 6" xfId="6794"/>
    <cellStyle name="Input 7 4 7" xfId="6795"/>
    <cellStyle name="Input 7 5" xfId="6796"/>
    <cellStyle name="Input 7 5 2" xfId="6797"/>
    <cellStyle name="Input 7 5 2 2" xfId="6798"/>
    <cellStyle name="Input 7 5 2 3" xfId="6799"/>
    <cellStyle name="Input 7 5 2 4" xfId="6800"/>
    <cellStyle name="Input 7 5 2 5" xfId="6801"/>
    <cellStyle name="Input 7 5 2 6" xfId="6802"/>
    <cellStyle name="Input 7 5 3" xfId="6803"/>
    <cellStyle name="Input 7 5 3 2" xfId="6804"/>
    <cellStyle name="Input 7 5 4" xfId="6805"/>
    <cellStyle name="Input 7 5 5" xfId="6806"/>
    <cellStyle name="Input 7 5 6" xfId="6807"/>
    <cellStyle name="Input 7 5 7" xfId="6808"/>
    <cellStyle name="Input 7 6" xfId="6809"/>
    <cellStyle name="Input 7 6 2" xfId="6810"/>
    <cellStyle name="Input 7 6 2 2" xfId="6811"/>
    <cellStyle name="Input 7 6 2 3" xfId="6812"/>
    <cellStyle name="Input 7 6 2 4" xfId="6813"/>
    <cellStyle name="Input 7 6 2 5" xfId="6814"/>
    <cellStyle name="Input 7 6 2 6" xfId="6815"/>
    <cellStyle name="Input 7 6 3" xfId="6816"/>
    <cellStyle name="Input 7 6 3 2" xfId="6817"/>
    <cellStyle name="Input 7 6 4" xfId="6818"/>
    <cellStyle name="Input 7 6 5" xfId="6819"/>
    <cellStyle name="Input 7 6 6" xfId="6820"/>
    <cellStyle name="Input 7 6 7" xfId="6821"/>
    <cellStyle name="Input 7 7" xfId="6822"/>
    <cellStyle name="Input 7 7 2" xfId="6823"/>
    <cellStyle name="Input 7 7 2 2" xfId="6824"/>
    <cellStyle name="Input 7 7 2 3" xfId="6825"/>
    <cellStyle name="Input 7 7 2 4" xfId="6826"/>
    <cellStyle name="Input 7 7 2 5" xfId="6827"/>
    <cellStyle name="Input 7 7 2 6" xfId="6828"/>
    <cellStyle name="Input 7 7 3" xfId="6829"/>
    <cellStyle name="Input 7 7 3 2" xfId="6830"/>
    <cellStyle name="Input 7 7 4" xfId="6831"/>
    <cellStyle name="Input 7 7 5" xfId="6832"/>
    <cellStyle name="Input 7 7 6" xfId="6833"/>
    <cellStyle name="Input 7 7 7" xfId="6834"/>
    <cellStyle name="Input 7 8" xfId="6835"/>
    <cellStyle name="Input 7 8 2" xfId="6836"/>
    <cellStyle name="Input 7 8 2 2" xfId="6837"/>
    <cellStyle name="Input 7 8 2 3" xfId="6838"/>
    <cellStyle name="Input 7 8 2 4" xfId="6839"/>
    <cellStyle name="Input 7 8 2 5" xfId="6840"/>
    <cellStyle name="Input 7 8 2 6" xfId="6841"/>
    <cellStyle name="Input 7 8 3" xfId="6842"/>
    <cellStyle name="Input 7 8 3 2" xfId="6843"/>
    <cellStyle name="Input 7 8 4" xfId="6844"/>
    <cellStyle name="Input 7 8 5" xfId="6845"/>
    <cellStyle name="Input 7 8 6" xfId="6846"/>
    <cellStyle name="Input 7 8 7" xfId="6847"/>
    <cellStyle name="Input 7 9" xfId="6848"/>
    <cellStyle name="Input 7 9 2" xfId="6849"/>
    <cellStyle name="Input 7 9 3" xfId="6850"/>
    <cellStyle name="Input 7 9 4" xfId="6851"/>
    <cellStyle name="Input 7 9 5" xfId="6852"/>
    <cellStyle name="Input 7 9 6" xfId="6853"/>
    <cellStyle name="Input 7_Subsidy" xfId="6854"/>
    <cellStyle name="Input 8" xfId="6855"/>
    <cellStyle name="Input 8 10" xfId="6856"/>
    <cellStyle name="Input 8 10 2" xfId="6857"/>
    <cellStyle name="Input 8 11" xfId="6858"/>
    <cellStyle name="Input 8 12" xfId="6859"/>
    <cellStyle name="Input 8 13" xfId="6860"/>
    <cellStyle name="Input 8 14" xfId="6861"/>
    <cellStyle name="Input 8 2" xfId="6862"/>
    <cellStyle name="Input 8 2 2" xfId="6863"/>
    <cellStyle name="Input 8 2 2 2" xfId="6864"/>
    <cellStyle name="Input 8 2 2 2 2" xfId="6865"/>
    <cellStyle name="Input 8 2 2 2 3" xfId="6866"/>
    <cellStyle name="Input 8 2 2 2 4" xfId="6867"/>
    <cellStyle name="Input 8 2 2 2 5" xfId="6868"/>
    <cellStyle name="Input 8 2 2 2 6" xfId="6869"/>
    <cellStyle name="Input 8 2 2 3" xfId="6870"/>
    <cellStyle name="Input 8 2 2 3 2" xfId="6871"/>
    <cellStyle name="Input 8 2 2 4" xfId="6872"/>
    <cellStyle name="Input 8 2 2 5" xfId="6873"/>
    <cellStyle name="Input 8 2 2 6" xfId="6874"/>
    <cellStyle name="Input 8 2 2 7" xfId="6875"/>
    <cellStyle name="Input 8 2 3" xfId="6876"/>
    <cellStyle name="Input 8 2 3 2" xfId="6877"/>
    <cellStyle name="Input 8 2 3 3" xfId="6878"/>
    <cellStyle name="Input 8 2 3 4" xfId="6879"/>
    <cellStyle name="Input 8 2 3 5" xfId="6880"/>
    <cellStyle name="Input 8 2 3 6" xfId="6881"/>
    <cellStyle name="Input 8 2 4" xfId="6882"/>
    <cellStyle name="Input 8 2 4 2" xfId="6883"/>
    <cellStyle name="Input 8 2 5" xfId="6884"/>
    <cellStyle name="Input 8 2 6" xfId="6885"/>
    <cellStyle name="Input 8 2 7" xfId="6886"/>
    <cellStyle name="Input 8 2 8" xfId="6887"/>
    <cellStyle name="Input 8 2_Subsidy" xfId="6888"/>
    <cellStyle name="Input 8 3" xfId="6889"/>
    <cellStyle name="Input 8 3 2" xfId="6890"/>
    <cellStyle name="Input 8 3 2 2" xfId="6891"/>
    <cellStyle name="Input 8 3 2 3" xfId="6892"/>
    <cellStyle name="Input 8 3 2 4" xfId="6893"/>
    <cellStyle name="Input 8 3 2 5" xfId="6894"/>
    <cellStyle name="Input 8 3 2 6" xfId="6895"/>
    <cellStyle name="Input 8 3 3" xfId="6896"/>
    <cellStyle name="Input 8 3 3 2" xfId="6897"/>
    <cellStyle name="Input 8 3 4" xfId="6898"/>
    <cellStyle name="Input 8 3 5" xfId="6899"/>
    <cellStyle name="Input 8 3 6" xfId="6900"/>
    <cellStyle name="Input 8 3 7" xfId="6901"/>
    <cellStyle name="Input 8 4" xfId="6902"/>
    <cellStyle name="Input 8 4 2" xfId="6903"/>
    <cellStyle name="Input 8 4 2 2" xfId="6904"/>
    <cellStyle name="Input 8 4 2 3" xfId="6905"/>
    <cellStyle name="Input 8 4 2 4" xfId="6906"/>
    <cellStyle name="Input 8 4 2 5" xfId="6907"/>
    <cellStyle name="Input 8 4 2 6" xfId="6908"/>
    <cellStyle name="Input 8 4 3" xfId="6909"/>
    <cellStyle name="Input 8 4 3 2" xfId="6910"/>
    <cellStyle name="Input 8 4 4" xfId="6911"/>
    <cellStyle name="Input 8 4 5" xfId="6912"/>
    <cellStyle name="Input 8 4 6" xfId="6913"/>
    <cellStyle name="Input 8 4 7" xfId="6914"/>
    <cellStyle name="Input 8 5" xfId="6915"/>
    <cellStyle name="Input 8 5 2" xfId="6916"/>
    <cellStyle name="Input 8 5 2 2" xfId="6917"/>
    <cellStyle name="Input 8 5 2 3" xfId="6918"/>
    <cellStyle name="Input 8 5 2 4" xfId="6919"/>
    <cellStyle name="Input 8 5 2 5" xfId="6920"/>
    <cellStyle name="Input 8 5 2 6" xfId="6921"/>
    <cellStyle name="Input 8 5 3" xfId="6922"/>
    <cellStyle name="Input 8 5 3 2" xfId="6923"/>
    <cellStyle name="Input 8 5 4" xfId="6924"/>
    <cellStyle name="Input 8 5 5" xfId="6925"/>
    <cellStyle name="Input 8 5 6" xfId="6926"/>
    <cellStyle name="Input 8 5 7" xfId="6927"/>
    <cellStyle name="Input 8 6" xfId="6928"/>
    <cellStyle name="Input 8 6 2" xfId="6929"/>
    <cellStyle name="Input 8 6 2 2" xfId="6930"/>
    <cellStyle name="Input 8 6 2 3" xfId="6931"/>
    <cellStyle name="Input 8 6 2 4" xfId="6932"/>
    <cellStyle name="Input 8 6 2 5" xfId="6933"/>
    <cellStyle name="Input 8 6 2 6" xfId="6934"/>
    <cellStyle name="Input 8 6 3" xfId="6935"/>
    <cellStyle name="Input 8 6 3 2" xfId="6936"/>
    <cellStyle name="Input 8 6 4" xfId="6937"/>
    <cellStyle name="Input 8 6 5" xfId="6938"/>
    <cellStyle name="Input 8 6 6" xfId="6939"/>
    <cellStyle name="Input 8 6 7" xfId="6940"/>
    <cellStyle name="Input 8 7" xfId="6941"/>
    <cellStyle name="Input 8 7 2" xfId="6942"/>
    <cellStyle name="Input 8 7 2 2" xfId="6943"/>
    <cellStyle name="Input 8 7 2 3" xfId="6944"/>
    <cellStyle name="Input 8 7 2 4" xfId="6945"/>
    <cellStyle name="Input 8 7 2 5" xfId="6946"/>
    <cellStyle name="Input 8 7 2 6" xfId="6947"/>
    <cellStyle name="Input 8 7 3" xfId="6948"/>
    <cellStyle name="Input 8 7 3 2" xfId="6949"/>
    <cellStyle name="Input 8 7 4" xfId="6950"/>
    <cellStyle name="Input 8 7 5" xfId="6951"/>
    <cellStyle name="Input 8 7 6" xfId="6952"/>
    <cellStyle name="Input 8 7 7" xfId="6953"/>
    <cellStyle name="Input 8 8" xfId="6954"/>
    <cellStyle name="Input 8 8 2" xfId="6955"/>
    <cellStyle name="Input 8 8 2 2" xfId="6956"/>
    <cellStyle name="Input 8 8 2 3" xfId="6957"/>
    <cellStyle name="Input 8 8 2 4" xfId="6958"/>
    <cellStyle name="Input 8 8 2 5" xfId="6959"/>
    <cellStyle name="Input 8 8 2 6" xfId="6960"/>
    <cellStyle name="Input 8 8 3" xfId="6961"/>
    <cellStyle name="Input 8 8 3 2" xfId="6962"/>
    <cellStyle name="Input 8 8 4" xfId="6963"/>
    <cellStyle name="Input 8 8 5" xfId="6964"/>
    <cellStyle name="Input 8 8 6" xfId="6965"/>
    <cellStyle name="Input 8 8 7" xfId="6966"/>
    <cellStyle name="Input 8 9" xfId="6967"/>
    <cellStyle name="Input 8 9 2" xfId="6968"/>
    <cellStyle name="Input 8 9 3" xfId="6969"/>
    <cellStyle name="Input 8 9 4" xfId="6970"/>
    <cellStyle name="Input 8 9 5" xfId="6971"/>
    <cellStyle name="Input 8 9 6" xfId="6972"/>
    <cellStyle name="Input 8_Subsidy" xfId="6973"/>
    <cellStyle name="Input 9" xfId="6974"/>
    <cellStyle name="Input 9 10" xfId="6975"/>
    <cellStyle name="Input 9 10 2" xfId="6976"/>
    <cellStyle name="Input 9 11" xfId="6977"/>
    <cellStyle name="Input 9 12" xfId="6978"/>
    <cellStyle name="Input 9 13" xfId="6979"/>
    <cellStyle name="Input 9 14" xfId="6980"/>
    <cellStyle name="Input 9 2" xfId="6981"/>
    <cellStyle name="Input 9 2 2" xfId="6982"/>
    <cellStyle name="Input 9 2 2 2" xfId="6983"/>
    <cellStyle name="Input 9 2 2 2 2" xfId="6984"/>
    <cellStyle name="Input 9 2 2 2 3" xfId="6985"/>
    <cellStyle name="Input 9 2 2 2 4" xfId="6986"/>
    <cellStyle name="Input 9 2 2 2 5" xfId="6987"/>
    <cellStyle name="Input 9 2 2 2 6" xfId="6988"/>
    <cellStyle name="Input 9 2 2 3" xfId="6989"/>
    <cellStyle name="Input 9 2 2 3 2" xfId="6990"/>
    <cellStyle name="Input 9 2 2 4" xfId="6991"/>
    <cellStyle name="Input 9 2 2 5" xfId="6992"/>
    <cellStyle name="Input 9 2 2 6" xfId="6993"/>
    <cellStyle name="Input 9 2 2 7" xfId="6994"/>
    <cellStyle name="Input 9 2 3" xfId="6995"/>
    <cellStyle name="Input 9 2 3 2" xfId="6996"/>
    <cellStyle name="Input 9 2 3 3" xfId="6997"/>
    <cellStyle name="Input 9 2 3 4" xfId="6998"/>
    <cellStyle name="Input 9 2 3 5" xfId="6999"/>
    <cellStyle name="Input 9 2 3 6" xfId="7000"/>
    <cellStyle name="Input 9 2 4" xfId="7001"/>
    <cellStyle name="Input 9 2 4 2" xfId="7002"/>
    <cellStyle name="Input 9 2 5" xfId="7003"/>
    <cellStyle name="Input 9 2 6" xfId="7004"/>
    <cellStyle name="Input 9 2 7" xfId="7005"/>
    <cellStyle name="Input 9 2 8" xfId="7006"/>
    <cellStyle name="Input 9 2_Subsidy" xfId="7007"/>
    <cellStyle name="Input 9 3" xfId="7008"/>
    <cellStyle name="Input 9 3 2" xfId="7009"/>
    <cellStyle name="Input 9 3 2 2" xfId="7010"/>
    <cellStyle name="Input 9 3 2 3" xfId="7011"/>
    <cellStyle name="Input 9 3 2 4" xfId="7012"/>
    <cellStyle name="Input 9 3 2 5" xfId="7013"/>
    <cellStyle name="Input 9 3 2 6" xfId="7014"/>
    <cellStyle name="Input 9 3 3" xfId="7015"/>
    <cellStyle name="Input 9 3 3 2" xfId="7016"/>
    <cellStyle name="Input 9 3 4" xfId="7017"/>
    <cellStyle name="Input 9 3 5" xfId="7018"/>
    <cellStyle name="Input 9 3 6" xfId="7019"/>
    <cellStyle name="Input 9 3 7" xfId="7020"/>
    <cellStyle name="Input 9 4" xfId="7021"/>
    <cellStyle name="Input 9 4 2" xfId="7022"/>
    <cellStyle name="Input 9 4 2 2" xfId="7023"/>
    <cellStyle name="Input 9 4 2 3" xfId="7024"/>
    <cellStyle name="Input 9 4 2 4" xfId="7025"/>
    <cellStyle name="Input 9 4 2 5" xfId="7026"/>
    <cellStyle name="Input 9 4 2 6" xfId="7027"/>
    <cellStyle name="Input 9 4 3" xfId="7028"/>
    <cellStyle name="Input 9 4 3 2" xfId="7029"/>
    <cellStyle name="Input 9 4 4" xfId="7030"/>
    <cellStyle name="Input 9 4 5" xfId="7031"/>
    <cellStyle name="Input 9 4 6" xfId="7032"/>
    <cellStyle name="Input 9 4 7" xfId="7033"/>
    <cellStyle name="Input 9 5" xfId="7034"/>
    <cellStyle name="Input 9 5 2" xfId="7035"/>
    <cellStyle name="Input 9 5 2 2" xfId="7036"/>
    <cellStyle name="Input 9 5 2 3" xfId="7037"/>
    <cellStyle name="Input 9 5 2 4" xfId="7038"/>
    <cellStyle name="Input 9 5 2 5" xfId="7039"/>
    <cellStyle name="Input 9 5 2 6" xfId="7040"/>
    <cellStyle name="Input 9 5 3" xfId="7041"/>
    <cellStyle name="Input 9 5 3 2" xfId="7042"/>
    <cellStyle name="Input 9 5 4" xfId="7043"/>
    <cellStyle name="Input 9 5 5" xfId="7044"/>
    <cellStyle name="Input 9 5 6" xfId="7045"/>
    <cellStyle name="Input 9 5 7" xfId="7046"/>
    <cellStyle name="Input 9 6" xfId="7047"/>
    <cellStyle name="Input 9 6 2" xfId="7048"/>
    <cellStyle name="Input 9 6 2 2" xfId="7049"/>
    <cellStyle name="Input 9 6 2 3" xfId="7050"/>
    <cellStyle name="Input 9 6 2 4" xfId="7051"/>
    <cellStyle name="Input 9 6 2 5" xfId="7052"/>
    <cellStyle name="Input 9 6 2 6" xfId="7053"/>
    <cellStyle name="Input 9 6 3" xfId="7054"/>
    <cellStyle name="Input 9 6 3 2" xfId="7055"/>
    <cellStyle name="Input 9 6 4" xfId="7056"/>
    <cellStyle name="Input 9 6 5" xfId="7057"/>
    <cellStyle name="Input 9 6 6" xfId="7058"/>
    <cellStyle name="Input 9 6 7" xfId="7059"/>
    <cellStyle name="Input 9 7" xfId="7060"/>
    <cellStyle name="Input 9 7 2" xfId="7061"/>
    <cellStyle name="Input 9 7 2 2" xfId="7062"/>
    <cellStyle name="Input 9 7 2 3" xfId="7063"/>
    <cellStyle name="Input 9 7 2 4" xfId="7064"/>
    <cellStyle name="Input 9 7 2 5" xfId="7065"/>
    <cellStyle name="Input 9 7 2 6" xfId="7066"/>
    <cellStyle name="Input 9 7 3" xfId="7067"/>
    <cellStyle name="Input 9 7 3 2" xfId="7068"/>
    <cellStyle name="Input 9 7 4" xfId="7069"/>
    <cellStyle name="Input 9 7 5" xfId="7070"/>
    <cellStyle name="Input 9 7 6" xfId="7071"/>
    <cellStyle name="Input 9 7 7" xfId="7072"/>
    <cellStyle name="Input 9 8" xfId="7073"/>
    <cellStyle name="Input 9 8 2" xfId="7074"/>
    <cellStyle name="Input 9 8 2 2" xfId="7075"/>
    <cellStyle name="Input 9 8 2 3" xfId="7076"/>
    <cellStyle name="Input 9 8 2 4" xfId="7077"/>
    <cellStyle name="Input 9 8 2 5" xfId="7078"/>
    <cellStyle name="Input 9 8 2 6" xfId="7079"/>
    <cellStyle name="Input 9 8 3" xfId="7080"/>
    <cellStyle name="Input 9 8 3 2" xfId="7081"/>
    <cellStyle name="Input 9 8 4" xfId="7082"/>
    <cellStyle name="Input 9 8 5" xfId="7083"/>
    <cellStyle name="Input 9 8 6" xfId="7084"/>
    <cellStyle name="Input 9 8 7" xfId="7085"/>
    <cellStyle name="Input 9 9" xfId="7086"/>
    <cellStyle name="Input 9 9 2" xfId="7087"/>
    <cellStyle name="Input 9 9 3" xfId="7088"/>
    <cellStyle name="Input 9 9 4" xfId="7089"/>
    <cellStyle name="Input 9 9 5" xfId="7090"/>
    <cellStyle name="Input 9 9 6" xfId="7091"/>
    <cellStyle name="Input 9_Subsidy" xfId="7092"/>
    <cellStyle name="InputCells" xfId="7093"/>
    <cellStyle name="InputNumber" xfId="7094"/>
    <cellStyle name="InputPercentage" xfId="7095"/>
    <cellStyle name="InputText" xfId="7096"/>
    <cellStyle name="InputText 2" xfId="7097"/>
    <cellStyle name="InputText 3" xfId="7098"/>
    <cellStyle name="InputText 3 2" xfId="7099"/>
    <cellStyle name="InputText 3 3" xfId="7100"/>
    <cellStyle name="InputText 3 3 2" xfId="7101"/>
    <cellStyle name="InputText 4" xfId="7102"/>
    <cellStyle name="InputText 4 2" xfId="7103"/>
    <cellStyle name="InputText_Gas Flow Dynamics" xfId="7104"/>
    <cellStyle name="InputValue" xfId="7105"/>
    <cellStyle name="InputValue 2" xfId="7106"/>
    <cellStyle name="InputValue_Banding" xfId="7107"/>
    <cellStyle name="IntermediateCalc_RP" xfId="7108"/>
    <cellStyle name="Italic" xfId="7109"/>
    <cellStyle name="Italic 2" xfId="7110"/>
    <cellStyle name="Italic 2 2" xfId="7111"/>
    <cellStyle name="LABEL Normal" xfId="7112"/>
    <cellStyle name="Label_RP" xfId="7113"/>
    <cellStyle name="Linked Cell 2" xfId="7114"/>
    <cellStyle name="Linked Cell 2 2" xfId="7115"/>
    <cellStyle name="Linked Cell 2 3" xfId="7116"/>
    <cellStyle name="Linked Cell 3" xfId="7117"/>
    <cellStyle name="Linked Cell 4" xfId="7118"/>
    <cellStyle name="Linked data" xfId="7119"/>
    <cellStyle name="Linked data 2" xfId="7120"/>
    <cellStyle name="Linked data 3" xfId="7121"/>
    <cellStyle name="LinkedCell_RP" xfId="7122"/>
    <cellStyle name="LinkedCellLbl_RP" xfId="7123"/>
    <cellStyle name="LinkedData" xfId="7124"/>
    <cellStyle name="Mdollar" xfId="7125"/>
    <cellStyle name="Mdollar 2" xfId="7126"/>
    <cellStyle name="Mdollar 2 2" xfId="7127"/>
    <cellStyle name="Meta" xfId="7128"/>
    <cellStyle name="Meta 2" xfId="7129"/>
    <cellStyle name="Meta 2 2" xfId="7130"/>
    <cellStyle name="Meta 2 2 2" xfId="7131"/>
    <cellStyle name="Meta 2 3" xfId="7132"/>
    <cellStyle name="Meta 3" xfId="7133"/>
    <cellStyle name="Meta 3 2" xfId="7134"/>
    <cellStyle name="Meta 4" xfId="7135"/>
    <cellStyle name="Meta 4 2" xfId="7136"/>
    <cellStyle name="Meta 5" xfId="7137"/>
    <cellStyle name="Meta 6" xfId="7138"/>
    <cellStyle name="Meta 7" xfId="7139"/>
    <cellStyle name="Meta_1" xfId="7140"/>
    <cellStyle name="Millares [0]_ANEXOA1-1" xfId="7141"/>
    <cellStyle name="Millares_ANEXOA1-1" xfId="7142"/>
    <cellStyle name="Moneda [0]_ANEXOA1-1" xfId="7143"/>
    <cellStyle name="Moneda_ANEXOA1-1" xfId="7144"/>
    <cellStyle name="MonthYears" xfId="7145"/>
    <cellStyle name="NERA_Header0" xfId="7146"/>
    <cellStyle name="Neutral 2" xfId="7147"/>
    <cellStyle name="Neutral 2 2" xfId="7148"/>
    <cellStyle name="Neutral 2 3" xfId="7149"/>
    <cellStyle name="Neutral 3" xfId="7150"/>
    <cellStyle name="Neutral 4" xfId="7151"/>
    <cellStyle name="No highlight" xfId="7152"/>
    <cellStyle name="No highlight 2" xfId="7153"/>
    <cellStyle name="No highlight 3" xfId="7154"/>
    <cellStyle name="Normal" xfId="0" builtinId="0"/>
    <cellStyle name="Normal - Style1" xfId="7155"/>
    <cellStyle name="Normal [0]" xfId="7156"/>
    <cellStyle name="Normal [2]" xfId="7157"/>
    <cellStyle name="Normal 10" xfId="7158"/>
    <cellStyle name="Normal 10 2" xfId="7159"/>
    <cellStyle name="Normal 10 3" xfId="7160"/>
    <cellStyle name="Normal 10_Pan_Europe_Datafile_2012_H2" xfId="7161"/>
    <cellStyle name="Normal 11" xfId="7162"/>
    <cellStyle name="Normal 11 2" xfId="7163"/>
    <cellStyle name="Normal 11_Pan_Europe_Datafile_2012_H2" xfId="7164"/>
    <cellStyle name="Normal 12" xfId="7165"/>
    <cellStyle name="Normal 13" xfId="7166"/>
    <cellStyle name="Normal 14" xfId="7167"/>
    <cellStyle name="Normal 15" xfId="7168"/>
    <cellStyle name="Normal 16" xfId="7169"/>
    <cellStyle name="Normal 17" xfId="7170"/>
    <cellStyle name="Normal 18" xfId="7171"/>
    <cellStyle name="Normal 19" xfId="7172"/>
    <cellStyle name="Normal 2" xfId="2"/>
    <cellStyle name="Normal 2 2" xfId="7173"/>
    <cellStyle name="Normal 2 2 2" xfId="7174"/>
    <cellStyle name="Normal 2 2 2 2" xfId="7175"/>
    <cellStyle name="Normal 2 2 3" xfId="7176"/>
    <cellStyle name="Normal 2 2 4" xfId="7177"/>
    <cellStyle name="Normal 2 3" xfId="7178"/>
    <cellStyle name="Normal 2 3 2" xfId="7179"/>
    <cellStyle name="Normal 2 3 3" xfId="7180"/>
    <cellStyle name="Normal 2 3 4" xfId="7181"/>
    <cellStyle name="Normal 2 4" xfId="7182"/>
    <cellStyle name="Normal 2 5" xfId="7183"/>
    <cellStyle name="Normal 2 5 2" xfId="7184"/>
    <cellStyle name="Normal 2 5 3" xfId="7185"/>
    <cellStyle name="Normal 2 6" xfId="7186"/>
    <cellStyle name="Normal 2 7" xfId="7187"/>
    <cellStyle name="Normal 2 8" xfId="7898"/>
    <cellStyle name="Normal 2_20" xfId="7188"/>
    <cellStyle name="Normal 20" xfId="7189"/>
    <cellStyle name="Normal 20 2" xfId="7190"/>
    <cellStyle name="Normal 21" xfId="7191"/>
    <cellStyle name="Normal 21 2" xfId="7192"/>
    <cellStyle name="Normal 22" xfId="7193"/>
    <cellStyle name="Normal 22 2" xfId="7194"/>
    <cellStyle name="Normal 22 2 2" xfId="7195"/>
    <cellStyle name="Normal 23" xfId="7196"/>
    <cellStyle name="Normal 23 2" xfId="7197"/>
    <cellStyle name="Normal 24" xfId="7198"/>
    <cellStyle name="Normal 24 2" xfId="7199"/>
    <cellStyle name="Normal 25" xfId="7200"/>
    <cellStyle name="Normal 25 2" xfId="7201"/>
    <cellStyle name="Normal 25 2 2" xfId="7202"/>
    <cellStyle name="Normal 26" xfId="7203"/>
    <cellStyle name="Normal 26 2" xfId="7204"/>
    <cellStyle name="Normal 26 2 2" xfId="7205"/>
    <cellStyle name="Normal 27" xfId="7206"/>
    <cellStyle name="Normal 27 2" xfId="7207"/>
    <cellStyle name="Normal 27 2 2" xfId="7208"/>
    <cellStyle name="Normal 28" xfId="7209"/>
    <cellStyle name="Normal 28 2" xfId="7210"/>
    <cellStyle name="Normal 29" xfId="7211"/>
    <cellStyle name="Normal 29 2" xfId="7212"/>
    <cellStyle name="Normal 3" xfId="8"/>
    <cellStyle name="Normal 3 10" xfId="7899"/>
    <cellStyle name="Normal 3 2" xfId="7213"/>
    <cellStyle name="Normal 3 2 2" xfId="7214"/>
    <cellStyle name="Normal 3 3" xfId="7215"/>
    <cellStyle name="Normal 3 3 2" xfId="7216"/>
    <cellStyle name="Normal 3 4" xfId="7217"/>
    <cellStyle name="Normal 3 4 2" xfId="7218"/>
    <cellStyle name="Normal 3 5" xfId="7219"/>
    <cellStyle name="Normal 3 6" xfId="7220"/>
    <cellStyle name="Normal 3 6 2" xfId="7221"/>
    <cellStyle name="Normal 3 7" xfId="7222"/>
    <cellStyle name="Normal 3 8" xfId="7223"/>
    <cellStyle name="Normal 3 9" xfId="7224"/>
    <cellStyle name="Normal 3_Pan_Europe_Datafile_2012_H2" xfId="7225"/>
    <cellStyle name="Normal 30" xfId="7226"/>
    <cellStyle name="Normal 30 2" xfId="7227"/>
    <cellStyle name="Normal 31" xfId="7228"/>
    <cellStyle name="Normal 31 2" xfId="7229"/>
    <cellStyle name="Normal 32" xfId="7230"/>
    <cellStyle name="Normal 33" xfId="7231"/>
    <cellStyle name="Normal 34" xfId="7232"/>
    <cellStyle name="Normal 35" xfId="7233"/>
    <cellStyle name="Normal 36" xfId="7234"/>
    <cellStyle name="Normal 37" xfId="7235"/>
    <cellStyle name="Normal 38" xfId="7236"/>
    <cellStyle name="Normal 38 2" xfId="7237"/>
    <cellStyle name="Normal 39" xfId="7238"/>
    <cellStyle name="Normal 39 2" xfId="7239"/>
    <cellStyle name="Normal 4" xfId="7240"/>
    <cellStyle name="Normal 4 2" xfId="7241"/>
    <cellStyle name="Normal 4 2 2" xfId="7242"/>
    <cellStyle name="Normal 4 3" xfId="7243"/>
    <cellStyle name="Normal 4 3 2" xfId="7244"/>
    <cellStyle name="Normal 4 4" xfId="7245"/>
    <cellStyle name="Normal 4 5" xfId="7246"/>
    <cellStyle name="Normal 4 6" xfId="7247"/>
    <cellStyle name="Normal 4_Pan_Europe_Datafile_2012_H2" xfId="7248"/>
    <cellStyle name="Normal 40" xfId="7249"/>
    <cellStyle name="Normal 41" xfId="7250"/>
    <cellStyle name="Normal 42" xfId="7251"/>
    <cellStyle name="Normal 43" xfId="7252"/>
    <cellStyle name="Normal 44" xfId="7253"/>
    <cellStyle name="Normal 45" xfId="7254"/>
    <cellStyle name="Normal 46" xfId="7255"/>
    <cellStyle name="Normal 47" xfId="7900"/>
    <cellStyle name="Normal 48" xfId="7901"/>
    <cellStyle name="Normal 5" xfId="7256"/>
    <cellStyle name="Normal 5 2" xfId="7257"/>
    <cellStyle name="Normal 5 2 2" xfId="7258"/>
    <cellStyle name="Normal 5 3" xfId="7259"/>
    <cellStyle name="Normal 5 3 2" xfId="7260"/>
    <cellStyle name="Normal 5 4" xfId="7261"/>
    <cellStyle name="Normal 5 5" xfId="7262"/>
    <cellStyle name="Normal 5_Copy of UK_Datafile_2012_H2" xfId="7263"/>
    <cellStyle name="Normal 6" xfId="7264"/>
    <cellStyle name="Normal 6 2" xfId="7265"/>
    <cellStyle name="Normal 6 2 2" xfId="7266"/>
    <cellStyle name="Normal 6 3" xfId="7267"/>
    <cellStyle name="Normal 6 3 2" xfId="7268"/>
    <cellStyle name="Normal 6 4" xfId="7269"/>
    <cellStyle name="Normal 6 5" xfId="7270"/>
    <cellStyle name="Normal 6 6" xfId="7271"/>
    <cellStyle name="Normal 6_Pan_Europe_Datafile_2012_H2" xfId="7272"/>
    <cellStyle name="Normal 7" xfId="7273"/>
    <cellStyle name="Normal 7 2" xfId="7274"/>
    <cellStyle name="Normal 7 2 2" xfId="7275"/>
    <cellStyle name="Normal 7 3" xfId="7276"/>
    <cellStyle name="Normal 7 3 2" xfId="7277"/>
    <cellStyle name="Normal 7 4" xfId="7278"/>
    <cellStyle name="Normal 7 5" xfId="7279"/>
    <cellStyle name="Normal 7_Pan_Europe_Datafile_2012_H2" xfId="7280"/>
    <cellStyle name="Normal 8" xfId="7281"/>
    <cellStyle name="Normal 8 2" xfId="7282"/>
    <cellStyle name="Normal 8 2 2" xfId="7283"/>
    <cellStyle name="Normal 8 3" xfId="7284"/>
    <cellStyle name="Normal 8 3 2" xfId="7285"/>
    <cellStyle name="Normal 8 4" xfId="7286"/>
    <cellStyle name="Normal 8 5" xfId="7287"/>
    <cellStyle name="Normal 8_Pan_Europe_Datafile_2012_H2" xfId="7288"/>
    <cellStyle name="Normal 9" xfId="7289"/>
    <cellStyle name="Normal 9 2" xfId="7290"/>
    <cellStyle name="Normal 9 2 2" xfId="7291"/>
    <cellStyle name="Normal 9 3" xfId="7292"/>
    <cellStyle name="Normal 9 3 2" xfId="7293"/>
    <cellStyle name="Normal 9_Pan_Europe_Datafile_2012_H2" xfId="7294"/>
    <cellStyle name="Normal GHG Numbers (0.00)" xfId="7295"/>
    <cellStyle name="Normal GHG Numbers (0.00) 2" xfId="7296"/>
    <cellStyle name="Normal GHG Textfiels Bold" xfId="7297"/>
    <cellStyle name="Normal GHG Textfiels Bold 2" xfId="7298"/>
    <cellStyle name="Normal GHG Textfiels Bold 3" xfId="7299"/>
    <cellStyle name="Normal GHG whole table" xfId="7300"/>
    <cellStyle name="Normal GHG whole table 2" xfId="7301"/>
    <cellStyle name="Normal GHG whole table 2 2" xfId="7302"/>
    <cellStyle name="Normal GHG whole table 2 2 2" xfId="7303"/>
    <cellStyle name="Normal GHG whole table 2 3" xfId="7304"/>
    <cellStyle name="Normal GHG whole table 2 4" xfId="7305"/>
    <cellStyle name="Normal GHG whole table 3" xfId="7306"/>
    <cellStyle name="Normal GHG whole table 3 2" xfId="7307"/>
    <cellStyle name="Normal GHG whole table 4" xfId="7308"/>
    <cellStyle name="Normal GHG whole table 5" xfId="7309"/>
    <cellStyle name="Normal GHG whole table_Calculations" xfId="7310"/>
    <cellStyle name="Normal GHG-Shade" xfId="7311"/>
    <cellStyle name="Normal GHG-Shade 2" xfId="7312"/>
    <cellStyle name="Normal GHG-Shade 3" xfId="7313"/>
    <cellStyle name="Normal_Economy charts (from Steve)" xfId="6"/>
    <cellStyle name="Normal_FES" xfId="7892"/>
    <cellStyle name="Normal_FES 2" xfId="7890"/>
    <cellStyle name="Normal_FES 3" xfId="7893"/>
    <cellStyle name="Normal_RP" xfId="7314"/>
    <cellStyle name="Normal_Sheet1" xfId="7894"/>
    <cellStyle name="Normal_Sheet1 2" xfId="7889"/>
    <cellStyle name="Normale_impianti enel" xfId="7315"/>
    <cellStyle name="Note 10" xfId="7316"/>
    <cellStyle name="Note 100" xfId="7317"/>
    <cellStyle name="Note 101" xfId="7318"/>
    <cellStyle name="Note 102" xfId="7319"/>
    <cellStyle name="Note 103" xfId="7320"/>
    <cellStyle name="Note 104" xfId="7321"/>
    <cellStyle name="Note 105" xfId="7322"/>
    <cellStyle name="Note 106" xfId="7323"/>
    <cellStyle name="Note 107" xfId="7324"/>
    <cellStyle name="Note 108" xfId="7325"/>
    <cellStyle name="Note 109" xfId="7326"/>
    <cellStyle name="Note 11" xfId="7327"/>
    <cellStyle name="Note 110" xfId="7328"/>
    <cellStyle name="Note 111" xfId="7329"/>
    <cellStyle name="Note 112" xfId="7330"/>
    <cellStyle name="Note 113" xfId="7331"/>
    <cellStyle name="Note 114" xfId="7332"/>
    <cellStyle name="Note 115" xfId="7333"/>
    <cellStyle name="Note 116" xfId="7334"/>
    <cellStyle name="Note 117" xfId="7335"/>
    <cellStyle name="Note 118" xfId="7336"/>
    <cellStyle name="Note 119" xfId="7337"/>
    <cellStyle name="Note 12" xfId="7338"/>
    <cellStyle name="Note 120" xfId="7339"/>
    <cellStyle name="Note 121" xfId="7340"/>
    <cellStyle name="Note 122" xfId="7341"/>
    <cellStyle name="Note 123" xfId="7342"/>
    <cellStyle name="Note 124" xfId="7343"/>
    <cellStyle name="Note 125" xfId="7344"/>
    <cellStyle name="Note 126" xfId="7345"/>
    <cellStyle name="Note 127" xfId="7346"/>
    <cellStyle name="Note 128" xfId="7347"/>
    <cellStyle name="Note 129" xfId="7348"/>
    <cellStyle name="Note 13" xfId="7349"/>
    <cellStyle name="Note 130" xfId="7350"/>
    <cellStyle name="Note 131" xfId="7351"/>
    <cellStyle name="Note 132" xfId="7352"/>
    <cellStyle name="Note 133" xfId="7353"/>
    <cellStyle name="Note 134" xfId="7354"/>
    <cellStyle name="Note 135" xfId="7355"/>
    <cellStyle name="Note 136" xfId="7356"/>
    <cellStyle name="Note 14" xfId="7357"/>
    <cellStyle name="Note 15" xfId="7358"/>
    <cellStyle name="Note 16" xfId="7359"/>
    <cellStyle name="Note 17" xfId="7360"/>
    <cellStyle name="Note 18" xfId="7361"/>
    <cellStyle name="Note 19" xfId="7362"/>
    <cellStyle name="Note 2" xfId="7363"/>
    <cellStyle name="Note 2 2" xfId="7364"/>
    <cellStyle name="Note 2 2 2" xfId="7365"/>
    <cellStyle name="Note 2 2 3" xfId="7366"/>
    <cellStyle name="Note 2 3" xfId="7367"/>
    <cellStyle name="Note 2 3 2" xfId="7368"/>
    <cellStyle name="Note 2 4" xfId="7369"/>
    <cellStyle name="Note 2 5" xfId="7370"/>
    <cellStyle name="Note 2 6" xfId="7371"/>
    <cellStyle name="Note 20" xfId="7372"/>
    <cellStyle name="Note 21" xfId="7373"/>
    <cellStyle name="Note 22" xfId="7374"/>
    <cellStyle name="Note 23" xfId="7375"/>
    <cellStyle name="Note 24" xfId="7376"/>
    <cellStyle name="Note 25" xfId="7377"/>
    <cellStyle name="Note 26" xfId="7378"/>
    <cellStyle name="Note 27" xfId="7379"/>
    <cellStyle name="Note 28" xfId="7380"/>
    <cellStyle name="Note 29" xfId="7381"/>
    <cellStyle name="Note 3" xfId="7382"/>
    <cellStyle name="Note 3 2" xfId="7383"/>
    <cellStyle name="Note 3 2 2" xfId="7384"/>
    <cellStyle name="Note 3 3" xfId="7385"/>
    <cellStyle name="Note 3 3 2" xfId="7386"/>
    <cellStyle name="Note 3 4" xfId="7387"/>
    <cellStyle name="Note 3 5" xfId="7388"/>
    <cellStyle name="Note 30" xfId="7389"/>
    <cellStyle name="Note 31" xfId="7390"/>
    <cellStyle name="Note 32" xfId="7391"/>
    <cellStyle name="Note 33" xfId="7392"/>
    <cellStyle name="Note 34" xfId="7393"/>
    <cellStyle name="Note 35" xfId="7394"/>
    <cellStyle name="Note 36" xfId="7395"/>
    <cellStyle name="Note 37" xfId="7396"/>
    <cellStyle name="Note 38" xfId="7397"/>
    <cellStyle name="Note 39" xfId="7398"/>
    <cellStyle name="Note 4" xfId="7399"/>
    <cellStyle name="Note 4 2" xfId="7400"/>
    <cellStyle name="Note 4 2 2" xfId="7401"/>
    <cellStyle name="Note 4 3" xfId="7402"/>
    <cellStyle name="Note 40" xfId="7403"/>
    <cellStyle name="Note 41" xfId="7404"/>
    <cellStyle name="Note 42" xfId="7405"/>
    <cellStyle name="Note 43" xfId="7406"/>
    <cellStyle name="Note 44" xfId="7407"/>
    <cellStyle name="Note 45" xfId="7408"/>
    <cellStyle name="Note 46" xfId="7409"/>
    <cellStyle name="Note 47" xfId="7410"/>
    <cellStyle name="Note 48" xfId="7411"/>
    <cellStyle name="Note 49" xfId="7412"/>
    <cellStyle name="Note 5" xfId="7413"/>
    <cellStyle name="Note 5 2" xfId="7414"/>
    <cellStyle name="Note 50" xfId="7415"/>
    <cellStyle name="Note 51" xfId="7416"/>
    <cellStyle name="Note 52" xfId="7417"/>
    <cellStyle name="Note 53" xfId="7418"/>
    <cellStyle name="Note 54" xfId="7419"/>
    <cellStyle name="Note 55" xfId="7420"/>
    <cellStyle name="Note 56" xfId="7421"/>
    <cellStyle name="Note 57" xfId="7422"/>
    <cellStyle name="Note 58" xfId="7423"/>
    <cellStyle name="Note 59" xfId="7424"/>
    <cellStyle name="Note 6" xfId="7425"/>
    <cellStyle name="Note 6 2" xfId="7426"/>
    <cellStyle name="Note 60" xfId="7427"/>
    <cellStyle name="Note 61" xfId="7428"/>
    <cellStyle name="Note 62" xfId="7429"/>
    <cellStyle name="Note 63" xfId="7430"/>
    <cellStyle name="Note 64" xfId="7431"/>
    <cellStyle name="Note 65" xfId="7432"/>
    <cellStyle name="Note 66" xfId="7433"/>
    <cellStyle name="Note 67" xfId="7434"/>
    <cellStyle name="Note 68" xfId="7435"/>
    <cellStyle name="Note 69" xfId="7436"/>
    <cellStyle name="Note 7" xfId="7437"/>
    <cellStyle name="Note 70" xfId="7438"/>
    <cellStyle name="Note 71" xfId="7439"/>
    <cellStyle name="Note 72" xfId="7440"/>
    <cellStyle name="Note 73" xfId="7441"/>
    <cellStyle name="Note 74" xfId="7442"/>
    <cellStyle name="Note 75" xfId="7443"/>
    <cellStyle name="Note 76" xfId="7444"/>
    <cellStyle name="Note 77" xfId="7445"/>
    <cellStyle name="Note 78" xfId="7446"/>
    <cellStyle name="Note 79" xfId="7447"/>
    <cellStyle name="Note 8" xfId="7448"/>
    <cellStyle name="Note 80" xfId="7449"/>
    <cellStyle name="Note 81" xfId="7450"/>
    <cellStyle name="Note 82" xfId="7451"/>
    <cellStyle name="Note 83" xfId="7452"/>
    <cellStyle name="Note 84" xfId="7453"/>
    <cellStyle name="Note 85" xfId="7454"/>
    <cellStyle name="Note 86" xfId="7455"/>
    <cellStyle name="Note 87" xfId="7456"/>
    <cellStyle name="Note 88" xfId="7457"/>
    <cellStyle name="Note 89" xfId="7458"/>
    <cellStyle name="Note 9" xfId="7459"/>
    <cellStyle name="Note 90" xfId="7460"/>
    <cellStyle name="Note 91" xfId="7461"/>
    <cellStyle name="Note 92" xfId="7462"/>
    <cellStyle name="Note 93" xfId="7463"/>
    <cellStyle name="Note 94" xfId="7464"/>
    <cellStyle name="Note 95" xfId="7465"/>
    <cellStyle name="Note 96" xfId="7466"/>
    <cellStyle name="Note 97" xfId="7467"/>
    <cellStyle name="Note 98" xfId="7468"/>
    <cellStyle name="Note 99" xfId="7469"/>
    <cellStyle name="Notes" xfId="7470"/>
    <cellStyle name="Notes 2" xfId="7471"/>
    <cellStyle name="Notes 2 2" xfId="7472"/>
    <cellStyle name="Number [0.0]" xfId="7473"/>
    <cellStyle name="Number [0.00]" xfId="7474"/>
    <cellStyle name="Number [0]" xfId="7475"/>
    <cellStyle name="Output 2" xfId="7476"/>
    <cellStyle name="Output 2 2" xfId="7477"/>
    <cellStyle name="Output 2 2 2" xfId="7478"/>
    <cellStyle name="Output 2 3" xfId="7479"/>
    <cellStyle name="Output 2 3 2" xfId="7480"/>
    <cellStyle name="Output 2 4" xfId="7481"/>
    <cellStyle name="Output 3" xfId="7482"/>
    <cellStyle name="Output 3 2" xfId="7483"/>
    <cellStyle name="Output 3 2 2" xfId="7484"/>
    <cellStyle name="Output 3 3" xfId="7485"/>
    <cellStyle name="Output 3 3 2" xfId="7486"/>
    <cellStyle name="Output 3 4" xfId="7487"/>
    <cellStyle name="Output 4" xfId="7488"/>
    <cellStyle name="Output 4 2" xfId="7489"/>
    <cellStyle name="Output 4 2 2" xfId="7490"/>
    <cellStyle name="Output 5" xfId="7491"/>
    <cellStyle name="Output 5 2" xfId="7492"/>
    <cellStyle name="Output 6" xfId="7493"/>
    <cellStyle name="Output 6 2" xfId="7494"/>
    <cellStyle name="Output 7" xfId="7495"/>
    <cellStyle name="OutputLbl_RP" xfId="7496"/>
    <cellStyle name="Percent [0.0]" xfId="7497"/>
    <cellStyle name="Percent [0.0] 2" xfId="7498"/>
    <cellStyle name="Percent [0.00]" xfId="7499"/>
    <cellStyle name="Percent [0.00] 2" xfId="7500"/>
    <cellStyle name="Percent 10" xfId="7501"/>
    <cellStyle name="Percent 10 2" xfId="7502"/>
    <cellStyle name="Percent 11" xfId="7503"/>
    <cellStyle name="Percent 12" xfId="7504"/>
    <cellStyle name="Percent 12 2" xfId="7505"/>
    <cellStyle name="Percent 13" xfId="7506"/>
    <cellStyle name="Percent 14" xfId="7507"/>
    <cellStyle name="Percent 15" xfId="7508"/>
    <cellStyle name="Percent 15 2" xfId="7509"/>
    <cellStyle name="Percent 16" xfId="7510"/>
    <cellStyle name="Percent 16 2" xfId="7511"/>
    <cellStyle name="Percent 17" xfId="7512"/>
    <cellStyle name="Percent 17 2" xfId="7513"/>
    <cellStyle name="Percent 18" xfId="7514"/>
    <cellStyle name="Percent 18 2" xfId="7515"/>
    <cellStyle name="Percent 19" xfId="7516"/>
    <cellStyle name="Percent 2" xfId="7"/>
    <cellStyle name="Percent 2 2" xfId="3"/>
    <cellStyle name="Percent 2 2 2" xfId="7517"/>
    <cellStyle name="Percent 2 2 2 2" xfId="7518"/>
    <cellStyle name="Percent 2 2 3" xfId="7519"/>
    <cellStyle name="Percent 2 2 4" xfId="7902"/>
    <cellStyle name="Percent 2 3" xfId="7520"/>
    <cellStyle name="Percent 2 3 2" xfId="7521"/>
    <cellStyle name="Percent 2 3 3" xfId="7903"/>
    <cellStyle name="Percent 2 4" xfId="7522"/>
    <cellStyle name="Percent 2 4 2" xfId="7523"/>
    <cellStyle name="Percent 2 5" xfId="7524"/>
    <cellStyle name="Percent 2 6" xfId="7904"/>
    <cellStyle name="Percent 2_Pan_Europe_Datafile_2012_H2" xfId="7525"/>
    <cellStyle name="Percent 20" xfId="7526"/>
    <cellStyle name="Percent 21" xfId="7527"/>
    <cellStyle name="Percent 22" xfId="7528"/>
    <cellStyle name="Percent 23" xfId="7529"/>
    <cellStyle name="Percent 24" xfId="7530"/>
    <cellStyle name="Percent 25" xfId="7531"/>
    <cellStyle name="Percent 26" xfId="7532"/>
    <cellStyle name="Percent 27" xfId="7533"/>
    <cellStyle name="Percent 28" xfId="7534"/>
    <cellStyle name="Percent 29" xfId="7535"/>
    <cellStyle name="Percent 3" xfId="7536"/>
    <cellStyle name="Percent 3 2" xfId="7537"/>
    <cellStyle name="Percent 3 2 2" xfId="7538"/>
    <cellStyle name="Percent 3 3" xfId="7539"/>
    <cellStyle name="Percent 3 4" xfId="7540"/>
    <cellStyle name="Percent 30" xfId="7541"/>
    <cellStyle name="Percent 31" xfId="7542"/>
    <cellStyle name="Percent 32" xfId="7543"/>
    <cellStyle name="Percent 33" xfId="7544"/>
    <cellStyle name="Percent 34" xfId="7545"/>
    <cellStyle name="Percent 35" xfId="7546"/>
    <cellStyle name="Percent 36" xfId="7547"/>
    <cellStyle name="Percent 37" xfId="7548"/>
    <cellStyle name="Percent 38" xfId="7549"/>
    <cellStyle name="Percent 4" xfId="7550"/>
    <cellStyle name="Percent 4 2" xfId="7551"/>
    <cellStyle name="Percent 4 2 2" xfId="7552"/>
    <cellStyle name="Percent 4 3" xfId="7553"/>
    <cellStyle name="Percent 4 3 2" xfId="7554"/>
    <cellStyle name="Percent 4 3 3" xfId="7555"/>
    <cellStyle name="Percent 4 4" xfId="7556"/>
    <cellStyle name="Percent 5" xfId="7557"/>
    <cellStyle name="Percent 5 2" xfId="7558"/>
    <cellStyle name="Percent 5 2 2" xfId="7559"/>
    <cellStyle name="Percent 6" xfId="7560"/>
    <cellStyle name="Percent 6 2" xfId="7561"/>
    <cellStyle name="Percent 6 2 2" xfId="7562"/>
    <cellStyle name="Percent 6 3" xfId="7563"/>
    <cellStyle name="Percent 6 3 2" xfId="7564"/>
    <cellStyle name="Percent 6 3 3" xfId="7565"/>
    <cellStyle name="Percent 6 4" xfId="7566"/>
    <cellStyle name="Percent 7" xfId="7567"/>
    <cellStyle name="Percent 7 2" xfId="7568"/>
    <cellStyle name="Percent 8" xfId="7569"/>
    <cellStyle name="Percent 8 2" xfId="7570"/>
    <cellStyle name="Percent 9" xfId="7571"/>
    <cellStyle name="Percent 9 2" xfId="7572"/>
    <cellStyle name="PriceHeading1" xfId="7573"/>
    <cellStyle name="PriceHeading1 2" xfId="7574"/>
    <cellStyle name="PriceHeading1 2 2" xfId="7575"/>
    <cellStyle name="PriceHeading2" xfId="7576"/>
    <cellStyle name="PriceHeading2 2" xfId="7577"/>
    <cellStyle name="PriceHeading2 2 2" xfId="7578"/>
    <cellStyle name="PriceUnprotected" xfId="7579"/>
    <cellStyle name="PriceUnprotected 2" xfId="7580"/>
    <cellStyle name="PriceUnprotected 2 2" xfId="7581"/>
    <cellStyle name="PriceYear" xfId="7582"/>
    <cellStyle name="PriceYear 2" xfId="7583"/>
    <cellStyle name="PriceYear 2 2" xfId="7584"/>
    <cellStyle name="ProgramArea_RP" xfId="7585"/>
    <cellStyle name="Protected" xfId="7586"/>
    <cellStyle name="Protected 2" xfId="7587"/>
    <cellStyle name="Protected 2 2" xfId="7588"/>
    <cellStyle name="ProtectedDates" xfId="7589"/>
    <cellStyle name="ProtectedDates 2" xfId="7590"/>
    <cellStyle name="ProtectedDates 2 2" xfId="7591"/>
    <cellStyle name="Prozent_Imp02" xfId="7592"/>
    <cellStyle name="Refdb standard" xfId="7593"/>
    <cellStyle name="Refdb standard 2" xfId="7594"/>
    <cellStyle name="Row_Heading_RP" xfId="7595"/>
    <cellStyle name="RowHeading" xfId="7596"/>
    <cellStyle name="RowHeading 2" xfId="7597"/>
    <cellStyle name="RowHeading 2 2" xfId="7598"/>
    <cellStyle name="SDMX_protected" xfId="7599"/>
    <cellStyle name="Section" xfId="7600"/>
    <cellStyle name="Section 1" xfId="7601"/>
    <cellStyle name="Section 1 2" xfId="7602"/>
    <cellStyle name="Section 1 2 2" xfId="7603"/>
    <cellStyle name="Section 1 2 3" xfId="7604"/>
    <cellStyle name="Section 1 3" xfId="7605"/>
    <cellStyle name="Section 1 3 2" xfId="7606"/>
    <cellStyle name="Section 1 4" xfId="7607"/>
    <cellStyle name="Section 1 4 2" xfId="7608"/>
    <cellStyle name="Section 1 5" xfId="7609"/>
    <cellStyle name="Section 1 5 2" xfId="7610"/>
    <cellStyle name="Section 1 6" xfId="7611"/>
    <cellStyle name="Section 1 7" xfId="7612"/>
    <cellStyle name="Section 1_1" xfId="7613"/>
    <cellStyle name="Section 2" xfId="7614"/>
    <cellStyle name="Section 2 2" xfId="7615"/>
    <cellStyle name="Section 2 2 2" xfId="7616"/>
    <cellStyle name="Section 2 2 3" xfId="7617"/>
    <cellStyle name="Section 2 3" xfId="7618"/>
    <cellStyle name="Section 2 3 2" xfId="7619"/>
    <cellStyle name="Section 2 4" xfId="7620"/>
    <cellStyle name="Section 2 4 2" xfId="7621"/>
    <cellStyle name="Section 2 5" xfId="7622"/>
    <cellStyle name="Section 2 5 2" xfId="7623"/>
    <cellStyle name="Section 2 6" xfId="7624"/>
    <cellStyle name="Section 2 7" xfId="7625"/>
    <cellStyle name="Section 2_1" xfId="7626"/>
    <cellStyle name="Shade_R_border" xfId="7627"/>
    <cellStyle name="Standard" xfId="7628"/>
    <cellStyle name="Standard 2" xfId="7629"/>
    <cellStyle name="Standard 2 2" xfId="7630"/>
    <cellStyle name="Standard_data_tables_JG" xfId="7631"/>
    <cellStyle name="Style 1" xfId="7632"/>
    <cellStyle name="Style 1 2" xfId="7633"/>
    <cellStyle name="Style 1 2 2" xfId="7634"/>
    <cellStyle name="Style 1 2 2 2" xfId="7635"/>
    <cellStyle name="Style 1 3" xfId="7636"/>
    <cellStyle name="Style 1 3 2" xfId="7637"/>
    <cellStyle name="Style 1 3 2 2" xfId="7638"/>
    <cellStyle name="Style 1 3 3" xfId="7639"/>
    <cellStyle name="Style 1 3 3 2" xfId="7640"/>
    <cellStyle name="Style 1 3 3 3" xfId="7641"/>
    <cellStyle name="Style 1 3 4" xfId="7642"/>
    <cellStyle name="Style 1 4" xfId="7643"/>
    <cellStyle name="Style 1 4 2" xfId="7644"/>
    <cellStyle name="Style 1 4 3" xfId="7645"/>
    <cellStyle name="Style 27" xfId="7646"/>
    <cellStyle name="Style 27 2" xfId="7647"/>
    <cellStyle name="Style 27 2 2" xfId="7648"/>
    <cellStyle name="Style 27 2 2 2" xfId="7649"/>
    <cellStyle name="Style 27 3" xfId="7650"/>
    <cellStyle name="Style 27 3 2" xfId="7651"/>
    <cellStyle name="Style 27 3 2 2" xfId="7652"/>
    <cellStyle name="Style 27 3 3" xfId="7653"/>
    <cellStyle name="Style 27 3 3 2" xfId="7654"/>
    <cellStyle name="Style 27 3 3 3" xfId="7655"/>
    <cellStyle name="Style 27 3 4" xfId="7656"/>
    <cellStyle name="Style 27 4" xfId="7657"/>
    <cellStyle name="Style 27 4 2" xfId="7658"/>
    <cellStyle name="Style 27 4 3" xfId="7659"/>
    <cellStyle name="Style 27_Gas Flow Dynamics" xfId="7660"/>
    <cellStyle name="Style 69" xfId="7661"/>
    <cellStyle name="Style 69 2" xfId="7662"/>
    <cellStyle name="Style D" xfId="7663"/>
    <cellStyle name="Style D 2" xfId="7664"/>
    <cellStyle name="Style D 2 2" xfId="7665"/>
    <cellStyle name="Style D green" xfId="7666"/>
    <cellStyle name="Style D green 2" xfId="7667"/>
    <cellStyle name="Style D green 2 2" xfId="7668"/>
    <cellStyle name="Style D_Base Data" xfId="7669"/>
    <cellStyle name="Style E" xfId="7670"/>
    <cellStyle name="Style E 2" xfId="7671"/>
    <cellStyle name="Style E 2 2" xfId="7672"/>
    <cellStyle name="Style E green" xfId="7673"/>
    <cellStyle name="Style E green 2" xfId="7674"/>
    <cellStyle name="Style E green 2 2" xfId="7675"/>
    <cellStyle name="Style E_Base Data" xfId="7676"/>
    <cellStyle name="STYLE1 - Style1" xfId="7677"/>
    <cellStyle name="STYLE1 - Style1 2" xfId="7678"/>
    <cellStyle name="STYLE1 - Style1 2 2" xfId="7679"/>
    <cellStyle name="STYLE2 - Style2" xfId="7680"/>
    <cellStyle name="STYLE2 - Style2 2" xfId="7681"/>
    <cellStyle name="STYLE2 - Style2 2 2" xfId="7682"/>
    <cellStyle name="STYLE3 - Style3" xfId="7683"/>
    <cellStyle name="STYLE3 - Style3 2" xfId="7684"/>
    <cellStyle name="STYLE3 - Style3 2 2" xfId="7685"/>
    <cellStyle name="STYLE4 - Style4" xfId="7686"/>
    <cellStyle name="STYLE4 - Style4 2" xfId="7687"/>
    <cellStyle name="STYLE4 - Style4 2 2" xfId="7688"/>
    <cellStyle name="Sub_Title" xfId="7689"/>
    <cellStyle name="SubHeading" xfId="7690"/>
    <cellStyle name="SubHeading 2" xfId="7691"/>
    <cellStyle name="SubHeading 2 2" xfId="7692"/>
    <cellStyle name="SubSection" xfId="7693"/>
    <cellStyle name="SubSection 2" xfId="7694"/>
    <cellStyle name="SubSection 2 2" xfId="7695"/>
    <cellStyle name="SubsidTitle" xfId="7696"/>
    <cellStyle name="SubsidTitle 2" xfId="7697"/>
    <cellStyle name="SubsidTitle 2 2" xfId="7698"/>
    <cellStyle name="SubTotal" xfId="7699"/>
    <cellStyle name="SubTotal 2" xfId="7700"/>
    <cellStyle name="SubTotal 2 2" xfId="7701"/>
    <cellStyle name="SubTotals" xfId="7702"/>
    <cellStyle name="SubTotals 2" xfId="7703"/>
    <cellStyle name="SubTotals 2 2" xfId="7704"/>
    <cellStyle name="Table Data" xfId="7705"/>
    <cellStyle name="Table Data 2" xfId="7706"/>
    <cellStyle name="Table Data 2 2" xfId="7707"/>
    <cellStyle name="Table Footer" xfId="7708"/>
    <cellStyle name="Table Footer 2" xfId="7709"/>
    <cellStyle name="Table Footer 2 2" xfId="7710"/>
    <cellStyle name="Table Header" xfId="7711"/>
    <cellStyle name="Table Header 2" xfId="7712"/>
    <cellStyle name="Table Header 2 2" xfId="7713"/>
    <cellStyle name="Table heading" xfId="7714"/>
    <cellStyle name="Table Headings Bold" xfId="7715"/>
    <cellStyle name="Table Headings Bold 2" xfId="7716"/>
    <cellStyle name="Table Headings Bold 2 2" xfId="7717"/>
    <cellStyle name="Table_HDR" xfId="7718"/>
    <cellStyle name="TableCell" xfId="7719"/>
    <cellStyle name="TableCell 2" xfId="7720"/>
    <cellStyle name="TableCell 2 2" xfId="7721"/>
    <cellStyle name="TableCell 2 2 2" xfId="7722"/>
    <cellStyle name="TableCell 3" xfId="7723"/>
    <cellStyle name="TableCell 3 2" xfId="7724"/>
    <cellStyle name="TableCell 3 2 2" xfId="7725"/>
    <cellStyle name="TableCell 3 3" xfId="7726"/>
    <cellStyle name="TableCell 3 3 2" xfId="7727"/>
    <cellStyle name="TableCell 3 3 3" xfId="7728"/>
    <cellStyle name="TableCell 3 4" xfId="7729"/>
    <cellStyle name="TableCell 4" xfId="7730"/>
    <cellStyle name="TableCell 4 2" xfId="7731"/>
    <cellStyle name="TableCell 4 3" xfId="7732"/>
    <cellStyle name="TableCell_Gas Flow Dynamics" xfId="7733"/>
    <cellStyle name="Text" xfId="7734"/>
    <cellStyle name="Title 2" xfId="7735"/>
    <cellStyle name="Title 2 2" xfId="7736"/>
    <cellStyle name="Title 2 2 2" xfId="7737"/>
    <cellStyle name="Title 2 3" xfId="7738"/>
    <cellStyle name="Title 2 3 2" xfId="7739"/>
    <cellStyle name="Title 2 4" xfId="7740"/>
    <cellStyle name="Title 3" xfId="7741"/>
    <cellStyle name="Title 3 2" xfId="7742"/>
    <cellStyle name="Title 3 2 2" xfId="7743"/>
    <cellStyle name="Title 3 3" xfId="7744"/>
    <cellStyle name="Title 3 3 2" xfId="7745"/>
    <cellStyle name="Title 3 4" xfId="7746"/>
    <cellStyle name="Title 4" xfId="7747"/>
    <cellStyle name="Title 4 2" xfId="7748"/>
    <cellStyle name="Title 4 2 2" xfId="7749"/>
    <cellStyle name="Title 5" xfId="7750"/>
    <cellStyle name="Title 5 2" xfId="7751"/>
    <cellStyle name="Title 6" xfId="7752"/>
    <cellStyle name="Title 6 2" xfId="7753"/>
    <cellStyle name="Title 7" xfId="7754"/>
    <cellStyle name="Titles" xfId="7755"/>
    <cellStyle name="Titles 2" xfId="7756"/>
    <cellStyle name="Titles 2 2" xfId="7757"/>
    <cellStyle name="Total 2" xfId="7758"/>
    <cellStyle name="Total 2 2" xfId="7759"/>
    <cellStyle name="Total 2 2 2" xfId="7760"/>
    <cellStyle name="Total 2 3" xfId="7761"/>
    <cellStyle name="Total 2 3 2" xfId="7762"/>
    <cellStyle name="Total 2 4" xfId="7763"/>
    <cellStyle name="Total 3" xfId="7764"/>
    <cellStyle name="Total 3 2" xfId="7765"/>
    <cellStyle name="Total 3 2 2" xfId="7766"/>
    <cellStyle name="Total 3 3" xfId="7767"/>
    <cellStyle name="Total 3 3 2" xfId="7768"/>
    <cellStyle name="Total 3 4" xfId="7769"/>
    <cellStyle name="Total 4" xfId="7770"/>
    <cellStyle name="Total 4 2" xfId="7771"/>
    <cellStyle name="Total 4 2 2" xfId="7772"/>
    <cellStyle name="Total 5" xfId="7773"/>
    <cellStyle name="Total 5 2" xfId="7774"/>
    <cellStyle name="Total 6" xfId="7775"/>
    <cellStyle name="Total 6 2" xfId="7776"/>
    <cellStyle name="Total 7" xfId="7777"/>
    <cellStyle name="Total Line" xfId="7778"/>
    <cellStyle name="Total Line 2" xfId="7779"/>
    <cellStyle name="Total Line 2 2" xfId="7780"/>
    <cellStyle name="Totals" xfId="7781"/>
    <cellStyle name="Totals [0]" xfId="7782"/>
    <cellStyle name="Totals [0] 2" xfId="7783"/>
    <cellStyle name="Totals [0] 2 2" xfId="7784"/>
    <cellStyle name="Totals [2]" xfId="7785"/>
    <cellStyle name="Totals [2] 2" xfId="7786"/>
    <cellStyle name="Totals [2] 2 2" xfId="7787"/>
    <cellStyle name="Totals 10" xfId="7788"/>
    <cellStyle name="Totals 11" xfId="7789"/>
    <cellStyle name="Totals 12" xfId="7790"/>
    <cellStyle name="Totals 13" xfId="7791"/>
    <cellStyle name="Totals 14" xfId="7792"/>
    <cellStyle name="Totals 15" xfId="7793"/>
    <cellStyle name="Totals 2" xfId="7794"/>
    <cellStyle name="Totals 2 2" xfId="7795"/>
    <cellStyle name="Totals 3" xfId="7796"/>
    <cellStyle name="Totals 4" xfId="7797"/>
    <cellStyle name="Totals 5" xfId="7798"/>
    <cellStyle name="Totals 6" xfId="7799"/>
    <cellStyle name="Totals 7" xfId="7800"/>
    <cellStyle name="Totals 8" xfId="7801"/>
    <cellStyle name="Totals 9" xfId="7802"/>
    <cellStyle name="Totals_2002_11_18 Apache_Data" xfId="7803"/>
    <cellStyle name="Unprotected" xfId="7804"/>
    <cellStyle name="Unprotected 2" xfId="7805"/>
    <cellStyle name="Unprotected 3" xfId="7806"/>
    <cellStyle name="UnProtectedCalc" xfId="7807"/>
    <cellStyle name="UnProtectedCalc 2" xfId="7808"/>
    <cellStyle name="UnProtectedCalc 2 2" xfId="7809"/>
    <cellStyle name="User_Defined_A" xfId="7810"/>
    <cellStyle name="Währung [0]_Imp02" xfId="7811"/>
    <cellStyle name="Währung_Imp02" xfId="7812"/>
    <cellStyle name="Warning Text 2" xfId="7813"/>
    <cellStyle name="Warning Text 2 2" xfId="7814"/>
    <cellStyle name="Warning Text 2 2 2" xfId="7815"/>
    <cellStyle name="Warning Text 2 3" xfId="7816"/>
    <cellStyle name="Warning Text 3" xfId="7817"/>
    <cellStyle name="Warning Text 3 2" xfId="7818"/>
    <cellStyle name="Warning Text 3 2 2" xfId="7819"/>
    <cellStyle name="Warning Text 3 3" xfId="7820"/>
    <cellStyle name="Warning Text 4" xfId="7821"/>
    <cellStyle name="Warning Text 4 2" xfId="7822"/>
    <cellStyle name="Warning Text 4 2 2" xfId="7823"/>
    <cellStyle name="Warning Text 5" xfId="7824"/>
    <cellStyle name="Warning Text 5 2" xfId="7825"/>
    <cellStyle name="Warning Text 6" xfId="7826"/>
    <cellStyle name="wmColumnHeading" xfId="7827"/>
    <cellStyle name="wmColumnHeading 2" xfId="7828"/>
    <cellStyle name="wmColumnHeading 2 2" xfId="7829"/>
    <cellStyle name="wmNormal" xfId="7830"/>
    <cellStyle name="wmNormal 2" xfId="7831"/>
    <cellStyle name="wmNormal 2 2" xfId="7832"/>
    <cellStyle name="wmNormal 2 2 2" xfId="7833"/>
    <cellStyle name="wmNormal 3" xfId="7834"/>
    <cellStyle name="wmNormal 3 2" xfId="7835"/>
    <cellStyle name="wmNormal 3 2 2" xfId="7836"/>
    <cellStyle name="wmNormal 3 3" xfId="7837"/>
    <cellStyle name="wmNormal 3 3 2" xfId="7838"/>
    <cellStyle name="wmNormal 3 3 3" xfId="7839"/>
    <cellStyle name="wmNormal 3 4" xfId="7840"/>
    <cellStyle name="wmNormal 4" xfId="7841"/>
    <cellStyle name="wmNormal 4 2" xfId="7842"/>
    <cellStyle name="wmNormal 4 3" xfId="7843"/>
    <cellStyle name="wmNormal_Gas Flow Dynamics" xfId="7844"/>
    <cellStyle name="wmNormalWorkings" xfId="7845"/>
    <cellStyle name="wmNormalWorkings 2" xfId="7846"/>
    <cellStyle name="wmNormalWorkings 2 2" xfId="7847"/>
    <cellStyle name="wmPercent" xfId="7848"/>
    <cellStyle name="wmPercent 2" xfId="7849"/>
    <cellStyle name="wmPercent 2 2" xfId="7850"/>
    <cellStyle name="wmPercent 2 2 2" xfId="7851"/>
    <cellStyle name="wmPercent 3" xfId="7852"/>
    <cellStyle name="wmPercent 3 2" xfId="7853"/>
    <cellStyle name="wmPercent 3 2 2" xfId="7854"/>
    <cellStyle name="wmPercent 3 3" xfId="7855"/>
    <cellStyle name="wmPercent 3 3 2" xfId="7856"/>
    <cellStyle name="wmPercent 3 3 3" xfId="7857"/>
    <cellStyle name="wmPercent 3 4" xfId="7858"/>
    <cellStyle name="wmPercent 4" xfId="7859"/>
    <cellStyle name="wmPercent 4 2" xfId="7860"/>
    <cellStyle name="wmPercent 4 3" xfId="7861"/>
    <cellStyle name="wmPercent_Gas Flow Dynamics" xfId="7862"/>
    <cellStyle name="wmReportTitle" xfId="7863"/>
    <cellStyle name="wmReportTitle 2" xfId="7864"/>
    <cellStyle name="wmReportTitle 2 2" xfId="7865"/>
    <cellStyle name="wmSubHeading" xfId="7866"/>
    <cellStyle name="wmSubHeading 2" xfId="7867"/>
    <cellStyle name="wmSubHeading 2 2" xfId="7868"/>
    <cellStyle name="wmWorkingVariables" xfId="7869"/>
    <cellStyle name="wmWorkingVariables 2" xfId="7870"/>
    <cellStyle name="wmWorkingVariables 2 2" xfId="7871"/>
    <cellStyle name="wmYears" xfId="7872"/>
    <cellStyle name="wmYears 2" xfId="7873"/>
    <cellStyle name="wmYears 2 2" xfId="7874"/>
    <cellStyle name="Year" xfId="7875"/>
    <cellStyle name="Year 2" xfId="7876"/>
    <cellStyle name="Year 2 2" xfId="7877"/>
    <cellStyle name="Year2" xfId="7878"/>
    <cellStyle name="Year2 2" xfId="7879"/>
    <cellStyle name="Year2 2 2" xfId="7880"/>
    <cellStyle name="Years" xfId="7881"/>
    <cellStyle name="Years 2" xfId="7882"/>
    <cellStyle name="Years 2 2" xfId="7883"/>
    <cellStyle name="Years2" xfId="7884"/>
    <cellStyle name="Years2 2" xfId="7885"/>
    <cellStyle name="Years2 2 2" xfId="7886"/>
    <cellStyle name="Обычный_2++" xfId="7887"/>
    <cellStyle name="常规_05年7月重点企业主要产品产量" xfId="7888"/>
  </cellStyles>
  <dxfs count="0"/>
  <tableStyles count="0" defaultTableStyle="TableStyleMedium9" defaultPivotStyle="PivotStyleLight16"/>
  <colors>
    <mruColors>
      <color rgb="FFF78F1E"/>
      <color rgb="FFE64097"/>
      <color rgb="FF78B62F"/>
      <color rgb="FF233E99"/>
      <color rgb="FFEC3224"/>
      <color rgb="FF46C3D3"/>
      <color rgb="FF6A2C91"/>
      <color rgb="FF0079C1"/>
      <color rgb="FFFFC2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15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6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17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18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21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22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2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2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27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2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3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3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33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34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3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3'!$L$4</c:f>
              <c:strCache>
                <c:ptCount val="1"/>
                <c:pt idx="0">
                  <c:v>FES14 Gone Green &amp; Low Carbon Life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3'!$M$3:$AV$3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3'!$M$4:$AV$4</c:f>
              <c:numCache>
                <c:formatCode>0.0</c:formatCode>
                <c:ptCount val="36"/>
                <c:pt idx="0">
                  <c:v>82.154332905797858</c:v>
                </c:pt>
                <c:pt idx="1">
                  <c:v>84.580792570034674</c:v>
                </c:pt>
                <c:pt idx="2">
                  <c:v>86.522088454116428</c:v>
                </c:pt>
                <c:pt idx="3">
                  <c:v>89.938777076763827</c:v>
                </c:pt>
                <c:pt idx="4">
                  <c:v>92.7926714818432</c:v>
                </c:pt>
                <c:pt idx="5">
                  <c:v>95.794328049578169</c:v>
                </c:pt>
                <c:pt idx="6">
                  <c:v>98.433462541232629</c:v>
                </c:pt>
                <c:pt idx="7">
                  <c:v>101.8070156257135</c:v>
                </c:pt>
                <c:pt idx="8">
                  <c:v>101.0236270526281</c:v>
                </c:pt>
                <c:pt idx="9">
                  <c:v>95.800293602728857</c:v>
                </c:pt>
                <c:pt idx="10">
                  <c:v>97.390342961740217</c:v>
                </c:pt>
                <c:pt idx="11">
                  <c:v>98.478564745273033</c:v>
                </c:pt>
                <c:pt idx="12">
                  <c:v>98.601481362388938</c:v>
                </c:pt>
                <c:pt idx="13">
                  <c:v>100</c:v>
                </c:pt>
                <c:pt idx="14">
                  <c:v>102.09960019526534</c:v>
                </c:pt>
                <c:pt idx="15">
                  <c:v>104.28285948875006</c:v>
                </c:pt>
                <c:pt idx="16">
                  <c:v>106.78361445285543</c:v>
                </c:pt>
                <c:pt idx="17">
                  <c:v>109.24818481349217</c:v>
                </c:pt>
                <c:pt idx="18">
                  <c:v>111.76569945834132</c:v>
                </c:pt>
                <c:pt idx="19">
                  <c:v>114.61403393510645</c:v>
                </c:pt>
                <c:pt idx="20">
                  <c:v>117.4089570445142</c:v>
                </c:pt>
                <c:pt idx="21">
                  <c:v>120.38641337894933</c:v>
                </c:pt>
                <c:pt idx="22">
                  <c:v>123.42371166842736</c:v>
                </c:pt>
                <c:pt idx="23">
                  <c:v>126.49227994529966</c:v>
                </c:pt>
                <c:pt idx="24">
                  <c:v>129.62063076751656</c:v>
                </c:pt>
                <c:pt idx="25">
                  <c:v>132.75376099752901</c:v>
                </c:pt>
                <c:pt idx="26">
                  <c:v>135.91905440902008</c:v>
                </c:pt>
                <c:pt idx="27">
                  <c:v>139.14752286448817</c:v>
                </c:pt>
                <c:pt idx="28">
                  <c:v>142.44537160448735</c:v>
                </c:pt>
                <c:pt idx="29">
                  <c:v>145.83291669721658</c:v>
                </c:pt>
                <c:pt idx="30">
                  <c:v>149.3024062013564</c:v>
                </c:pt>
                <c:pt idx="31">
                  <c:v>152.85413101956732</c:v>
                </c:pt>
                <c:pt idx="32">
                  <c:v>156.49550712108206</c:v>
                </c:pt>
                <c:pt idx="33">
                  <c:v>160.23583929381618</c:v>
                </c:pt>
                <c:pt idx="34">
                  <c:v>164.07949107767737</c:v>
                </c:pt>
                <c:pt idx="35">
                  <c:v>168.02874872174402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3'!$L$5</c:f>
              <c:strCache>
                <c:ptCount val="1"/>
                <c:pt idx="0">
                  <c:v>FES14 Slow Progression &amp; No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3'!$M$3:$AV$3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3'!$M$5:$AV$5</c:f>
              <c:numCache>
                <c:formatCode>0.0</c:formatCode>
                <c:ptCount val="36"/>
                <c:pt idx="0">
                  <c:v>82.154332905797858</c:v>
                </c:pt>
                <c:pt idx="1">
                  <c:v>84.580792570034674</c:v>
                </c:pt>
                <c:pt idx="2">
                  <c:v>86.522088454116428</c:v>
                </c:pt>
                <c:pt idx="3">
                  <c:v>89.938777076763827</c:v>
                </c:pt>
                <c:pt idx="4">
                  <c:v>92.7926714818432</c:v>
                </c:pt>
                <c:pt idx="5">
                  <c:v>95.794328049578169</c:v>
                </c:pt>
                <c:pt idx="6">
                  <c:v>98.433462541232629</c:v>
                </c:pt>
                <c:pt idx="7">
                  <c:v>101.8070156257135</c:v>
                </c:pt>
                <c:pt idx="8">
                  <c:v>101.0236270526281</c:v>
                </c:pt>
                <c:pt idx="9">
                  <c:v>95.800293602728857</c:v>
                </c:pt>
                <c:pt idx="10">
                  <c:v>97.390342961740217</c:v>
                </c:pt>
                <c:pt idx="11">
                  <c:v>98.478564745273033</c:v>
                </c:pt>
                <c:pt idx="12">
                  <c:v>98.601481362388938</c:v>
                </c:pt>
                <c:pt idx="13">
                  <c:v>100</c:v>
                </c:pt>
                <c:pt idx="14">
                  <c:v>101.67878696212792</c:v>
                </c:pt>
                <c:pt idx="15">
                  <c:v>102.81440949044116</c:v>
                </c:pt>
                <c:pt idx="16">
                  <c:v>103.83288428820185</c:v>
                </c:pt>
                <c:pt idx="17">
                  <c:v>105.31520132953169</c:v>
                </c:pt>
                <c:pt idx="18">
                  <c:v>107.18553949916272</c:v>
                </c:pt>
                <c:pt idx="19">
                  <c:v>109.55015201815053</c:v>
                </c:pt>
                <c:pt idx="20">
                  <c:v>111.71062257082195</c:v>
                </c:pt>
                <c:pt idx="21">
                  <c:v>113.9228348734683</c:v>
                </c:pt>
                <c:pt idx="22">
                  <c:v>116.23011293640239</c:v>
                </c:pt>
                <c:pt idx="23">
                  <c:v>118.5424633584028</c:v>
                </c:pt>
                <c:pt idx="24">
                  <c:v>120.79650828307426</c:v>
                </c:pt>
                <c:pt idx="25">
                  <c:v>123.05964084297119</c:v>
                </c:pt>
                <c:pt idx="26">
                  <c:v>125.38453490574825</c:v>
                </c:pt>
                <c:pt idx="27">
                  <c:v>127.85915984566508</c:v>
                </c:pt>
                <c:pt idx="28">
                  <c:v>130.38701587523425</c:v>
                </c:pt>
                <c:pt idx="29">
                  <c:v>132.95749938761918</c:v>
                </c:pt>
                <c:pt idx="30">
                  <c:v>135.5952367270591</c:v>
                </c:pt>
                <c:pt idx="31">
                  <c:v>138.31042792416432</c:v>
                </c:pt>
                <c:pt idx="32">
                  <c:v>141.11076346194574</c:v>
                </c:pt>
                <c:pt idx="33">
                  <c:v>143.99759132597097</c:v>
                </c:pt>
                <c:pt idx="34">
                  <c:v>146.96233603358607</c:v>
                </c:pt>
                <c:pt idx="35">
                  <c:v>149.99297224241639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3'!$M$6:$AV$6</c:f>
              <c:numCache>
                <c:formatCode>0.0</c:formatCode>
                <c:ptCount val="36"/>
                <c:pt idx="0">
                  <c:v>82.154332905797858</c:v>
                </c:pt>
                <c:pt idx="1">
                  <c:v>84.580792570034674</c:v>
                </c:pt>
                <c:pt idx="2">
                  <c:v>86.522088454116428</c:v>
                </c:pt>
                <c:pt idx="3">
                  <c:v>89.938777076763827</c:v>
                </c:pt>
                <c:pt idx="4">
                  <c:v>92.7926714818432</c:v>
                </c:pt>
                <c:pt idx="5">
                  <c:v>95.794328049578169</c:v>
                </c:pt>
                <c:pt idx="6">
                  <c:v>98.433462541232629</c:v>
                </c:pt>
                <c:pt idx="7">
                  <c:v>101.8070156257135</c:v>
                </c:pt>
                <c:pt idx="8">
                  <c:v>101.0236270526281</c:v>
                </c:pt>
                <c:pt idx="9">
                  <c:v>95.800293602728857</c:v>
                </c:pt>
                <c:pt idx="10">
                  <c:v>97.390342961740217</c:v>
                </c:pt>
                <c:pt idx="11">
                  <c:v>98.478564745273033</c:v>
                </c:pt>
                <c:pt idx="12">
                  <c:v>98.601481362388938</c:v>
                </c:pt>
                <c:pt idx="1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31232"/>
        <c:axId val="171115648"/>
      </c:lineChart>
      <c:catAx>
        <c:axId val="170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115648"/>
        <c:crosses val="autoZero"/>
        <c:auto val="1"/>
        <c:lblAlgn val="ctr"/>
        <c:lblOffset val="100"/>
        <c:noMultiLvlLbl val="0"/>
      </c:catAx>
      <c:valAx>
        <c:axId val="171115648"/>
        <c:scaling>
          <c:orientation val="minMax"/>
        </c:scaling>
        <c:delete val="0"/>
        <c:axPos val="l"/>
        <c:majorGridlines/>
        <c:title>
          <c:tx>
            <c:strRef>
              <c:f>'Figure 3'!$L$2</c:f>
              <c:strCache>
                <c:ptCount val="1"/>
                <c:pt idx="0">
                  <c:v>GDP index (2013=100)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0831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14'!$L$4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008265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14'!$M$4:$AQ$4</c:f>
              <c:numCache>
                <c:formatCode>0.0</c:formatCode>
                <c:ptCount val="31"/>
                <c:pt idx="0">
                  <c:v>7.2934714999999999</c:v>
                </c:pt>
                <c:pt idx="1">
                  <c:v>7.8804144999999997</c:v>
                </c:pt>
                <c:pt idx="2">
                  <c:v>8.4673575000000003</c:v>
                </c:pt>
                <c:pt idx="3">
                  <c:v>9.0058710000000008</c:v>
                </c:pt>
                <c:pt idx="4">
                  <c:v>9.6683120000000002</c:v>
                </c:pt>
                <c:pt idx="5">
                  <c:v>10.117846999999999</c:v>
                </c:pt>
                <c:pt idx="6">
                  <c:v>10.762638000000001</c:v>
                </c:pt>
                <c:pt idx="7">
                  <c:v>11.397640000000001</c:v>
                </c:pt>
                <c:pt idx="8">
                  <c:v>11.418195413738973</c:v>
                </c:pt>
                <c:pt idx="9">
                  <c:v>11.490139361825385</c:v>
                </c:pt>
                <c:pt idx="10">
                  <c:v>11.69569349921513</c:v>
                </c:pt>
                <c:pt idx="11">
                  <c:v>11.901247636604875</c:v>
                </c:pt>
                <c:pt idx="12">
                  <c:v>12.10680177399462</c:v>
                </c:pt>
                <c:pt idx="13">
                  <c:v>12.312355911384367</c:v>
                </c:pt>
                <c:pt idx="14">
                  <c:v>12.517910048774112</c:v>
                </c:pt>
                <c:pt idx="15">
                  <c:v>12.723464186163858</c:v>
                </c:pt>
                <c:pt idx="16">
                  <c:v>12.929018323553603</c:v>
                </c:pt>
                <c:pt idx="17">
                  <c:v>13.134572460943348</c:v>
                </c:pt>
                <c:pt idx="18">
                  <c:v>13.340126598333095</c:v>
                </c:pt>
                <c:pt idx="19">
                  <c:v>13.54568073572284</c:v>
                </c:pt>
                <c:pt idx="20">
                  <c:v>13.751234873112585</c:v>
                </c:pt>
                <c:pt idx="21">
                  <c:v>13.95678901050233</c:v>
                </c:pt>
                <c:pt idx="22">
                  <c:v>14.162343147892077</c:v>
                </c:pt>
                <c:pt idx="23">
                  <c:v>14.367897285281822</c:v>
                </c:pt>
                <c:pt idx="24">
                  <c:v>14.573451422671566</c:v>
                </c:pt>
                <c:pt idx="25">
                  <c:v>14.779005560061309</c:v>
                </c:pt>
                <c:pt idx="26">
                  <c:v>14.984559697451052</c:v>
                </c:pt>
                <c:pt idx="27">
                  <c:v>15.190113834840798</c:v>
                </c:pt>
                <c:pt idx="28">
                  <c:v>15.364481597743083</c:v>
                </c:pt>
                <c:pt idx="29">
                  <c:v>15.364481597743083</c:v>
                </c:pt>
                <c:pt idx="30">
                  <c:v>15.364481597743083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14'!$L$5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14'!$M$5:$AQ$5</c:f>
              <c:numCache>
                <c:formatCode>0.0</c:formatCode>
                <c:ptCount val="31"/>
                <c:pt idx="0">
                  <c:v>7.2934714999999999</c:v>
                </c:pt>
                <c:pt idx="1">
                  <c:v>7.8804144999999997</c:v>
                </c:pt>
                <c:pt idx="2">
                  <c:v>8.4673575000000003</c:v>
                </c:pt>
                <c:pt idx="3">
                  <c:v>9.0058710000000008</c:v>
                </c:pt>
                <c:pt idx="4">
                  <c:v>9.6683120000000002</c:v>
                </c:pt>
                <c:pt idx="5">
                  <c:v>10.117846999999999</c:v>
                </c:pt>
                <c:pt idx="6">
                  <c:v>10.762638000000001</c:v>
                </c:pt>
                <c:pt idx="7">
                  <c:v>11.397640000000001</c:v>
                </c:pt>
                <c:pt idx="8">
                  <c:v>11.405286771423647</c:v>
                </c:pt>
                <c:pt idx="9">
                  <c:v>11.432050471406413</c:v>
                </c:pt>
                <c:pt idx="10">
                  <c:v>11.508518185642888</c:v>
                </c:pt>
                <c:pt idx="11">
                  <c:v>11.584985899879364</c:v>
                </c:pt>
                <c:pt idx="12">
                  <c:v>11.661453614115841</c:v>
                </c:pt>
                <c:pt idx="13">
                  <c:v>11.737921328352316</c:v>
                </c:pt>
                <c:pt idx="14">
                  <c:v>11.814389042588791</c:v>
                </c:pt>
                <c:pt idx="15">
                  <c:v>11.890856756825267</c:v>
                </c:pt>
                <c:pt idx="16">
                  <c:v>11.967324471061742</c:v>
                </c:pt>
                <c:pt idx="17">
                  <c:v>12.043792185298217</c:v>
                </c:pt>
                <c:pt idx="18">
                  <c:v>12.120259899534693</c:v>
                </c:pt>
                <c:pt idx="19">
                  <c:v>12.196727613771168</c:v>
                </c:pt>
                <c:pt idx="20">
                  <c:v>12.273195328007644</c:v>
                </c:pt>
                <c:pt idx="21">
                  <c:v>12.349663042244119</c:v>
                </c:pt>
                <c:pt idx="22">
                  <c:v>12.426130756480594</c:v>
                </c:pt>
                <c:pt idx="23">
                  <c:v>12.502598470717071</c:v>
                </c:pt>
                <c:pt idx="24">
                  <c:v>12.579066184953547</c:v>
                </c:pt>
                <c:pt idx="25">
                  <c:v>12.655533899190022</c:v>
                </c:pt>
                <c:pt idx="26">
                  <c:v>12.732001613426497</c:v>
                </c:pt>
                <c:pt idx="27">
                  <c:v>12.808469327662973</c:v>
                </c:pt>
                <c:pt idx="28">
                  <c:v>12.884937041899448</c:v>
                </c:pt>
                <c:pt idx="29">
                  <c:v>12.961404756135924</c:v>
                </c:pt>
                <c:pt idx="30">
                  <c:v>13.037872470372399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14'!$L$6</c:f>
              <c:strCache>
                <c:ptCount val="1"/>
                <c:pt idx="0">
                  <c:v>Potential</c:v>
                </c:pt>
              </c:strCache>
            </c:strRef>
          </c:tx>
          <c:spPr>
            <a:ln>
              <a:solidFill>
                <a:srgbClr val="D31145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14'!$M$6:$AQ$6</c:f>
              <c:numCache>
                <c:formatCode>0.0</c:formatCode>
                <c:ptCount val="31"/>
                <c:pt idx="7">
                  <c:v>18.7</c:v>
                </c:pt>
                <c:pt idx="8">
                  <c:v>18.7</c:v>
                </c:pt>
                <c:pt idx="9">
                  <c:v>18.7</c:v>
                </c:pt>
                <c:pt idx="10">
                  <c:v>18.7</c:v>
                </c:pt>
                <c:pt idx="11">
                  <c:v>18.7</c:v>
                </c:pt>
                <c:pt idx="12">
                  <c:v>18.7</c:v>
                </c:pt>
                <c:pt idx="13">
                  <c:v>18.7</c:v>
                </c:pt>
                <c:pt idx="14">
                  <c:v>18.7</c:v>
                </c:pt>
                <c:pt idx="15">
                  <c:v>18.7</c:v>
                </c:pt>
                <c:pt idx="16">
                  <c:v>18.7</c:v>
                </c:pt>
                <c:pt idx="17">
                  <c:v>18.7</c:v>
                </c:pt>
                <c:pt idx="18">
                  <c:v>18.7</c:v>
                </c:pt>
                <c:pt idx="19">
                  <c:v>18.7</c:v>
                </c:pt>
                <c:pt idx="20">
                  <c:v>18.7</c:v>
                </c:pt>
                <c:pt idx="21">
                  <c:v>18.7</c:v>
                </c:pt>
                <c:pt idx="22">
                  <c:v>18.7</c:v>
                </c:pt>
                <c:pt idx="23">
                  <c:v>18.7</c:v>
                </c:pt>
                <c:pt idx="24">
                  <c:v>18.7</c:v>
                </c:pt>
                <c:pt idx="25">
                  <c:v>18.7</c:v>
                </c:pt>
                <c:pt idx="26">
                  <c:v>18.7</c:v>
                </c:pt>
                <c:pt idx="27">
                  <c:v>18.7</c:v>
                </c:pt>
                <c:pt idx="28">
                  <c:v>18.7</c:v>
                </c:pt>
                <c:pt idx="29">
                  <c:v>18.7</c:v>
                </c:pt>
                <c:pt idx="30">
                  <c:v>18.7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14'!$L$7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14'!$M$7:$AQ$7</c:f>
              <c:numCache>
                <c:formatCode>0.0</c:formatCode>
                <c:ptCount val="31"/>
                <c:pt idx="0">
                  <c:v>7.2934714999999999</c:v>
                </c:pt>
                <c:pt idx="1">
                  <c:v>7.8804144999999997</c:v>
                </c:pt>
                <c:pt idx="2">
                  <c:v>8.4673575000000003</c:v>
                </c:pt>
                <c:pt idx="3">
                  <c:v>9.0058710000000008</c:v>
                </c:pt>
                <c:pt idx="4">
                  <c:v>9.6683120000000002</c:v>
                </c:pt>
                <c:pt idx="5">
                  <c:v>10.117846999999999</c:v>
                </c:pt>
                <c:pt idx="6">
                  <c:v>10.762638000000001</c:v>
                </c:pt>
                <c:pt idx="7">
                  <c:v>11.397640000000001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69952"/>
        <c:axId val="172271488"/>
      </c:lineChart>
      <c:catAx>
        <c:axId val="172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271488"/>
        <c:crosses val="autoZero"/>
        <c:auto val="1"/>
        <c:lblAlgn val="ctr"/>
        <c:lblOffset val="100"/>
        <c:noMultiLvlLbl val="0"/>
      </c:catAx>
      <c:valAx>
        <c:axId val="172271488"/>
        <c:scaling>
          <c:orientation val="minMax"/>
        </c:scaling>
        <c:delete val="0"/>
        <c:axPos val="l"/>
        <c:majorGridlines/>
        <c:title>
          <c:tx>
            <c:strRef>
              <c:f>'Figure 14'!$L$2</c:f>
              <c:strCache>
                <c:ptCount val="1"/>
                <c:pt idx="0">
                  <c:v>Household Uptake (Millions)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269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112'!$L$4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112'!$M$4:$AV$4</c:f>
              <c:numCache>
                <c:formatCode>0.0</c:formatCode>
                <c:ptCount val="36"/>
                <c:pt idx="0">
                  <c:v>1077.6506168721949</c:v>
                </c:pt>
                <c:pt idx="1">
                  <c:v>1077.461105646983</c:v>
                </c:pt>
                <c:pt idx="2">
                  <c:v>1114.4510973630072</c:v>
                </c:pt>
                <c:pt idx="3">
                  <c:v>1139.2879194456357</c:v>
                </c:pt>
                <c:pt idx="4">
                  <c:v>1093.5242594945491</c:v>
                </c:pt>
                <c:pt idx="5">
                  <c:v>1052.4475059497718</c:v>
                </c:pt>
                <c:pt idx="6">
                  <c:v>1038.1204404475832</c:v>
                </c:pt>
                <c:pt idx="7">
                  <c:v>1068.9481901815427</c:v>
                </c:pt>
                <c:pt idx="8">
                  <c:v>1072.6605533684303</c:v>
                </c:pt>
                <c:pt idx="9">
                  <c:v>1031.7107357560069</c:v>
                </c:pt>
                <c:pt idx="10">
                  <c:v>1113.0127615238935</c:v>
                </c:pt>
                <c:pt idx="11">
                  <c:v>1025.1272205001558</c:v>
                </c:pt>
                <c:pt idx="12">
                  <c:v>874.07931518328189</c:v>
                </c:pt>
                <c:pt idx="13">
                  <c:v>834.89537843726089</c:v>
                </c:pt>
                <c:pt idx="14">
                  <c:v>797.83959120999998</c:v>
                </c:pt>
                <c:pt idx="15">
                  <c:v>791.37763641000004</c:v>
                </c:pt>
                <c:pt idx="16">
                  <c:v>781.65996898999992</c:v>
                </c:pt>
                <c:pt idx="17">
                  <c:v>774.89989705999994</c:v>
                </c:pt>
                <c:pt idx="18">
                  <c:v>786.96002294000004</c:v>
                </c:pt>
                <c:pt idx="19">
                  <c:v>783.93235728999991</c:v>
                </c:pt>
                <c:pt idx="20">
                  <c:v>811.67635568000003</c:v>
                </c:pt>
                <c:pt idx="21">
                  <c:v>821.05750754000007</c:v>
                </c:pt>
                <c:pt idx="22">
                  <c:v>812.87570388999995</c:v>
                </c:pt>
                <c:pt idx="23">
                  <c:v>809.37199393000003</c:v>
                </c:pt>
                <c:pt idx="24">
                  <c:v>806.48553679999998</c:v>
                </c:pt>
                <c:pt idx="25">
                  <c:v>807.75382316000002</c:v>
                </c:pt>
                <c:pt idx="26">
                  <c:v>793.01963020000005</c:v>
                </c:pt>
                <c:pt idx="27">
                  <c:v>794.84149582999999</c:v>
                </c:pt>
                <c:pt idx="28">
                  <c:v>802.92017868999994</c:v>
                </c:pt>
                <c:pt idx="29">
                  <c:v>802.53551963999996</c:v>
                </c:pt>
                <c:pt idx="30">
                  <c:v>792.56590447999997</c:v>
                </c:pt>
                <c:pt idx="31">
                  <c:v>761.63249578</c:v>
                </c:pt>
                <c:pt idx="32">
                  <c:v>744.75480694999999</c:v>
                </c:pt>
                <c:pt idx="33">
                  <c:v>724.03501560000007</c:v>
                </c:pt>
                <c:pt idx="34">
                  <c:v>708.32953072000009</c:v>
                </c:pt>
                <c:pt idx="35">
                  <c:v>705.10828575000005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112'!$L$5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112'!$M$5:$AV$5</c:f>
              <c:numCache>
                <c:formatCode>0.0</c:formatCode>
                <c:ptCount val="36"/>
                <c:pt idx="0">
                  <c:v>1077.6506168721949</c:v>
                </c:pt>
                <c:pt idx="1">
                  <c:v>1077.461105646983</c:v>
                </c:pt>
                <c:pt idx="2">
                  <c:v>1114.4510973630072</c:v>
                </c:pt>
                <c:pt idx="3">
                  <c:v>1139.2879194456357</c:v>
                </c:pt>
                <c:pt idx="4">
                  <c:v>1093.5242594945491</c:v>
                </c:pt>
                <c:pt idx="5">
                  <c:v>1052.4475059497718</c:v>
                </c:pt>
                <c:pt idx="6">
                  <c:v>1038.1204404475832</c:v>
                </c:pt>
                <c:pt idx="7">
                  <c:v>1068.9481901815427</c:v>
                </c:pt>
                <c:pt idx="8">
                  <c:v>1072.6605533684303</c:v>
                </c:pt>
                <c:pt idx="9">
                  <c:v>1031.7107357560069</c:v>
                </c:pt>
                <c:pt idx="10">
                  <c:v>1113.0127615238935</c:v>
                </c:pt>
                <c:pt idx="11">
                  <c:v>1025.1272205001558</c:v>
                </c:pt>
                <c:pt idx="12">
                  <c:v>874.07931518328189</c:v>
                </c:pt>
                <c:pt idx="13">
                  <c:v>834.89537843726089</c:v>
                </c:pt>
                <c:pt idx="14">
                  <c:v>806.47789256999999</c:v>
                </c:pt>
                <c:pt idx="15">
                  <c:v>797.22245621000002</c:v>
                </c:pt>
                <c:pt idx="16">
                  <c:v>779.67226381</c:v>
                </c:pt>
                <c:pt idx="17">
                  <c:v>774.53094062000002</c:v>
                </c:pt>
                <c:pt idx="18">
                  <c:v>773.46214960999998</c:v>
                </c:pt>
                <c:pt idx="19">
                  <c:v>771.81171707999999</c:v>
                </c:pt>
                <c:pt idx="20">
                  <c:v>818.98768613000004</c:v>
                </c:pt>
                <c:pt idx="21">
                  <c:v>826.83037910000007</c:v>
                </c:pt>
                <c:pt idx="22">
                  <c:v>807.43061919000002</c:v>
                </c:pt>
                <c:pt idx="23">
                  <c:v>785.64759135999998</c:v>
                </c:pt>
                <c:pt idx="24">
                  <c:v>778.32014304999996</c:v>
                </c:pt>
                <c:pt idx="25">
                  <c:v>777.18012537000004</c:v>
                </c:pt>
                <c:pt idx="26">
                  <c:v>760.49844227000006</c:v>
                </c:pt>
                <c:pt idx="27">
                  <c:v>737.61048418000007</c:v>
                </c:pt>
                <c:pt idx="28">
                  <c:v>730.18276330000003</c:v>
                </c:pt>
                <c:pt idx="29">
                  <c:v>725.80961043999991</c:v>
                </c:pt>
                <c:pt idx="30">
                  <c:v>719.53003179000007</c:v>
                </c:pt>
                <c:pt idx="31">
                  <c:v>701.15699718999997</c:v>
                </c:pt>
                <c:pt idx="32">
                  <c:v>691.60505782999996</c:v>
                </c:pt>
                <c:pt idx="33">
                  <c:v>685.89248299999997</c:v>
                </c:pt>
                <c:pt idx="34">
                  <c:v>680.89564906999999</c:v>
                </c:pt>
                <c:pt idx="35">
                  <c:v>675.45526352000002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112'!$L$6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112'!$M$6:$AV$6</c:f>
              <c:numCache>
                <c:formatCode>0.0</c:formatCode>
                <c:ptCount val="36"/>
                <c:pt idx="0">
                  <c:v>1077.6506168721901</c:v>
                </c:pt>
                <c:pt idx="1">
                  <c:v>1077.4611056469801</c:v>
                </c:pt>
                <c:pt idx="2">
                  <c:v>1114.4510973630101</c:v>
                </c:pt>
                <c:pt idx="3">
                  <c:v>1139.28791944564</c:v>
                </c:pt>
                <c:pt idx="4">
                  <c:v>1093.5242594945501</c:v>
                </c:pt>
                <c:pt idx="5">
                  <c:v>1052.4475059497702</c:v>
                </c:pt>
                <c:pt idx="6">
                  <c:v>1038.12044044758</c:v>
                </c:pt>
                <c:pt idx="7">
                  <c:v>1068.94819018154</c:v>
                </c:pt>
                <c:pt idx="8">
                  <c:v>1072.6605533684299</c:v>
                </c:pt>
                <c:pt idx="9">
                  <c:v>1031.7107357560101</c:v>
                </c:pt>
                <c:pt idx="10">
                  <c:v>1113.01276152389</c:v>
                </c:pt>
                <c:pt idx="11">
                  <c:v>1025.1272205001601</c:v>
                </c:pt>
                <c:pt idx="12">
                  <c:v>874.07931518328201</c:v>
                </c:pt>
                <c:pt idx="13">
                  <c:v>834.895378437261</c:v>
                </c:pt>
                <c:pt idx="14">
                  <c:v>813.57381438000004</c:v>
                </c:pt>
                <c:pt idx="15">
                  <c:v>801.38699978</c:v>
                </c:pt>
                <c:pt idx="16">
                  <c:v>782.06515109999998</c:v>
                </c:pt>
                <c:pt idx="17">
                  <c:v>775.56540923</c:v>
                </c:pt>
                <c:pt idx="18">
                  <c:v>772.40675095000006</c:v>
                </c:pt>
                <c:pt idx="19">
                  <c:v>772.11164405</c:v>
                </c:pt>
                <c:pt idx="20">
                  <c:v>825.92089442000008</c:v>
                </c:pt>
                <c:pt idx="21">
                  <c:v>843.69296025999995</c:v>
                </c:pt>
                <c:pt idx="22">
                  <c:v>835.56138610000005</c:v>
                </c:pt>
                <c:pt idx="23">
                  <c:v>831.62824568999997</c:v>
                </c:pt>
                <c:pt idx="24">
                  <c:v>830.99806493999995</c:v>
                </c:pt>
                <c:pt idx="25">
                  <c:v>835.06255651000004</c:v>
                </c:pt>
                <c:pt idx="26">
                  <c:v>842.41418714999998</c:v>
                </c:pt>
                <c:pt idx="27">
                  <c:v>854.84500586000001</c:v>
                </c:pt>
                <c:pt idx="28">
                  <c:v>839.32675803000006</c:v>
                </c:pt>
                <c:pt idx="29">
                  <c:v>846.40158814999995</c:v>
                </c:pt>
                <c:pt idx="30">
                  <c:v>846.46691581000005</c:v>
                </c:pt>
                <c:pt idx="31">
                  <c:v>860.3718748</c:v>
                </c:pt>
                <c:pt idx="32">
                  <c:v>864.49375723999992</c:v>
                </c:pt>
                <c:pt idx="33">
                  <c:v>860.85591904</c:v>
                </c:pt>
                <c:pt idx="34">
                  <c:v>857.49243827000009</c:v>
                </c:pt>
                <c:pt idx="35">
                  <c:v>855.39593663000005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112'!$L$7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112'!$M$7:$AV$7</c:f>
              <c:numCache>
                <c:formatCode>0.0</c:formatCode>
                <c:ptCount val="36"/>
                <c:pt idx="0">
                  <c:v>1077.6506168721901</c:v>
                </c:pt>
                <c:pt idx="1">
                  <c:v>1077.4611056469801</c:v>
                </c:pt>
                <c:pt idx="2">
                  <c:v>1114.4510973630101</c:v>
                </c:pt>
                <c:pt idx="3">
                  <c:v>1139.28791944564</c:v>
                </c:pt>
                <c:pt idx="4">
                  <c:v>1093.5242594945501</c:v>
                </c:pt>
                <c:pt idx="5">
                  <c:v>1052.4475059497702</c:v>
                </c:pt>
                <c:pt idx="6">
                  <c:v>1038.12044044758</c:v>
                </c:pt>
                <c:pt idx="7">
                  <c:v>1068.94819018154</c:v>
                </c:pt>
                <c:pt idx="8">
                  <c:v>1072.6605533684299</c:v>
                </c:pt>
                <c:pt idx="9">
                  <c:v>1031.7107357560101</c:v>
                </c:pt>
                <c:pt idx="10">
                  <c:v>1113.01276152389</c:v>
                </c:pt>
                <c:pt idx="11">
                  <c:v>1025.1272205001601</c:v>
                </c:pt>
                <c:pt idx="12">
                  <c:v>874.07931518328201</c:v>
                </c:pt>
                <c:pt idx="13">
                  <c:v>834.895378437261</c:v>
                </c:pt>
                <c:pt idx="14">
                  <c:v>810.32194518000006</c:v>
                </c:pt>
                <c:pt idx="15">
                  <c:v>805.73134467</c:v>
                </c:pt>
                <c:pt idx="16">
                  <c:v>796.55428388999997</c:v>
                </c:pt>
                <c:pt idx="17">
                  <c:v>792.66327068999999</c:v>
                </c:pt>
                <c:pt idx="18">
                  <c:v>791.85926683000002</c:v>
                </c:pt>
                <c:pt idx="19">
                  <c:v>792.32420389000004</c:v>
                </c:pt>
                <c:pt idx="20">
                  <c:v>828.07503905999999</c:v>
                </c:pt>
                <c:pt idx="21">
                  <c:v>835.12146337000001</c:v>
                </c:pt>
                <c:pt idx="22">
                  <c:v>832.90872118000004</c:v>
                </c:pt>
                <c:pt idx="23">
                  <c:v>827.86495463000006</c:v>
                </c:pt>
                <c:pt idx="24">
                  <c:v>836.56783742999994</c:v>
                </c:pt>
                <c:pt idx="25">
                  <c:v>837.65740769000001</c:v>
                </c:pt>
                <c:pt idx="26">
                  <c:v>855.40159845000005</c:v>
                </c:pt>
                <c:pt idx="27">
                  <c:v>859.40623052000001</c:v>
                </c:pt>
                <c:pt idx="28">
                  <c:v>856.82825991999994</c:v>
                </c:pt>
                <c:pt idx="29">
                  <c:v>856.21327953000002</c:v>
                </c:pt>
                <c:pt idx="30">
                  <c:v>850.70511058</c:v>
                </c:pt>
                <c:pt idx="31">
                  <c:v>856.60668984000006</c:v>
                </c:pt>
                <c:pt idx="32">
                  <c:v>857.45299797000007</c:v>
                </c:pt>
                <c:pt idx="33">
                  <c:v>855.82596466000007</c:v>
                </c:pt>
                <c:pt idx="34">
                  <c:v>860.29797387999997</c:v>
                </c:pt>
                <c:pt idx="35">
                  <c:v>864.4046741300001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112'!$L$8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112'!$M$8:$AV$8</c:f>
              <c:numCache>
                <c:formatCode>0.0</c:formatCode>
                <c:ptCount val="36"/>
                <c:pt idx="0">
                  <c:v>1077.6506168721901</c:v>
                </c:pt>
                <c:pt idx="1">
                  <c:v>1077.4611056469801</c:v>
                </c:pt>
                <c:pt idx="2">
                  <c:v>1114.4510973630101</c:v>
                </c:pt>
                <c:pt idx="3">
                  <c:v>1139.28791944564</c:v>
                </c:pt>
                <c:pt idx="4">
                  <c:v>1093.5242594945501</c:v>
                </c:pt>
                <c:pt idx="5">
                  <c:v>1052.4475059497702</c:v>
                </c:pt>
                <c:pt idx="6">
                  <c:v>1038.12044044758</c:v>
                </c:pt>
                <c:pt idx="7">
                  <c:v>1068.94819018154</c:v>
                </c:pt>
                <c:pt idx="8">
                  <c:v>1072.6605533684299</c:v>
                </c:pt>
                <c:pt idx="9">
                  <c:v>1031.7107357560101</c:v>
                </c:pt>
                <c:pt idx="10">
                  <c:v>1113.01276152389</c:v>
                </c:pt>
                <c:pt idx="11">
                  <c:v>1025.1272205001601</c:v>
                </c:pt>
                <c:pt idx="12">
                  <c:v>874.07931518328201</c:v>
                </c:pt>
                <c:pt idx="13">
                  <c:v>834.895378437261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6416"/>
        <c:axId val="183437952"/>
      </c:lineChart>
      <c:catAx>
        <c:axId val="1834364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83437952"/>
        <c:crosses val="autoZero"/>
        <c:auto val="1"/>
        <c:lblAlgn val="ctr"/>
        <c:lblOffset val="100"/>
        <c:noMultiLvlLbl val="0"/>
      </c:catAx>
      <c:valAx>
        <c:axId val="183437952"/>
        <c:scaling>
          <c:orientation val="minMax"/>
        </c:scaling>
        <c:delete val="0"/>
        <c:axPos val="l"/>
        <c:majorGridlines/>
        <c:title>
          <c:tx>
            <c:strRef>
              <c:f>'Figure 112'!$L$2</c:f>
              <c:strCache>
                <c:ptCount val="1"/>
                <c:pt idx="0">
                  <c:v>Demand (TWh/yr)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83436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113'!$L$4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113'!$M$4:$AI$4</c:f>
              <c:numCache>
                <c:formatCode>0.0</c:formatCode>
                <c:ptCount val="23"/>
                <c:pt idx="0">
                  <c:v>5271.7791735999999</c:v>
                </c:pt>
                <c:pt idx="1">
                  <c:v>5224.2678612999998</c:v>
                </c:pt>
                <c:pt idx="2">
                  <c:v>5222.1092963999999</c:v>
                </c:pt>
                <c:pt idx="3">
                  <c:v>5208.3676456000003</c:v>
                </c:pt>
                <c:pt idx="4">
                  <c:v>5124.4348296999997</c:v>
                </c:pt>
                <c:pt idx="5">
                  <c:v>5189.2799820999999</c:v>
                </c:pt>
                <c:pt idx="6">
                  <c:v>5113.6802158</c:v>
                </c:pt>
                <c:pt idx="7">
                  <c:v>5290.5698328999997</c:v>
                </c:pt>
                <c:pt idx="8">
                  <c:v>5238.7304377</c:v>
                </c:pt>
                <c:pt idx="9">
                  <c:v>5148.4707148999996</c:v>
                </c:pt>
                <c:pt idx="10">
                  <c:v>5123.3436805000001</c:v>
                </c:pt>
                <c:pt idx="11">
                  <c:v>5084.7872273000003</c:v>
                </c:pt>
                <c:pt idx="12">
                  <c:v>5073.2081996999996</c:v>
                </c:pt>
                <c:pt idx="13">
                  <c:v>4922.4934876999996</c:v>
                </c:pt>
                <c:pt idx="14">
                  <c:v>4910.1652611</c:v>
                </c:pt>
                <c:pt idx="15">
                  <c:v>4888.2893758999999</c:v>
                </c:pt>
                <c:pt idx="16">
                  <c:v>4835.0910149000001</c:v>
                </c:pt>
                <c:pt idx="17">
                  <c:v>4733.2462065999998</c:v>
                </c:pt>
                <c:pt idx="18">
                  <c:v>4524.8668981999999</c:v>
                </c:pt>
                <c:pt idx="19">
                  <c:v>4444.9257734000003</c:v>
                </c:pt>
                <c:pt idx="20">
                  <c:v>4308.6525161999998</c:v>
                </c:pt>
                <c:pt idx="21">
                  <c:v>4201.3483348</c:v>
                </c:pt>
                <c:pt idx="22">
                  <c:v>4112.3709292000003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113'!$L$5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113'!$M$5:$AI$5</c:f>
              <c:numCache>
                <c:formatCode>0.0</c:formatCode>
                <c:ptCount val="23"/>
                <c:pt idx="0">
                  <c:v>5298.1307981</c:v>
                </c:pt>
                <c:pt idx="1">
                  <c:v>5262.4081741999998</c:v>
                </c:pt>
                <c:pt idx="2">
                  <c:v>5245.9354560000002</c:v>
                </c:pt>
                <c:pt idx="3">
                  <c:v>5207.6539168999998</c:v>
                </c:pt>
                <c:pt idx="4">
                  <c:v>5147.4759606999996</c:v>
                </c:pt>
                <c:pt idx="5">
                  <c:v>5144.9096805999998</c:v>
                </c:pt>
                <c:pt idx="6">
                  <c:v>5134.9454489</c:v>
                </c:pt>
                <c:pt idx="7">
                  <c:v>5405.8819046999997</c:v>
                </c:pt>
                <c:pt idx="8">
                  <c:v>5335.4621020000004</c:v>
                </c:pt>
                <c:pt idx="9">
                  <c:v>5227.1192542999997</c:v>
                </c:pt>
                <c:pt idx="10">
                  <c:v>5139.0639367000003</c:v>
                </c:pt>
                <c:pt idx="11">
                  <c:v>5142.7441674000002</c:v>
                </c:pt>
                <c:pt idx="12">
                  <c:v>5120.6775354000001</c:v>
                </c:pt>
                <c:pt idx="13">
                  <c:v>5032.7629241000004</c:v>
                </c:pt>
                <c:pt idx="14">
                  <c:v>4883.5848716999999</c:v>
                </c:pt>
                <c:pt idx="15">
                  <c:v>4897.3148800999998</c:v>
                </c:pt>
                <c:pt idx="16">
                  <c:v>4857.0957686000002</c:v>
                </c:pt>
                <c:pt idx="17">
                  <c:v>4811.6548344000003</c:v>
                </c:pt>
                <c:pt idx="18">
                  <c:v>4673.1417353999996</c:v>
                </c:pt>
                <c:pt idx="19">
                  <c:v>4672.3380993999999</c:v>
                </c:pt>
                <c:pt idx="20">
                  <c:v>4651.3837014999999</c:v>
                </c:pt>
                <c:pt idx="21">
                  <c:v>4625.8421950000002</c:v>
                </c:pt>
                <c:pt idx="22">
                  <c:v>4581.972111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113'!$L$6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113'!$M$6:$AI$6</c:f>
              <c:numCache>
                <c:formatCode>0.0</c:formatCode>
                <c:ptCount val="23"/>
                <c:pt idx="0">
                  <c:v>5322.2257579999996</c:v>
                </c:pt>
                <c:pt idx="1">
                  <c:v>5285.8054920000004</c:v>
                </c:pt>
                <c:pt idx="2">
                  <c:v>5261.7530366000001</c:v>
                </c:pt>
                <c:pt idx="3">
                  <c:v>5225.7387157000003</c:v>
                </c:pt>
                <c:pt idx="4">
                  <c:v>5165.7009132000003</c:v>
                </c:pt>
                <c:pt idx="5">
                  <c:v>5155.0758469000002</c:v>
                </c:pt>
                <c:pt idx="6">
                  <c:v>5143.9451732999996</c:v>
                </c:pt>
                <c:pt idx="7">
                  <c:v>5436.3369683000001</c:v>
                </c:pt>
                <c:pt idx="8">
                  <c:v>5405.0735484999996</c:v>
                </c:pt>
                <c:pt idx="9">
                  <c:v>5356.3733810000003</c:v>
                </c:pt>
                <c:pt idx="10">
                  <c:v>5308.5657197</c:v>
                </c:pt>
                <c:pt idx="11">
                  <c:v>5322.7574252000004</c:v>
                </c:pt>
                <c:pt idx="12">
                  <c:v>5341.6049624999996</c:v>
                </c:pt>
                <c:pt idx="13">
                  <c:v>5380.0617910000001</c:v>
                </c:pt>
                <c:pt idx="14">
                  <c:v>5386.1012586999996</c:v>
                </c:pt>
                <c:pt idx="15">
                  <c:v>5297.0046045999998</c:v>
                </c:pt>
                <c:pt idx="16">
                  <c:v>5356.6541638999997</c:v>
                </c:pt>
                <c:pt idx="17">
                  <c:v>5337.6947314999998</c:v>
                </c:pt>
                <c:pt idx="18">
                  <c:v>5390.7255539999996</c:v>
                </c:pt>
                <c:pt idx="19">
                  <c:v>5398.2520044000003</c:v>
                </c:pt>
                <c:pt idx="20">
                  <c:v>5386.1094338000003</c:v>
                </c:pt>
                <c:pt idx="21">
                  <c:v>5368.5085004000002</c:v>
                </c:pt>
                <c:pt idx="22">
                  <c:v>5337.8551900000002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113'!$L$7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113'!$M$7:$AI$7</c:f>
              <c:numCache>
                <c:formatCode>0.0</c:formatCode>
                <c:ptCount val="23"/>
                <c:pt idx="0">
                  <c:v>5307.3698137000001</c:v>
                </c:pt>
                <c:pt idx="1">
                  <c:v>5282.6511968000004</c:v>
                </c:pt>
                <c:pt idx="2">
                  <c:v>5285.2843792000003</c:v>
                </c:pt>
                <c:pt idx="3">
                  <c:v>5277.8600651999996</c:v>
                </c:pt>
                <c:pt idx="4">
                  <c:v>5207.3329507999997</c:v>
                </c:pt>
                <c:pt idx="5">
                  <c:v>5198.9922108000001</c:v>
                </c:pt>
                <c:pt idx="6">
                  <c:v>5178.1451220999998</c:v>
                </c:pt>
                <c:pt idx="7">
                  <c:v>5381.8402034999999</c:v>
                </c:pt>
                <c:pt idx="8">
                  <c:v>5310.6428065</c:v>
                </c:pt>
                <c:pt idx="9">
                  <c:v>5285.5336896999997</c:v>
                </c:pt>
                <c:pt idx="10">
                  <c:v>5200.2536269000002</c:v>
                </c:pt>
                <c:pt idx="11">
                  <c:v>5249.0226601000004</c:v>
                </c:pt>
                <c:pt idx="12">
                  <c:v>5173.8996681999997</c:v>
                </c:pt>
                <c:pt idx="13">
                  <c:v>5245.2070764999999</c:v>
                </c:pt>
                <c:pt idx="14">
                  <c:v>5165.6870416000002</c:v>
                </c:pt>
                <c:pt idx="15">
                  <c:v>5164.5381918000003</c:v>
                </c:pt>
                <c:pt idx="16">
                  <c:v>5131.6462135000002</c:v>
                </c:pt>
                <c:pt idx="17">
                  <c:v>5074.1116603999999</c:v>
                </c:pt>
                <c:pt idx="18">
                  <c:v>5099.9048398000004</c:v>
                </c:pt>
                <c:pt idx="19">
                  <c:v>5078.3772274000003</c:v>
                </c:pt>
                <c:pt idx="20">
                  <c:v>5066.6220753999996</c:v>
                </c:pt>
                <c:pt idx="21">
                  <c:v>5065.9987886999997</c:v>
                </c:pt>
                <c:pt idx="22">
                  <c:v>5040.1714626000003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08160"/>
        <c:axId val="184109696"/>
      </c:lineChart>
      <c:catAx>
        <c:axId val="1841081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84109696"/>
        <c:crosses val="autoZero"/>
        <c:auto val="1"/>
        <c:lblAlgn val="ctr"/>
        <c:lblOffset val="100"/>
        <c:noMultiLvlLbl val="0"/>
      </c:catAx>
      <c:valAx>
        <c:axId val="184109696"/>
        <c:scaling>
          <c:orientation val="minMax"/>
        </c:scaling>
        <c:delete val="0"/>
        <c:axPos val="l"/>
        <c:majorGridlines/>
        <c:title>
          <c:tx>
            <c:strRef>
              <c:f>'Figure 113'!$L$2</c:f>
              <c:strCache>
                <c:ptCount val="1"/>
                <c:pt idx="0">
                  <c:v>Peak Gas Demand (GWh/pkd)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8410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114'!$N$9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114'!$O$9:$W$9</c:f>
              <c:numCache>
                <c:formatCode>0.0</c:formatCode>
                <c:ptCount val="9"/>
                <c:pt idx="0">
                  <c:v>151.56880942598971</c:v>
                </c:pt>
                <c:pt idx="1">
                  <c:v>163.10525951643629</c:v>
                </c:pt>
                <c:pt idx="2">
                  <c:v>201.21276769907234</c:v>
                </c:pt>
                <c:pt idx="3">
                  <c:v>191.49685486148942</c:v>
                </c:pt>
                <c:pt idx="4">
                  <c:v>189.24975487053405</c:v>
                </c:pt>
                <c:pt idx="5">
                  <c:v>84.883337223022963</c:v>
                </c:pt>
                <c:pt idx="6">
                  <c:v>84.883364853405567</c:v>
                </c:pt>
                <c:pt idx="7">
                  <c:v>84.883414782538026</c:v>
                </c:pt>
                <c:pt idx="8">
                  <c:v>84.883078340246598</c:v>
                </c:pt>
              </c:numCache>
            </c:numRef>
          </c:val>
        </c:ser>
        <c:ser>
          <c:idx val="2"/>
          <c:order val="1"/>
          <c:tx>
            <c:strRef>
              <c:f>'Figure 114'!$N$10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114'!$O$10:$W$10</c:f>
              <c:numCache>
                <c:formatCode>0.0</c:formatCode>
                <c:ptCount val="9"/>
                <c:pt idx="0">
                  <c:v>44.1600053963219</c:v>
                </c:pt>
                <c:pt idx="1">
                  <c:v>42.417330235338156</c:v>
                </c:pt>
                <c:pt idx="2">
                  <c:v>40.427292109927365</c:v>
                </c:pt>
                <c:pt idx="3">
                  <c:v>40.095615589867563</c:v>
                </c:pt>
                <c:pt idx="4">
                  <c:v>31.467195453374519</c:v>
                </c:pt>
                <c:pt idx="5">
                  <c:v>32.220002745776078</c:v>
                </c:pt>
                <c:pt idx="6">
                  <c:v>145.83895158614973</c:v>
                </c:pt>
                <c:pt idx="7">
                  <c:v>165.86883356630159</c:v>
                </c:pt>
                <c:pt idx="8">
                  <c:v>182.93385851289423</c:v>
                </c:pt>
              </c:numCache>
            </c:numRef>
          </c:val>
        </c:ser>
        <c:ser>
          <c:idx val="3"/>
          <c:order val="2"/>
          <c:tx>
            <c:strRef>
              <c:f>'Figure 114'!$N$11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114'!$O$11:$W$11</c:f>
              <c:numCache>
                <c:formatCode>0.0</c:formatCode>
                <c:ptCount val="9"/>
                <c:pt idx="0">
                  <c:v>394.289752935747</c:v>
                </c:pt>
                <c:pt idx="1">
                  <c:v>368.20906374319122</c:v>
                </c:pt>
                <c:pt idx="2">
                  <c:v>382.57274292724634</c:v>
                </c:pt>
                <c:pt idx="3">
                  <c:v>390.10038499184049</c:v>
                </c:pt>
                <c:pt idx="4">
                  <c:v>370.65363570630592</c:v>
                </c:pt>
                <c:pt idx="5">
                  <c:v>341.60098278235955</c:v>
                </c:pt>
                <c:pt idx="6">
                  <c:v>232.07275292937913</c:v>
                </c:pt>
                <c:pt idx="7">
                  <c:v>147.35890269782743</c:v>
                </c:pt>
                <c:pt idx="8">
                  <c:v>87.218880557367171</c:v>
                </c:pt>
              </c:numCache>
            </c:numRef>
          </c:val>
        </c:ser>
        <c:ser>
          <c:idx val="0"/>
          <c:order val="3"/>
          <c:tx>
            <c:strRef>
              <c:f>'Figure 114'!$N$12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114'!$O$12:$W$12</c:f>
              <c:numCache>
                <c:formatCode>0.0</c:formatCode>
                <c:ptCount val="9"/>
                <c:pt idx="0">
                  <c:v>80.214024726993429</c:v>
                </c:pt>
                <c:pt idx="1">
                  <c:v>73.457143205750214</c:v>
                </c:pt>
                <c:pt idx="2">
                  <c:v>65.800056416037705</c:v>
                </c:pt>
                <c:pt idx="3">
                  <c:v>65.50355475255455</c:v>
                </c:pt>
                <c:pt idx="4">
                  <c:v>91.967764515121544</c:v>
                </c:pt>
                <c:pt idx="5">
                  <c:v>53.723875759179968</c:v>
                </c:pt>
                <c:pt idx="6">
                  <c:v>52.933551775166713</c:v>
                </c:pt>
                <c:pt idx="7">
                  <c:v>46.286285447789901</c:v>
                </c:pt>
                <c:pt idx="8">
                  <c:v>21.842385128244285</c:v>
                </c:pt>
              </c:numCache>
            </c:numRef>
          </c:val>
        </c:ser>
        <c:ser>
          <c:idx val="4"/>
          <c:order val="4"/>
          <c:tx>
            <c:strRef>
              <c:f>'Figure 114'!$N$13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114'!$O$13:$W$13</c:f>
              <c:numCache>
                <c:formatCode>0.0</c:formatCode>
                <c:ptCount val="9"/>
                <c:pt idx="0">
                  <c:v>180.9243106204741</c:v>
                </c:pt>
                <c:pt idx="1">
                  <c:v>127.31438005584481</c:v>
                </c:pt>
                <c:pt idx="2">
                  <c:v>76.730863257217578</c:v>
                </c:pt>
                <c:pt idx="3">
                  <c:v>69.299598500130898</c:v>
                </c:pt>
                <c:pt idx="4">
                  <c:v>67.578274034255486</c:v>
                </c:pt>
                <c:pt idx="5">
                  <c:v>133.95219155419039</c:v>
                </c:pt>
                <c:pt idx="6">
                  <c:v>140.62431184414586</c:v>
                </c:pt>
                <c:pt idx="7">
                  <c:v>150.65445931178326</c:v>
                </c:pt>
                <c:pt idx="8">
                  <c:v>146.69828954046812</c:v>
                </c:pt>
              </c:numCache>
            </c:numRef>
          </c:val>
        </c:ser>
        <c:ser>
          <c:idx val="5"/>
          <c:order val="5"/>
          <c:tx>
            <c:strRef>
              <c:f>'Figure 114'!$N$14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114'!$O$14:$W$14</c:f>
              <c:numCache>
                <c:formatCode>0.0</c:formatCode>
                <c:ptCount val="9"/>
                <c:pt idx="0">
                  <c:v>9.5560214561567203E-5</c:v>
                </c:pt>
                <c:pt idx="1">
                  <c:v>1.3312185802079855E-4</c:v>
                </c:pt>
                <c:pt idx="2">
                  <c:v>2.2140570356682283</c:v>
                </c:pt>
                <c:pt idx="3">
                  <c:v>2.2197145656174806</c:v>
                </c:pt>
                <c:pt idx="4">
                  <c:v>0.35885038841359695</c:v>
                </c:pt>
                <c:pt idx="5">
                  <c:v>23.80713819489517</c:v>
                </c:pt>
                <c:pt idx="6">
                  <c:v>21.926180718447359</c:v>
                </c:pt>
                <c:pt idx="7">
                  <c:v>2.5637460158596599</c:v>
                </c:pt>
                <c:pt idx="8">
                  <c:v>0.20751180290885729</c:v>
                </c:pt>
              </c:numCache>
            </c:numRef>
          </c:val>
        </c:ser>
        <c:ser>
          <c:idx val="6"/>
          <c:order val="6"/>
          <c:tx>
            <c:strRef>
              <c:f>'Figure 114'!$N$15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114'!$O$15:$W$15</c:f>
              <c:numCache>
                <c:formatCode>0.0</c:formatCode>
                <c:ptCount val="9"/>
                <c:pt idx="0">
                  <c:v>2.0000047470330888</c:v>
                </c:pt>
                <c:pt idx="1">
                  <c:v>1.6613563690265152</c:v>
                </c:pt>
                <c:pt idx="2">
                  <c:v>2.0000323713534187</c:v>
                </c:pt>
                <c:pt idx="3">
                  <c:v>1.9163717201166295</c:v>
                </c:pt>
                <c:pt idx="4">
                  <c:v>9.4730158291376085</c:v>
                </c:pt>
                <c:pt idx="5">
                  <c:v>10.630020350992428</c:v>
                </c:pt>
                <c:pt idx="6">
                  <c:v>10.785594862279924</c:v>
                </c:pt>
                <c:pt idx="7">
                  <c:v>21.857454541135318</c:v>
                </c:pt>
                <c:pt idx="8">
                  <c:v>52.354182609016334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16448"/>
        <c:axId val="184617984"/>
      </c:areaChart>
      <c:catAx>
        <c:axId val="184616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84617984"/>
        <c:crosses val="autoZero"/>
        <c:auto val="1"/>
        <c:lblAlgn val="ctr"/>
        <c:lblOffset val="100"/>
        <c:noMultiLvlLbl val="0"/>
      </c:catAx>
      <c:valAx>
        <c:axId val="184617984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46164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114'!$N$42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114'!$O$42:$W$42</c:f>
              <c:numCache>
                <c:formatCode>0.0</c:formatCode>
                <c:ptCount val="9"/>
                <c:pt idx="0">
                  <c:v>155.86738268115465</c:v>
                </c:pt>
                <c:pt idx="1">
                  <c:v>177.1240250032954</c:v>
                </c:pt>
                <c:pt idx="2">
                  <c:v>253.94271469626381</c:v>
                </c:pt>
                <c:pt idx="3">
                  <c:v>192.5878590809462</c:v>
                </c:pt>
                <c:pt idx="4">
                  <c:v>140.25454395338534</c:v>
                </c:pt>
                <c:pt idx="5">
                  <c:v>219.62388159170348</c:v>
                </c:pt>
                <c:pt idx="6">
                  <c:v>219.62388208556285</c:v>
                </c:pt>
                <c:pt idx="7">
                  <c:v>207.28362480651859</c:v>
                </c:pt>
                <c:pt idx="8">
                  <c:v>168.32459806577</c:v>
                </c:pt>
              </c:numCache>
            </c:numRef>
          </c:val>
        </c:ser>
        <c:ser>
          <c:idx val="2"/>
          <c:order val="1"/>
          <c:tx>
            <c:strRef>
              <c:f>'Figure 114'!$N$43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114'!$O$43:$W$43</c:f>
              <c:numCache>
                <c:formatCode>0.0</c:formatCode>
                <c:ptCount val="9"/>
                <c:pt idx="0">
                  <c:v>44.163944360787575</c:v>
                </c:pt>
                <c:pt idx="1">
                  <c:v>42.82404943988913</c:v>
                </c:pt>
                <c:pt idx="2">
                  <c:v>45.026910105841722</c:v>
                </c:pt>
                <c:pt idx="3">
                  <c:v>56.013213485436772</c:v>
                </c:pt>
                <c:pt idx="4">
                  <c:v>39.980008187597171</c:v>
                </c:pt>
                <c:pt idx="5">
                  <c:v>58.777962419176987</c:v>
                </c:pt>
                <c:pt idx="6">
                  <c:v>62.817872952173381</c:v>
                </c:pt>
                <c:pt idx="7">
                  <c:v>59.509527913154912</c:v>
                </c:pt>
                <c:pt idx="8">
                  <c:v>76.676482369258949</c:v>
                </c:pt>
              </c:numCache>
            </c:numRef>
          </c:val>
        </c:ser>
        <c:ser>
          <c:idx val="3"/>
          <c:order val="2"/>
          <c:tx>
            <c:strRef>
              <c:f>'Figure 114'!$N$44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114'!$O$44:$W$44</c:f>
              <c:numCache>
                <c:formatCode>0.0</c:formatCode>
                <c:ptCount val="9"/>
                <c:pt idx="0">
                  <c:v>392.296409187785</c:v>
                </c:pt>
                <c:pt idx="1">
                  <c:v>396.37433136936431</c:v>
                </c:pt>
                <c:pt idx="2">
                  <c:v>409.75799664762548</c:v>
                </c:pt>
                <c:pt idx="3">
                  <c:v>411.01931604975613</c:v>
                </c:pt>
                <c:pt idx="4">
                  <c:v>390.92179710942179</c:v>
                </c:pt>
                <c:pt idx="5">
                  <c:v>365.36518978489141</c:v>
                </c:pt>
                <c:pt idx="6">
                  <c:v>312.64531372824717</c:v>
                </c:pt>
                <c:pt idx="7">
                  <c:v>219.287577013901</c:v>
                </c:pt>
                <c:pt idx="8">
                  <c:v>159.06478835052951</c:v>
                </c:pt>
              </c:numCache>
            </c:numRef>
          </c:val>
        </c:ser>
        <c:ser>
          <c:idx val="0"/>
          <c:order val="3"/>
          <c:tx>
            <c:strRef>
              <c:f>'Figure 114'!$N$45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114'!$O$45:$W$45</c:f>
              <c:numCache>
                <c:formatCode>0.0</c:formatCode>
                <c:ptCount val="9"/>
                <c:pt idx="0">
                  <c:v>80.264043028325943</c:v>
                </c:pt>
                <c:pt idx="1">
                  <c:v>78.16333256198763</c:v>
                </c:pt>
                <c:pt idx="2">
                  <c:v>64.718836004873978</c:v>
                </c:pt>
                <c:pt idx="3">
                  <c:v>74.029794324865151</c:v>
                </c:pt>
                <c:pt idx="4">
                  <c:v>77.304283302149074</c:v>
                </c:pt>
                <c:pt idx="5">
                  <c:v>50.189511482339952</c:v>
                </c:pt>
                <c:pt idx="6">
                  <c:v>51.036032688961605</c:v>
                </c:pt>
                <c:pt idx="7">
                  <c:v>45.419724760702422</c:v>
                </c:pt>
                <c:pt idx="8">
                  <c:v>37.25657484836556</c:v>
                </c:pt>
              </c:numCache>
            </c:numRef>
          </c:val>
        </c:ser>
        <c:ser>
          <c:idx val="4"/>
          <c:order val="4"/>
          <c:tx>
            <c:strRef>
              <c:f>'Figure 114'!$N$46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114'!$O$46:$W$46</c:f>
              <c:numCache>
                <c:formatCode>0.0</c:formatCode>
                <c:ptCount val="9"/>
                <c:pt idx="0">
                  <c:v>180.92499615090867</c:v>
                </c:pt>
                <c:pt idx="1">
                  <c:v>162.37512019578219</c:v>
                </c:pt>
                <c:pt idx="2">
                  <c:v>142.60001242418002</c:v>
                </c:pt>
                <c:pt idx="3">
                  <c:v>101.16438102055135</c:v>
                </c:pt>
                <c:pt idx="4">
                  <c:v>98.160677988853507</c:v>
                </c:pt>
                <c:pt idx="5">
                  <c:v>129.28835890995552</c:v>
                </c:pt>
                <c:pt idx="6">
                  <c:v>156.63407536468722</c:v>
                </c:pt>
                <c:pt idx="7">
                  <c:v>157.27426102758162</c:v>
                </c:pt>
                <c:pt idx="8">
                  <c:v>153.78968342746992</c:v>
                </c:pt>
              </c:numCache>
            </c:numRef>
          </c:val>
        </c:ser>
        <c:ser>
          <c:idx val="5"/>
          <c:order val="5"/>
          <c:tx>
            <c:strRef>
              <c:f>'Figure 114'!$N$47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114'!$O$47:$W$47</c:f>
              <c:numCache>
                <c:formatCode>0.0</c:formatCode>
                <c:ptCount val="9"/>
                <c:pt idx="0">
                  <c:v>2.7866492774528143E-7</c:v>
                </c:pt>
                <c:pt idx="1">
                  <c:v>1.1955078344692779E-6</c:v>
                </c:pt>
                <c:pt idx="2">
                  <c:v>1.0011875312502265E-3</c:v>
                </c:pt>
                <c:pt idx="3">
                  <c:v>1.0044227141438689E-3</c:v>
                </c:pt>
                <c:pt idx="4">
                  <c:v>1.6340852822838308E-4</c:v>
                </c:pt>
                <c:pt idx="5">
                  <c:v>12.762302182725348</c:v>
                </c:pt>
                <c:pt idx="6">
                  <c:v>58.152580249660687</c:v>
                </c:pt>
                <c:pt idx="7">
                  <c:v>66.69502514854014</c:v>
                </c:pt>
                <c:pt idx="8">
                  <c:v>68.619685706460444</c:v>
                </c:pt>
              </c:numCache>
            </c:numRef>
          </c:val>
        </c:ser>
        <c:ser>
          <c:idx val="6"/>
          <c:order val="6"/>
          <c:tx>
            <c:strRef>
              <c:f>'Figure 114'!$N$48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114'!$O$48:$W$48</c:f>
              <c:numCache>
                <c:formatCode>0.0</c:formatCode>
                <c:ptCount val="9"/>
                <c:pt idx="0">
                  <c:v>2.0000000100253335</c:v>
                </c:pt>
                <c:pt idx="1">
                  <c:v>2.0000000266236166</c:v>
                </c:pt>
                <c:pt idx="2">
                  <c:v>2.0000000432798446</c:v>
                </c:pt>
                <c:pt idx="3">
                  <c:v>2.0000037196381721</c:v>
                </c:pt>
                <c:pt idx="4">
                  <c:v>9.9392319619932099</c:v>
                </c:pt>
                <c:pt idx="5">
                  <c:v>11.193479927392053</c:v>
                </c:pt>
                <c:pt idx="6">
                  <c:v>10.067250970489795</c:v>
                </c:pt>
                <c:pt idx="7">
                  <c:v>10.095466386837764</c:v>
                </c:pt>
                <c:pt idx="8">
                  <c:v>10.629371487861896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6432"/>
        <c:axId val="3347968"/>
      </c:areaChart>
      <c:catAx>
        <c:axId val="3346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3347968"/>
        <c:crosses val="autoZero"/>
        <c:auto val="1"/>
        <c:lblAlgn val="ctr"/>
        <c:lblOffset val="100"/>
        <c:noMultiLvlLbl val="0"/>
      </c:catAx>
      <c:valAx>
        <c:axId val="3347968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3464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114'!$N$75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114'!$O$75:$W$75</c:f>
              <c:numCache>
                <c:formatCode>0.0</c:formatCode>
                <c:ptCount val="9"/>
                <c:pt idx="0">
                  <c:v>161.77389741982225</c:v>
                </c:pt>
                <c:pt idx="1">
                  <c:v>186.00715987980382</c:v>
                </c:pt>
                <c:pt idx="2">
                  <c:v>282.27366612866757</c:v>
                </c:pt>
                <c:pt idx="3">
                  <c:v>263.20893646847736</c:v>
                </c:pt>
                <c:pt idx="4">
                  <c:v>269.49194503218257</c:v>
                </c:pt>
                <c:pt idx="5">
                  <c:v>418.06026528910792</c:v>
                </c:pt>
                <c:pt idx="6">
                  <c:v>406.44276152283481</c:v>
                </c:pt>
                <c:pt idx="7">
                  <c:v>406.44276102075747</c:v>
                </c:pt>
                <c:pt idx="8">
                  <c:v>406.44276170132332</c:v>
                </c:pt>
              </c:numCache>
            </c:numRef>
          </c:val>
        </c:ser>
        <c:ser>
          <c:idx val="2"/>
          <c:order val="1"/>
          <c:tx>
            <c:strRef>
              <c:f>'Figure 114'!$N$76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114'!$O$76:$W$76</c:f>
              <c:numCache>
                <c:formatCode>0.0</c:formatCode>
                <c:ptCount val="9"/>
                <c:pt idx="0">
                  <c:v>44.160000876391486</c:v>
                </c:pt>
                <c:pt idx="1">
                  <c:v>42.676872125547341</c:v>
                </c:pt>
                <c:pt idx="2">
                  <c:v>27.845723537446748</c:v>
                </c:pt>
                <c:pt idx="3">
                  <c:v>41.273629445661136</c:v>
                </c:pt>
                <c:pt idx="4">
                  <c:v>35.673924209063273</c:v>
                </c:pt>
                <c:pt idx="5">
                  <c:v>63.556625599216403</c:v>
                </c:pt>
                <c:pt idx="6">
                  <c:v>60.154672528175048</c:v>
                </c:pt>
                <c:pt idx="7">
                  <c:v>60.858998629549816</c:v>
                </c:pt>
                <c:pt idx="8">
                  <c:v>62.303664846060975</c:v>
                </c:pt>
              </c:numCache>
            </c:numRef>
          </c:val>
        </c:ser>
        <c:ser>
          <c:idx val="3"/>
          <c:order val="2"/>
          <c:tx>
            <c:strRef>
              <c:f>'Figure 114'!$N$77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114'!$O$77:$W$77</c:f>
              <c:numCache>
                <c:formatCode>0.0</c:formatCode>
                <c:ptCount val="9"/>
                <c:pt idx="0">
                  <c:v>379.50564084476383</c:v>
                </c:pt>
                <c:pt idx="1">
                  <c:v>368.23317016422004</c:v>
                </c:pt>
                <c:pt idx="2">
                  <c:v>376.47315523038122</c:v>
                </c:pt>
                <c:pt idx="3">
                  <c:v>398.90702623594126</c:v>
                </c:pt>
                <c:pt idx="4">
                  <c:v>391.75847063552573</c:v>
                </c:pt>
                <c:pt idx="5">
                  <c:v>390.66557301475325</c:v>
                </c:pt>
                <c:pt idx="6">
                  <c:v>388.6912160147906</c:v>
                </c:pt>
                <c:pt idx="7">
                  <c:v>379.96740884325362</c:v>
                </c:pt>
                <c:pt idx="8">
                  <c:v>375.8303414793732</c:v>
                </c:pt>
              </c:numCache>
            </c:numRef>
          </c:val>
        </c:ser>
        <c:ser>
          <c:idx val="0"/>
          <c:order val="3"/>
          <c:tx>
            <c:strRef>
              <c:f>'Figure 114'!$N$78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114'!$O$78:$W$78</c:f>
              <c:numCache>
                <c:formatCode>0.0</c:formatCode>
                <c:ptCount val="9"/>
                <c:pt idx="0">
                  <c:v>80.376226178264631</c:v>
                </c:pt>
                <c:pt idx="1">
                  <c:v>68.452709178986538</c:v>
                </c:pt>
                <c:pt idx="2">
                  <c:v>57.633143657460593</c:v>
                </c:pt>
                <c:pt idx="3">
                  <c:v>59.534546549184093</c:v>
                </c:pt>
                <c:pt idx="4">
                  <c:v>82.625393028472971</c:v>
                </c:pt>
                <c:pt idx="5">
                  <c:v>44.247054716214812</c:v>
                </c:pt>
                <c:pt idx="6">
                  <c:v>44.980070790838326</c:v>
                </c:pt>
                <c:pt idx="7">
                  <c:v>44.555840559901917</c:v>
                </c:pt>
                <c:pt idx="8">
                  <c:v>40.306772404434774</c:v>
                </c:pt>
              </c:numCache>
            </c:numRef>
          </c:val>
        </c:ser>
        <c:ser>
          <c:idx val="4"/>
          <c:order val="4"/>
          <c:tx>
            <c:strRef>
              <c:f>'Figure 114'!$N$79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114'!$O$79:$W$79</c:f>
              <c:numCache>
                <c:formatCode>0.0</c:formatCode>
                <c:ptCount val="9"/>
                <c:pt idx="0">
                  <c:v>180.98703222646151</c:v>
                </c:pt>
                <c:pt idx="1">
                  <c:v>127.19918816481456</c:v>
                </c:pt>
                <c:pt idx="2">
                  <c:v>73.141022633660469</c:v>
                </c:pt>
                <c:pt idx="3">
                  <c:v>55.800420693797292</c:v>
                </c:pt>
                <c:pt idx="4">
                  <c:v>54.393405284807777</c:v>
                </c:pt>
                <c:pt idx="5">
                  <c:v>101.23529083944493</c:v>
                </c:pt>
                <c:pt idx="6">
                  <c:v>99.951969917241144</c:v>
                </c:pt>
                <c:pt idx="7">
                  <c:v>63.512196218191093</c:v>
                </c:pt>
                <c:pt idx="8">
                  <c:v>62.921518923429062</c:v>
                </c:pt>
              </c:numCache>
            </c:numRef>
          </c:val>
        </c:ser>
        <c:ser>
          <c:idx val="5"/>
          <c:order val="5"/>
          <c:tx>
            <c:strRef>
              <c:f>'Figure 114'!$N$80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114'!$O$80:$W$80</c:f>
              <c:numCache>
                <c:formatCode>0.0</c:formatCode>
                <c:ptCount val="9"/>
                <c:pt idx="0">
                  <c:v>1.0857850732011365E-7</c:v>
                </c:pt>
                <c:pt idx="1">
                  <c:v>4.2638837354081727E-7</c:v>
                </c:pt>
                <c:pt idx="2">
                  <c:v>4.0100966540355166E-7</c:v>
                </c:pt>
                <c:pt idx="3">
                  <c:v>6.4352216945847394</c:v>
                </c:pt>
                <c:pt idx="4">
                  <c:v>8.5898663131224726</c:v>
                </c:pt>
                <c:pt idx="5">
                  <c:v>55.433007723559058</c:v>
                </c:pt>
                <c:pt idx="6">
                  <c:v>98.069925726772254</c:v>
                </c:pt>
                <c:pt idx="7">
                  <c:v>110.08791689774442</c:v>
                </c:pt>
                <c:pt idx="8">
                  <c:v>112.07293822106273</c:v>
                </c:pt>
              </c:numCache>
            </c:numRef>
          </c:val>
        </c:ser>
        <c:ser>
          <c:idx val="6"/>
          <c:order val="6"/>
          <c:tx>
            <c:strRef>
              <c:f>'Figure 114'!$N$81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114'!$O$81:$W$81</c:f>
              <c:numCache>
                <c:formatCode>0.0</c:formatCode>
                <c:ptCount val="9"/>
                <c:pt idx="0">
                  <c:v>2.0000000058438436</c:v>
                </c:pt>
                <c:pt idx="1">
                  <c:v>2.0000000173025194</c:v>
                </c:pt>
                <c:pt idx="2">
                  <c:v>6.5653919230294777</c:v>
                </c:pt>
                <c:pt idx="3">
                  <c:v>4.5920506582072615</c:v>
                </c:pt>
                <c:pt idx="4">
                  <c:v>6.5871491510242874</c:v>
                </c:pt>
                <c:pt idx="5">
                  <c:v>5.496785240384261</c:v>
                </c:pt>
                <c:pt idx="6">
                  <c:v>0.53127136184811019</c:v>
                </c:pt>
                <c:pt idx="7">
                  <c:v>0.51290695270358222</c:v>
                </c:pt>
                <c:pt idx="8">
                  <c:v>0.52622363803066408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0080"/>
        <c:axId val="3395968"/>
      </c:areaChart>
      <c:catAx>
        <c:axId val="33900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3395968"/>
        <c:crosses val="autoZero"/>
        <c:auto val="1"/>
        <c:lblAlgn val="ctr"/>
        <c:lblOffset val="100"/>
        <c:noMultiLvlLbl val="0"/>
      </c:catAx>
      <c:valAx>
        <c:axId val="3395968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3900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114'!$N$109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114'!$O$109:$W$109</c:f>
              <c:numCache>
                <c:formatCode>0.0</c:formatCode>
                <c:ptCount val="9"/>
                <c:pt idx="0">
                  <c:v>152.81896909338693</c:v>
                </c:pt>
                <c:pt idx="1">
                  <c:v>177.61690779864904</c:v>
                </c:pt>
                <c:pt idx="2">
                  <c:v>223.60548888645803</c:v>
                </c:pt>
                <c:pt idx="3">
                  <c:v>187.09242891957163</c:v>
                </c:pt>
                <c:pt idx="4">
                  <c:v>177.93261495837365</c:v>
                </c:pt>
                <c:pt idx="5">
                  <c:v>154.48982393516917</c:v>
                </c:pt>
                <c:pt idx="6">
                  <c:v>153.92732228340952</c:v>
                </c:pt>
                <c:pt idx="7">
                  <c:v>153.94298400828714</c:v>
                </c:pt>
                <c:pt idx="8">
                  <c:v>153.94298359066775</c:v>
                </c:pt>
              </c:numCache>
            </c:numRef>
          </c:val>
        </c:ser>
        <c:ser>
          <c:idx val="2"/>
          <c:order val="1"/>
          <c:tx>
            <c:strRef>
              <c:f>'Figure 114'!$N$110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114'!$O$110:$W$110</c:f>
              <c:numCache>
                <c:formatCode>0.0</c:formatCode>
                <c:ptCount val="9"/>
                <c:pt idx="0">
                  <c:v>44.163232178075091</c:v>
                </c:pt>
                <c:pt idx="1">
                  <c:v>43.549511270364974</c:v>
                </c:pt>
                <c:pt idx="2">
                  <c:v>44.631675055238112</c:v>
                </c:pt>
                <c:pt idx="3">
                  <c:v>50.15847773502216</c:v>
                </c:pt>
                <c:pt idx="4">
                  <c:v>49.069726879440054</c:v>
                </c:pt>
                <c:pt idx="5">
                  <c:v>65.723573013277161</c:v>
                </c:pt>
                <c:pt idx="6">
                  <c:v>63.010302114419261</c:v>
                </c:pt>
                <c:pt idx="7">
                  <c:v>64.926060799057623</c:v>
                </c:pt>
                <c:pt idx="8">
                  <c:v>136.83140949480807</c:v>
                </c:pt>
              </c:numCache>
            </c:numRef>
          </c:val>
        </c:ser>
        <c:ser>
          <c:idx val="3"/>
          <c:order val="2"/>
          <c:tx>
            <c:strRef>
              <c:f>'Figure 114'!$N$111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114'!$O$111:$W$111</c:f>
              <c:numCache>
                <c:formatCode>0.0</c:formatCode>
                <c:ptCount val="9"/>
                <c:pt idx="0">
                  <c:v>395.25974398524897</c:v>
                </c:pt>
                <c:pt idx="1">
                  <c:v>375.3808205468257</c:v>
                </c:pt>
                <c:pt idx="2">
                  <c:v>388.43206115191305</c:v>
                </c:pt>
                <c:pt idx="3">
                  <c:v>405.49726327936685</c:v>
                </c:pt>
                <c:pt idx="4">
                  <c:v>399.47381466276454</c:v>
                </c:pt>
                <c:pt idx="5">
                  <c:v>382.63766479585399</c:v>
                </c:pt>
                <c:pt idx="6">
                  <c:v>259.73526132959438</c:v>
                </c:pt>
                <c:pt idx="7">
                  <c:v>159.31719102988879</c:v>
                </c:pt>
                <c:pt idx="8">
                  <c:v>89.183408376808075</c:v>
                </c:pt>
              </c:numCache>
            </c:numRef>
          </c:val>
        </c:ser>
        <c:ser>
          <c:idx val="0"/>
          <c:order val="3"/>
          <c:tx>
            <c:strRef>
              <c:f>'Figure 114'!$N$112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114'!$O$112:$W$112</c:f>
              <c:numCache>
                <c:formatCode>0.0</c:formatCode>
                <c:ptCount val="9"/>
                <c:pt idx="0">
                  <c:v>74.14892800243743</c:v>
                </c:pt>
                <c:pt idx="1">
                  <c:v>68.039917057193918</c:v>
                </c:pt>
                <c:pt idx="2">
                  <c:v>56.148662115824209</c:v>
                </c:pt>
                <c:pt idx="3">
                  <c:v>39.885827551644724</c:v>
                </c:pt>
                <c:pt idx="4">
                  <c:v>35.77822198956531</c:v>
                </c:pt>
                <c:pt idx="5">
                  <c:v>35.616802444322012</c:v>
                </c:pt>
                <c:pt idx="6">
                  <c:v>35.978927657074003</c:v>
                </c:pt>
                <c:pt idx="7">
                  <c:v>36.602647086905279</c:v>
                </c:pt>
                <c:pt idx="8">
                  <c:v>26.080203697478332</c:v>
                </c:pt>
              </c:numCache>
            </c:numRef>
          </c:val>
        </c:ser>
        <c:ser>
          <c:idx val="4"/>
          <c:order val="4"/>
          <c:tx>
            <c:strRef>
              <c:f>'Figure 114'!$N$113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114'!$O$113:$W$113</c:f>
              <c:numCache>
                <c:formatCode>0.0</c:formatCode>
                <c:ptCount val="9"/>
                <c:pt idx="0">
                  <c:v>180.40961789198923</c:v>
                </c:pt>
                <c:pt idx="1">
                  <c:v>127.18159375225871</c:v>
                </c:pt>
                <c:pt idx="2">
                  <c:v>84.666962544138087</c:v>
                </c:pt>
                <c:pt idx="3">
                  <c:v>100.39672213343792</c:v>
                </c:pt>
                <c:pt idx="4">
                  <c:v>112.18942016190128</c:v>
                </c:pt>
                <c:pt idx="5">
                  <c:v>160.55465107662724</c:v>
                </c:pt>
                <c:pt idx="6">
                  <c:v>157.25094640284041</c:v>
                </c:pt>
                <c:pt idx="7">
                  <c:v>152.75410453279989</c:v>
                </c:pt>
                <c:pt idx="8">
                  <c:v>147.87834336761969</c:v>
                </c:pt>
              </c:numCache>
            </c:numRef>
          </c:val>
        </c:ser>
        <c:ser>
          <c:idx val="5"/>
          <c:order val="5"/>
          <c:tx>
            <c:strRef>
              <c:f>'Figure 114'!$N$114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114'!$O$114:$W$114</c:f>
              <c:numCache>
                <c:formatCode>0.0</c:formatCode>
                <c:ptCount val="9"/>
                <c:pt idx="0">
                  <c:v>2.6896826176945833E-7</c:v>
                </c:pt>
                <c:pt idx="1">
                  <c:v>4.6080390424901146E-7</c:v>
                </c:pt>
                <c:pt idx="2">
                  <c:v>3.7713657484220117E-7</c:v>
                </c:pt>
                <c:pt idx="3">
                  <c:v>4.8409187817773676</c:v>
                </c:pt>
                <c:pt idx="4">
                  <c:v>11.842881782320474</c:v>
                </c:pt>
                <c:pt idx="5">
                  <c:v>52.028194335398332</c:v>
                </c:pt>
                <c:pt idx="6">
                  <c:v>59.816292742282137</c:v>
                </c:pt>
                <c:pt idx="7">
                  <c:v>60.388602566488586</c:v>
                </c:pt>
                <c:pt idx="8">
                  <c:v>37.687069080925617</c:v>
                </c:pt>
              </c:numCache>
            </c:numRef>
          </c:val>
        </c:ser>
        <c:ser>
          <c:idx val="6"/>
          <c:order val="6"/>
          <c:tx>
            <c:strRef>
              <c:f>'Figure 114'!$N$115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114'!$O$115:$W$115</c:f>
              <c:numCache>
                <c:formatCode>0.0</c:formatCode>
                <c:ptCount val="9"/>
                <c:pt idx="0">
                  <c:v>2.000000012540418</c:v>
                </c:pt>
                <c:pt idx="1">
                  <c:v>2.0000000402200362</c:v>
                </c:pt>
                <c:pt idx="2">
                  <c:v>1.958311038404023</c:v>
                </c:pt>
                <c:pt idx="3">
                  <c:v>2.8427446493856521</c:v>
                </c:pt>
                <c:pt idx="4">
                  <c:v>10.525389797999972</c:v>
                </c:pt>
                <c:pt idx="5">
                  <c:v>10.390313508975238</c:v>
                </c:pt>
                <c:pt idx="6">
                  <c:v>10.677650229193381</c:v>
                </c:pt>
                <c:pt idx="7">
                  <c:v>10.661989688562967</c:v>
                </c:pt>
                <c:pt idx="8">
                  <c:v>27.117547232255941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2736"/>
        <c:axId val="3414272"/>
      </c:areaChart>
      <c:catAx>
        <c:axId val="3412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3414272"/>
        <c:crosses val="autoZero"/>
        <c:auto val="1"/>
        <c:lblAlgn val="ctr"/>
        <c:lblOffset val="100"/>
        <c:noMultiLvlLbl val="0"/>
      </c:catAx>
      <c:valAx>
        <c:axId val="3414272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4127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116'!$P$5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'Figure 116'!$Q$4:$AZ$4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116'!$Q$5:$AZ$5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32.006403929647178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116'!$P$6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val>
            <c:numRef>
              <c:f>'Figure 116'!$Q$6:$AZ$6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33.029002106395701</c:v>
                </c:pt>
                <c:pt idx="15" formatCode="0.0">
                  <c:v>34.402530784326984</c:v>
                </c:pt>
                <c:pt idx="16" formatCode="0.0">
                  <c:v>35.508119500489556</c:v>
                </c:pt>
                <c:pt idx="17" formatCode="0.0">
                  <c:v>36.413592712767304</c:v>
                </c:pt>
                <c:pt idx="18" formatCode="0.0">
                  <c:v>35.457361927198697</c:v>
                </c:pt>
                <c:pt idx="19" formatCode="0.0">
                  <c:v>34.591414685805482</c:v>
                </c:pt>
                <c:pt idx="20" formatCode="0.0">
                  <c:v>33.728597295433758</c:v>
                </c:pt>
                <c:pt idx="21" formatCode="0.0">
                  <c:v>32.89375812268792</c:v>
                </c:pt>
                <c:pt idx="22" formatCode="0.0">
                  <c:v>31.922333087082446</c:v>
                </c:pt>
                <c:pt idx="23" formatCode="0.0">
                  <c:v>29.546710484857844</c:v>
                </c:pt>
                <c:pt idx="24" formatCode="0.0">
                  <c:v>27.962837644876483</c:v>
                </c:pt>
                <c:pt idx="25" formatCode="0.0">
                  <c:v>25.856498085220593</c:v>
                </c:pt>
                <c:pt idx="26" formatCode="0.0">
                  <c:v>23.718715728513246</c:v>
                </c:pt>
                <c:pt idx="27" formatCode="0.0">
                  <c:v>21.415290796906874</c:v>
                </c:pt>
                <c:pt idx="28" formatCode="0.0">
                  <c:v>19.457434127939859</c:v>
                </c:pt>
                <c:pt idx="29" formatCode="0.0">
                  <c:v>16.990014601128014</c:v>
                </c:pt>
                <c:pt idx="30" formatCode="0.0">
                  <c:v>14.758711657655994</c:v>
                </c:pt>
                <c:pt idx="31" formatCode="0.0">
                  <c:v>13.047505468845719</c:v>
                </c:pt>
                <c:pt idx="32" formatCode="0.0">
                  <c:v>12.681977027589509</c:v>
                </c:pt>
                <c:pt idx="33" formatCode="0.0">
                  <c:v>11.650103060277697</c:v>
                </c:pt>
                <c:pt idx="34" formatCode="0.0">
                  <c:v>10.619909372664051</c:v>
                </c:pt>
                <c:pt idx="35" formatCode="0.0">
                  <c:v>10.023789573613742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116'!$P$7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val>
            <c:numRef>
              <c:f>'Figure 116'!$Q$7:$AZ$7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33.063187885849203</c:v>
                </c:pt>
                <c:pt idx="15" formatCode="0.0">
                  <c:v>34.401097277495083</c:v>
                </c:pt>
                <c:pt idx="16" formatCode="0.0">
                  <c:v>34.83931208656162</c:v>
                </c:pt>
                <c:pt idx="17" formatCode="0.0">
                  <c:v>35.556808268659722</c:v>
                </c:pt>
                <c:pt idx="18" formatCode="0.0">
                  <c:v>34.722390423544688</c:v>
                </c:pt>
                <c:pt idx="19" formatCode="0.0">
                  <c:v>33.538223615527357</c:v>
                </c:pt>
                <c:pt idx="20" formatCode="0.0">
                  <c:v>32.375157501793055</c:v>
                </c:pt>
                <c:pt idx="21" formatCode="0.0">
                  <c:v>31.000609259377988</c:v>
                </c:pt>
                <c:pt idx="22" formatCode="0.0">
                  <c:v>29.275703599844167</c:v>
                </c:pt>
                <c:pt idx="23" formatCode="0.0">
                  <c:v>25.53470270184576</c:v>
                </c:pt>
                <c:pt idx="24" formatCode="0.0">
                  <c:v>23.330184532004438</c:v>
                </c:pt>
                <c:pt idx="25" formatCode="0.0">
                  <c:v>20.71492237765143</c:v>
                </c:pt>
                <c:pt idx="26" formatCode="0.0">
                  <c:v>18.829109245783233</c:v>
                </c:pt>
                <c:pt idx="27" formatCode="0.0">
                  <c:v>16.945008799229676</c:v>
                </c:pt>
                <c:pt idx="28" formatCode="0.0">
                  <c:v>15.190971992041163</c:v>
                </c:pt>
                <c:pt idx="29" formatCode="0.0">
                  <c:v>13.225615172191109</c:v>
                </c:pt>
                <c:pt idx="30" formatCode="0.0">
                  <c:v>11.311509049288224</c:v>
                </c:pt>
                <c:pt idx="31" formatCode="0.0">
                  <c:v>10.128207816843599</c:v>
                </c:pt>
                <c:pt idx="32" formatCode="0.0">
                  <c:v>9.694819542623506</c:v>
                </c:pt>
                <c:pt idx="33" formatCode="0.0">
                  <c:v>8.9375617793026709</c:v>
                </c:pt>
                <c:pt idx="34" formatCode="0.0">
                  <c:v>8.0784833324293235</c:v>
                </c:pt>
                <c:pt idx="35" formatCode="0.0">
                  <c:v>7.6897080728821621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116'!$P$8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val>
            <c:numRef>
              <c:f>'Figure 116'!$Q$8:$AZ$8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33.195874736180933</c:v>
                </c:pt>
                <c:pt idx="15" formatCode="0.0">
                  <c:v>34.929652882368785</c:v>
                </c:pt>
                <c:pt idx="16" formatCode="0.0">
                  <c:v>34.935467392099383</c:v>
                </c:pt>
                <c:pt idx="17" formatCode="0.0">
                  <c:v>34.954931904840549</c:v>
                </c:pt>
                <c:pt idx="18" formatCode="0.0">
                  <c:v>33.839211154345861</c:v>
                </c:pt>
                <c:pt idx="19" formatCode="0.0">
                  <c:v>29.937567353204244</c:v>
                </c:pt>
                <c:pt idx="20" formatCode="0.0">
                  <c:v>28.2626574024466</c:v>
                </c:pt>
                <c:pt idx="21" formatCode="0.0">
                  <c:v>25.512782828771602</c:v>
                </c:pt>
                <c:pt idx="22" formatCode="0.0">
                  <c:v>22.480633823902654</c:v>
                </c:pt>
                <c:pt idx="23" formatCode="0.0">
                  <c:v>19.314911871221735</c:v>
                </c:pt>
                <c:pt idx="24" formatCode="0.0">
                  <c:v>17.69070040910918</c:v>
                </c:pt>
                <c:pt idx="25" formatCode="0.0">
                  <c:v>15.904018371999728</c:v>
                </c:pt>
                <c:pt idx="26" formatCode="0.0">
                  <c:v>14.164660171589116</c:v>
                </c:pt>
                <c:pt idx="27" formatCode="0.0">
                  <c:v>13.141401688337329</c:v>
                </c:pt>
                <c:pt idx="28" formatCode="0.0">
                  <c:v>11.657445677952492</c:v>
                </c:pt>
                <c:pt idx="29" formatCode="0.0">
                  <c:v>10.045376116439718</c:v>
                </c:pt>
                <c:pt idx="30" formatCode="0.0">
                  <c:v>8.6932972520886231</c:v>
                </c:pt>
                <c:pt idx="31" formatCode="0.0">
                  <c:v>7.841185266451463</c:v>
                </c:pt>
                <c:pt idx="32" formatCode="0.0">
                  <c:v>7.1223398385497276</c:v>
                </c:pt>
                <c:pt idx="33" formatCode="0.0">
                  <c:v>7.2852263241902904</c:v>
                </c:pt>
                <c:pt idx="34" formatCode="0.0">
                  <c:v>6.7667059629856858</c:v>
                </c:pt>
                <c:pt idx="35" formatCode="0.0">
                  <c:v>6.3652013890019363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116'!$P$9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val>
            <c:numRef>
              <c:f>'Figure 116'!$Q$9:$AZ$9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33.496669678677343</c:v>
                </c:pt>
                <c:pt idx="15" formatCode="0.0">
                  <c:v>34.522570720843518</c:v>
                </c:pt>
                <c:pt idx="16" formatCode="0.0">
                  <c:v>36.352402929808633</c:v>
                </c:pt>
                <c:pt idx="17" formatCode="0.0">
                  <c:v>37.281147078760831</c:v>
                </c:pt>
                <c:pt idx="18" formatCode="0.0">
                  <c:v>36.310391131607609</c:v>
                </c:pt>
                <c:pt idx="19" formatCode="0.0">
                  <c:v>35.444892500091122</c:v>
                </c:pt>
                <c:pt idx="20" formatCode="0.0">
                  <c:v>34.568081135166999</c:v>
                </c:pt>
                <c:pt idx="21" formatCode="0.0">
                  <c:v>33.729336104528755</c:v>
                </c:pt>
                <c:pt idx="22" formatCode="0.0">
                  <c:v>32.877264330603232</c:v>
                </c:pt>
                <c:pt idx="23" formatCode="0.0">
                  <c:v>32.059301481927669</c:v>
                </c:pt>
                <c:pt idx="24" formatCode="0.0">
                  <c:v>31.295179891014762</c:v>
                </c:pt>
                <c:pt idx="25" formatCode="0.0">
                  <c:v>29.905721907929564</c:v>
                </c:pt>
                <c:pt idx="26" formatCode="0.0">
                  <c:v>27.587238609880739</c:v>
                </c:pt>
                <c:pt idx="27" formatCode="0.0">
                  <c:v>24.974109974148853</c:v>
                </c:pt>
                <c:pt idx="28" formatCode="0.0">
                  <c:v>22.939370794231579</c:v>
                </c:pt>
                <c:pt idx="29" formatCode="0.0">
                  <c:v>20.041036389550968</c:v>
                </c:pt>
                <c:pt idx="30" formatCode="0.0">
                  <c:v>17.656237578741145</c:v>
                </c:pt>
                <c:pt idx="31" formatCode="0.0">
                  <c:v>15.468085745438827</c:v>
                </c:pt>
                <c:pt idx="32" formatCode="0.0">
                  <c:v>15.08707571222179</c:v>
                </c:pt>
                <c:pt idx="33" formatCode="0.0">
                  <c:v>14.019368912591569</c:v>
                </c:pt>
                <c:pt idx="34" formatCode="0.0">
                  <c:v>12.899277908828738</c:v>
                </c:pt>
                <c:pt idx="35" formatCode="0.0">
                  <c:v>12.092538417075685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27584"/>
        <c:axId val="183029120"/>
      </c:lineChart>
      <c:catAx>
        <c:axId val="183027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83029120"/>
        <c:crosses val="autoZero"/>
        <c:auto val="1"/>
        <c:lblAlgn val="ctr"/>
        <c:lblOffset val="100"/>
        <c:noMultiLvlLbl val="0"/>
      </c:catAx>
      <c:valAx>
        <c:axId val="183029120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3027584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5147436752935E-2"/>
          <c:y val="4.4557556724384779E-2"/>
          <c:w val="0.89035783825587644"/>
          <c:h val="0.70990320431859588"/>
        </c:manualLayout>
      </c:layout>
      <c:lineChart>
        <c:grouping val="standard"/>
        <c:varyColors val="0"/>
        <c:ser>
          <c:idx val="0"/>
          <c:order val="0"/>
          <c:tx>
            <c:strRef>
              <c:f>'Figure 117'!$P$5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117'!$Q$5:$AZ$5</c:f>
              <c:numCache>
                <c:formatCode>0.0</c:formatCode>
                <c:ptCount val="36"/>
              </c:numCache>
            </c:numRef>
          </c:val>
          <c:smooth val="0"/>
        </c:ser>
        <c:ser>
          <c:idx val="1"/>
          <c:order val="1"/>
          <c:tx>
            <c:strRef>
              <c:f>'Figure 117'!$P$6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117'!$Q$6:$AZ$6</c:f>
              <c:numCache>
                <c:formatCode>General</c:formatCode>
                <c:ptCount val="36"/>
                <c:pt idx="14" formatCode="0.0">
                  <c:v>6.9184874141101332E-2</c:v>
                </c:pt>
                <c:pt idx="15" formatCode="0.0">
                  <c:v>0.12156728849312713</c:v>
                </c:pt>
                <c:pt idx="16" formatCode="0.0">
                  <c:v>0.17309754728186003</c:v>
                </c:pt>
                <c:pt idx="17" formatCode="0.0">
                  <c:v>0.24026997959767477</c:v>
                </c:pt>
                <c:pt idx="18" formatCode="0.0">
                  <c:v>0.32450935712207524</c:v>
                </c:pt>
                <c:pt idx="19" formatCode="0.0">
                  <c:v>0.42888834442679241</c:v>
                </c:pt>
                <c:pt idx="20" formatCode="0.0">
                  <c:v>0.55502754918687514</c:v>
                </c:pt>
                <c:pt idx="21" formatCode="0.0">
                  <c:v>0.68528541841293467</c:v>
                </c:pt>
                <c:pt idx="22" formatCode="0.0">
                  <c:v>0.82851394519630661</c:v>
                </c:pt>
                <c:pt idx="23" formatCode="0.0">
                  <c:v>0.98885437414381072</c:v>
                </c:pt>
                <c:pt idx="24" formatCode="0.0">
                  <c:v>1.1576810469502483</c:v>
                </c:pt>
                <c:pt idx="25" formatCode="0.0">
                  <c:v>1.3327963227883624</c:v>
                </c:pt>
                <c:pt idx="26" formatCode="0.0">
                  <c:v>1.5123366639737921</c:v>
                </c:pt>
                <c:pt idx="27" formatCode="0.0">
                  <c:v>1.6972278887599388</c:v>
                </c:pt>
                <c:pt idx="28" formatCode="0.0">
                  <c:v>1.8896988020825343</c:v>
                </c:pt>
                <c:pt idx="29" formatCode="0.0">
                  <c:v>2.0854721915974501</c:v>
                </c:pt>
                <c:pt idx="30" formatCode="0.0">
                  <c:v>2.283844555164384</c:v>
                </c:pt>
                <c:pt idx="31" formatCode="0.0">
                  <c:v>2.4864325540383727</c:v>
                </c:pt>
                <c:pt idx="32" formatCode="0.0">
                  <c:v>2.6940302854906508</c:v>
                </c:pt>
                <c:pt idx="33" formatCode="0.0">
                  <c:v>2.9035213478387241</c:v>
                </c:pt>
                <c:pt idx="34" formatCode="0.0">
                  <c:v>3.1194492801876326</c:v>
                </c:pt>
                <c:pt idx="35" formatCode="0.0">
                  <c:v>3.3382044250274623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117'!$P$7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117'!$Q$7:$AZ$7</c:f>
              <c:numCache>
                <c:formatCode>General</c:formatCode>
                <c:ptCount val="36"/>
                <c:pt idx="14" formatCode="0.0">
                  <c:v>5.7935710972901483E-2</c:v>
                </c:pt>
                <c:pt idx="15" formatCode="0.0">
                  <c:v>9.1678607389828165E-2</c:v>
                </c:pt>
                <c:pt idx="16" formatCode="0.0">
                  <c:v>0.1247302680991752</c:v>
                </c:pt>
                <c:pt idx="17" formatCode="0.0">
                  <c:v>0.16758529665178071</c:v>
                </c:pt>
                <c:pt idx="18" formatCode="0.0">
                  <c:v>0.22195050140132519</c:v>
                </c:pt>
                <c:pt idx="19" formatCode="0.0">
                  <c:v>0.28853635733058863</c:v>
                </c:pt>
                <c:pt idx="20" formatCode="0.0">
                  <c:v>0.35190074740280669</c:v>
                </c:pt>
                <c:pt idx="21" formatCode="0.0">
                  <c:v>0.417354713303205</c:v>
                </c:pt>
                <c:pt idx="22" formatCode="0.0">
                  <c:v>0.48722056592302959</c:v>
                </c:pt>
                <c:pt idx="23" formatCode="0.0">
                  <c:v>0.56752303626520362</c:v>
                </c:pt>
                <c:pt idx="24" formatCode="0.0">
                  <c:v>0.65238336908036365</c:v>
                </c:pt>
                <c:pt idx="25" formatCode="0.0">
                  <c:v>0.73976376622162199</c:v>
                </c:pt>
                <c:pt idx="26" formatCode="0.0">
                  <c:v>0.82994174919211039</c:v>
                </c:pt>
                <c:pt idx="27" formatCode="0.0">
                  <c:v>0.92223402173416358</c:v>
                </c:pt>
                <c:pt idx="28" formatCode="0.0">
                  <c:v>1.0190716713183876</c:v>
                </c:pt>
                <c:pt idx="29" formatCode="0.0">
                  <c:v>1.1171769629638764</c:v>
                </c:pt>
                <c:pt idx="30" formatCode="0.0">
                  <c:v>1.2167294971748273</c:v>
                </c:pt>
                <c:pt idx="31" formatCode="0.0">
                  <c:v>1.3176927928188056</c:v>
                </c:pt>
                <c:pt idx="32" formatCode="0.0">
                  <c:v>1.4216599554386287</c:v>
                </c:pt>
                <c:pt idx="33" formatCode="0.0">
                  <c:v>1.527324612354436</c:v>
                </c:pt>
                <c:pt idx="34" formatCode="0.0">
                  <c:v>1.6353982147186799</c:v>
                </c:pt>
                <c:pt idx="35" formatCode="0.0">
                  <c:v>1.7448994421494042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117'!$P$8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117'!$Q$8:$AZ$8</c:f>
              <c:numCache>
                <c:formatCode>General</c:formatCode>
                <c:ptCount val="36"/>
                <c:pt idx="14" formatCode="0.0">
                  <c:v>4.6802011647445366E-2</c:v>
                </c:pt>
                <c:pt idx="15" formatCode="0.0">
                  <c:v>6.2959887752149238E-2</c:v>
                </c:pt>
                <c:pt idx="16" formatCode="0.0">
                  <c:v>7.6464495356776893E-2</c:v>
                </c:pt>
                <c:pt idx="17" formatCode="0.0">
                  <c:v>9.4925397120869559E-2</c:v>
                </c:pt>
                <c:pt idx="18" formatCode="0.0">
                  <c:v>0.11753005488421181</c:v>
                </c:pt>
                <c:pt idx="19" formatCode="0.0">
                  <c:v>0.13929857626565287</c:v>
                </c:pt>
                <c:pt idx="20" formatCode="0.0">
                  <c:v>0.14234378896971972</c:v>
                </c:pt>
                <c:pt idx="21" formatCode="0.0">
                  <c:v>0.14630231628773507</c:v>
                </c:pt>
                <c:pt idx="22" formatCode="0.0">
                  <c:v>0.1460648248177879</c:v>
                </c:pt>
                <c:pt idx="23" formatCode="0.0">
                  <c:v>0.14545627234580655</c:v>
                </c:pt>
                <c:pt idx="24" formatCode="0.0">
                  <c:v>0.14512694903215248</c:v>
                </c:pt>
                <c:pt idx="25" formatCode="0.0">
                  <c:v>0.14454116819891</c:v>
                </c:pt>
                <c:pt idx="26" formatCode="0.0">
                  <c:v>0.14382866622967033</c:v>
                </c:pt>
                <c:pt idx="27" formatCode="0.0">
                  <c:v>0.14670153162091015</c:v>
                </c:pt>
                <c:pt idx="28" formatCode="0.0">
                  <c:v>0.14531538399605134</c:v>
                </c:pt>
                <c:pt idx="29" formatCode="0.0">
                  <c:v>0.14509119359561304</c:v>
                </c:pt>
                <c:pt idx="30" formatCode="0.0">
                  <c:v>0.14414726710355075</c:v>
                </c:pt>
                <c:pt idx="31" formatCode="0.0">
                  <c:v>0.14446733825585434</c:v>
                </c:pt>
                <c:pt idx="32" formatCode="0.0">
                  <c:v>0.14602165946082962</c:v>
                </c:pt>
                <c:pt idx="33" formatCode="0.0">
                  <c:v>0.14587363182996266</c:v>
                </c:pt>
                <c:pt idx="34" formatCode="0.0">
                  <c:v>0.14571740205078049</c:v>
                </c:pt>
                <c:pt idx="35" formatCode="0.0">
                  <c:v>0.14555086266820702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117'!$P$9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117'!$Q$9:$AZ$9</c:f>
              <c:numCache>
                <c:formatCode>General</c:formatCode>
                <c:ptCount val="36"/>
                <c:pt idx="14" formatCode="0.0">
                  <c:v>6.4429886361751093E-2</c:v>
                </c:pt>
                <c:pt idx="15" formatCode="0.0">
                  <c:v>0.10691984974509494</c:v>
                </c:pt>
                <c:pt idx="16" formatCode="0.0">
                  <c:v>0.14934515486086886</c:v>
                </c:pt>
                <c:pt idx="17" formatCode="0.0">
                  <c:v>0.20454236946464768</c:v>
                </c:pt>
                <c:pt idx="18" formatCode="0.0">
                  <c:v>0.27372366383133812</c:v>
                </c:pt>
                <c:pt idx="19" formatCode="0.0">
                  <c:v>0.35954100662621746</c:v>
                </c:pt>
                <c:pt idx="20" formatCode="0.0">
                  <c:v>0.4546769065960356</c:v>
                </c:pt>
                <c:pt idx="21" formatCode="0.0">
                  <c:v>0.55291118059570676</c:v>
                </c:pt>
                <c:pt idx="22" formatCode="0.0">
                  <c:v>0.6580028670076693</c:v>
                </c:pt>
                <c:pt idx="23" formatCode="0.0">
                  <c:v>0.77885816231056526</c:v>
                </c:pt>
                <c:pt idx="24" formatCode="0.0">
                  <c:v>0.90645348372954559</c:v>
                </c:pt>
                <c:pt idx="25" formatCode="0.0">
                  <c:v>1.0381418935831963</c:v>
                </c:pt>
                <c:pt idx="26" formatCode="0.0">
                  <c:v>1.1738319290339851</c:v>
                </c:pt>
                <c:pt idx="27" formatCode="0.0">
                  <c:v>1.311772390142766</c:v>
                </c:pt>
                <c:pt idx="28" formatCode="0.0">
                  <c:v>1.4579977969410283</c:v>
                </c:pt>
                <c:pt idx="29" formatCode="0.0">
                  <c:v>1.6045224192549827</c:v>
                </c:pt>
                <c:pt idx="30" formatCode="0.0">
                  <c:v>1.7553787330685444</c:v>
                </c:pt>
                <c:pt idx="31" formatCode="0.0">
                  <c:v>1.9065396121505376</c:v>
                </c:pt>
                <c:pt idx="32" formatCode="0.0">
                  <c:v>2.0639681193560766</c:v>
                </c:pt>
                <c:pt idx="33" formatCode="0.0">
                  <c:v>2.2227081792236598</c:v>
                </c:pt>
                <c:pt idx="34" formatCode="0.0">
                  <c:v>2.3853845305088308</c:v>
                </c:pt>
                <c:pt idx="35" formatCode="0.0">
                  <c:v>2.5506576102719687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21376"/>
        <c:axId val="184427264"/>
      </c:lineChart>
      <c:catAx>
        <c:axId val="184421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84427264"/>
        <c:crosses val="autoZero"/>
        <c:auto val="1"/>
        <c:lblAlgn val="ctr"/>
        <c:lblOffset val="100"/>
        <c:noMultiLvlLbl val="0"/>
      </c:catAx>
      <c:valAx>
        <c:axId val="18442726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4421376"/>
        <c:crosses val="autoZero"/>
        <c:crossBetween val="between"/>
        <c:majorUnit val="2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118'!$P$5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118'!$Q$5:$AZ$5</c:f>
              <c:numCache>
                <c:formatCode>0.0</c:formatCode>
                <c:ptCount val="36"/>
              </c:numCache>
            </c:numRef>
          </c:val>
          <c:smooth val="0"/>
        </c:ser>
        <c:ser>
          <c:idx val="1"/>
          <c:order val="1"/>
          <c:tx>
            <c:strRef>
              <c:f>'Figure 118'!$P$6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118'!$Q$6:$AZ$6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0.56702655756366771</c:v>
                </c:pt>
                <c:pt idx="23" formatCode="0.0">
                  <c:v>1.1345579693007695</c:v>
                </c:pt>
                <c:pt idx="24" formatCode="0.0">
                  <c:v>2.1273353722397887</c:v>
                </c:pt>
                <c:pt idx="25" formatCode="0.0">
                  <c:v>4.2538133809023844</c:v>
                </c:pt>
                <c:pt idx="26" formatCode="0.0">
                  <c:v>6.3771411635717632</c:v>
                </c:pt>
                <c:pt idx="27" formatCode="0.0">
                  <c:v>8.5012120406249991</c:v>
                </c:pt>
                <c:pt idx="28" formatCode="0.0">
                  <c:v>11.336875461596557</c:v>
                </c:pt>
                <c:pt idx="29" formatCode="0.0">
                  <c:v>12.751151561066186</c:v>
                </c:pt>
                <c:pt idx="30" formatCode="0.0">
                  <c:v>14.166885111127518</c:v>
                </c:pt>
                <c:pt idx="31" formatCode="0.0">
                  <c:v>14.876681048876584</c:v>
                </c:pt>
                <c:pt idx="32" formatCode="0.0">
                  <c:v>15.889651613029548</c:v>
                </c:pt>
                <c:pt idx="33" formatCode="0.0">
                  <c:v>15.882956910266957</c:v>
                </c:pt>
                <c:pt idx="34" formatCode="0.0">
                  <c:v>15.887961790631289</c:v>
                </c:pt>
                <c:pt idx="35" formatCode="0.0">
                  <c:v>15.884079077975677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118'!$P$7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118'!$Q$7:$AZ$7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0.28398735030767908</c:v>
                </c:pt>
                <c:pt idx="25" formatCode="0.0">
                  <c:v>0.56765434643989798</c:v>
                </c:pt>
                <c:pt idx="26" formatCode="0.0">
                  <c:v>1.0642329472569936</c:v>
                </c:pt>
                <c:pt idx="27" formatCode="0.0">
                  <c:v>2.1274572577803923</c:v>
                </c:pt>
                <c:pt idx="28" formatCode="0.0">
                  <c:v>3.1932707182012616</c:v>
                </c:pt>
                <c:pt idx="29" formatCode="0.0">
                  <c:v>4.2570845038438652</c:v>
                </c:pt>
                <c:pt idx="30" formatCode="0.0">
                  <c:v>5.676692714460156</c:v>
                </c:pt>
                <c:pt idx="31" formatCode="0.0">
                  <c:v>6.3844050500739646</c:v>
                </c:pt>
                <c:pt idx="32" formatCode="0.0">
                  <c:v>7.0968940332700186</c:v>
                </c:pt>
                <c:pt idx="33" formatCode="0.0">
                  <c:v>7.4525393866551353</c:v>
                </c:pt>
                <c:pt idx="34" formatCode="0.0">
                  <c:v>7.9584100213910896</c:v>
                </c:pt>
                <c:pt idx="35" formatCode="0.0">
                  <c:v>7.9562042644555397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118'!$P$8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118'!$Q$8:$AZ$8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  <c:pt idx="31" formatCode="0.0">
                  <c:v>0</c:v>
                </c:pt>
                <c:pt idx="32" formatCode="0.0">
                  <c:v>0</c:v>
                </c:pt>
                <c:pt idx="33" formatCode="0.0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118'!$P$9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118'!$Q$9:$AZ$9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1.1356074331969488</c:v>
                </c:pt>
                <c:pt idx="21" formatCode="0.0">
                  <c:v>2.2712556279725238</c:v>
                </c:pt>
                <c:pt idx="22" formatCode="0.0">
                  <c:v>4.2543569279673221</c:v>
                </c:pt>
                <c:pt idx="23" formatCode="0.0">
                  <c:v>8.5183738525094643</c:v>
                </c:pt>
                <c:pt idx="24" formatCode="0.0">
                  <c:v>12.789618600006527</c:v>
                </c:pt>
                <c:pt idx="25" formatCode="0.0">
                  <c:v>17.050962248345758</c:v>
                </c:pt>
                <c:pt idx="26" formatCode="0.0">
                  <c:v>22.736830285684675</c:v>
                </c:pt>
                <c:pt idx="27" formatCode="0.0">
                  <c:v>25.552497362599244</c:v>
                </c:pt>
                <c:pt idx="28" formatCode="0.0">
                  <c:v>28.427479113968257</c:v>
                </c:pt>
                <c:pt idx="29" formatCode="0.0">
                  <c:v>29.828480562400813</c:v>
                </c:pt>
                <c:pt idx="30" formatCode="0.0">
                  <c:v>31.873951253293914</c:v>
                </c:pt>
                <c:pt idx="31" formatCode="0.0">
                  <c:v>31.85503240868978</c:v>
                </c:pt>
                <c:pt idx="32" formatCode="0.0">
                  <c:v>31.888803624333963</c:v>
                </c:pt>
                <c:pt idx="33" formatCode="0.0">
                  <c:v>31.89108988096838</c:v>
                </c:pt>
                <c:pt idx="34" formatCode="0.0">
                  <c:v>31.902218962771315</c:v>
                </c:pt>
                <c:pt idx="35" formatCode="0.0">
                  <c:v>31.901471065612842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45376"/>
        <c:axId val="185046912"/>
      </c:lineChart>
      <c:catAx>
        <c:axId val="185045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85046912"/>
        <c:crosses val="autoZero"/>
        <c:auto val="1"/>
        <c:lblAlgn val="ctr"/>
        <c:lblOffset val="100"/>
        <c:noMultiLvlLbl val="0"/>
      </c:catAx>
      <c:valAx>
        <c:axId val="185046912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045376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'Figure 119'!$P$9</c:f>
              <c:strCache>
                <c:ptCount val="1"/>
                <c:pt idx="0">
                  <c:v>Min Value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'Figure 119'!$Q$9:$AZ$9</c:f>
              <c:numCache>
                <c:formatCode>General</c:formatCode>
                <c:ptCount val="36"/>
                <c:pt idx="12" formatCode="0.0">
                  <c:v>36</c:v>
                </c:pt>
                <c:pt idx="13" formatCode="0.0">
                  <c:v>109</c:v>
                </c:pt>
                <c:pt idx="14" formatCode="0.0">
                  <c:v>104.6</c:v>
                </c:pt>
                <c:pt idx="15" formatCode="0.0">
                  <c:v>102.9</c:v>
                </c:pt>
                <c:pt idx="16" formatCode="0.0">
                  <c:v>101.3</c:v>
                </c:pt>
                <c:pt idx="17" formatCode="0.0">
                  <c:v>101.3</c:v>
                </c:pt>
                <c:pt idx="18" formatCode="0.0">
                  <c:v>103.3</c:v>
                </c:pt>
                <c:pt idx="19" formatCode="0.0">
                  <c:v>98.4</c:v>
                </c:pt>
                <c:pt idx="20" formatCode="0.0">
                  <c:v>92</c:v>
                </c:pt>
                <c:pt idx="21" formatCode="0.0">
                  <c:v>86.7</c:v>
                </c:pt>
                <c:pt idx="22" formatCode="0.0">
                  <c:v>81.5</c:v>
                </c:pt>
                <c:pt idx="23" formatCode="0.0">
                  <c:v>77.2</c:v>
                </c:pt>
                <c:pt idx="24" formatCode="0.0">
                  <c:v>73.099999999999994</c:v>
                </c:pt>
                <c:pt idx="25" formatCode="0.0">
                  <c:v>69.599999999999994</c:v>
                </c:pt>
                <c:pt idx="26" formatCode="0.0">
                  <c:v>66.2</c:v>
                </c:pt>
                <c:pt idx="27" formatCode="0.0">
                  <c:v>63.4</c:v>
                </c:pt>
                <c:pt idx="28" formatCode="0.0">
                  <c:v>61</c:v>
                </c:pt>
                <c:pt idx="29" formatCode="0.0">
                  <c:v>58.4</c:v>
                </c:pt>
                <c:pt idx="30" formatCode="0.0">
                  <c:v>55.4</c:v>
                </c:pt>
                <c:pt idx="31" formatCode="0.0">
                  <c:v>52.2</c:v>
                </c:pt>
                <c:pt idx="32" formatCode="0.0">
                  <c:v>49.3</c:v>
                </c:pt>
                <c:pt idx="33" formatCode="0.0">
                  <c:v>46.8</c:v>
                </c:pt>
                <c:pt idx="34" formatCode="0.0">
                  <c:v>44.9</c:v>
                </c:pt>
                <c:pt idx="35" formatCode="0.0">
                  <c:v>43</c:v>
                </c:pt>
              </c:numCache>
            </c:numRef>
          </c:val>
        </c:ser>
        <c:ser>
          <c:idx val="2"/>
          <c:order val="2"/>
          <c:tx>
            <c:strRef>
              <c:f>'Figure 119'!$P$10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accent6">
                <a:lumMod val="75000"/>
                <a:alpha val="50000"/>
              </a:schemeClr>
            </a:solidFill>
          </c:spPr>
          <c:val>
            <c:numRef>
              <c:f>'Figure 119'!$Q$10:$AZ$10</c:f>
              <c:numCache>
                <c:formatCode>General</c:formatCode>
                <c:ptCount val="36"/>
                <c:pt idx="12" formatCode="0.0">
                  <c:v>0</c:v>
                </c:pt>
                <c:pt idx="13" formatCode="0.0">
                  <c:v>0</c:v>
                </c:pt>
                <c:pt idx="14" formatCode="0.0">
                  <c:v>3</c:v>
                </c:pt>
                <c:pt idx="15" formatCode="0.0">
                  <c:v>3</c:v>
                </c:pt>
                <c:pt idx="16" formatCode="0.0">
                  <c:v>7</c:v>
                </c:pt>
                <c:pt idx="17" formatCode="0.0">
                  <c:v>8.2999999999999972</c:v>
                </c:pt>
                <c:pt idx="18" formatCode="0.0">
                  <c:v>12.299999999999997</c:v>
                </c:pt>
                <c:pt idx="19" formatCode="0.0">
                  <c:v>19.199999999999989</c:v>
                </c:pt>
                <c:pt idx="20" formatCode="0.0">
                  <c:v>23.700000000000003</c:v>
                </c:pt>
                <c:pt idx="21" formatCode="0.0">
                  <c:v>29.299999999999997</c:v>
                </c:pt>
                <c:pt idx="22" formatCode="0.0">
                  <c:v>33.200000000000003</c:v>
                </c:pt>
                <c:pt idx="23" formatCode="0.0">
                  <c:v>38.399999999999991</c:v>
                </c:pt>
                <c:pt idx="24" formatCode="0.0">
                  <c:v>42</c:v>
                </c:pt>
                <c:pt idx="25" formatCode="0.0">
                  <c:v>44.800000000000011</c:v>
                </c:pt>
                <c:pt idx="26" formatCode="0.0">
                  <c:v>47.7</c:v>
                </c:pt>
                <c:pt idx="27" formatCode="0.0">
                  <c:v>49.199999999999996</c:v>
                </c:pt>
                <c:pt idx="28" formatCode="0.0">
                  <c:v>50.7</c:v>
                </c:pt>
                <c:pt idx="29" formatCode="0.0">
                  <c:v>49.1</c:v>
                </c:pt>
                <c:pt idx="30" formatCode="0.0">
                  <c:v>49.800000000000004</c:v>
                </c:pt>
                <c:pt idx="31" formatCode="0.0">
                  <c:v>47.5</c:v>
                </c:pt>
                <c:pt idx="32" formatCode="0.0">
                  <c:v>46.2</c:v>
                </c:pt>
                <c:pt idx="33" formatCode="0.0">
                  <c:v>42.100000000000009</c:v>
                </c:pt>
                <c:pt idx="34" formatCode="0.0">
                  <c:v>37.800000000000004</c:v>
                </c:pt>
                <c:pt idx="35" formatCode="0.0">
                  <c:v>33.5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68256"/>
        <c:axId val="185169792"/>
      </c:areaChart>
      <c:lineChart>
        <c:grouping val="standard"/>
        <c:varyColors val="0"/>
        <c:ser>
          <c:idx val="0"/>
          <c:order val="0"/>
          <c:tx>
            <c:strRef>
              <c:f>'Figure 119'!$P$8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119'!$Q$7:$AZ$7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119'!$Q$8:$AZ$8</c:f>
              <c:numCache>
                <c:formatCode>0.00</c:formatCode>
                <c:ptCount val="36"/>
                <c:pt idx="0">
                  <c:v>49.79607</c:v>
                </c:pt>
                <c:pt idx="1">
                  <c:v>54.036679999999997</c:v>
                </c:pt>
                <c:pt idx="2">
                  <c:v>65.594089999999994</c:v>
                </c:pt>
                <c:pt idx="3">
                  <c:v>72.96011</c:v>
                </c:pt>
                <c:pt idx="4">
                  <c:v>79.179119999999998</c:v>
                </c:pt>
                <c:pt idx="5">
                  <c:v>85.8429</c:v>
                </c:pt>
                <c:pt idx="6">
                  <c:v>88.668570000000003</c:v>
                </c:pt>
                <c:pt idx="7">
                  <c:v>90.310100000000006</c:v>
                </c:pt>
                <c:pt idx="8">
                  <c:v>100.1105</c:v>
                </c:pt>
                <c:pt idx="9">
                  <c:v>104.38378</c:v>
                </c:pt>
                <c:pt idx="10">
                  <c:v>107.25060000000001</c:v>
                </c:pt>
                <c:pt idx="11">
                  <c:v>101.26669</c:v>
                </c:pt>
                <c:pt idx="12">
                  <c:v>114.72723000000001</c:v>
                </c:pt>
                <c:pt idx="13">
                  <c:v>108.74630999999999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68256"/>
        <c:axId val="185169792"/>
      </c:lineChart>
      <c:catAx>
        <c:axId val="185168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85169792"/>
        <c:crosses val="autoZero"/>
        <c:auto val="1"/>
        <c:lblAlgn val="ctr"/>
        <c:lblOffset val="100"/>
        <c:noMultiLvlLbl val="0"/>
      </c:catAx>
      <c:valAx>
        <c:axId val="185169792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16825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15'!$L$4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008265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15'!$M$4:$AQ$4</c:f>
              <c:numCache>
                <c:formatCode>0.000</c:formatCode>
                <c:ptCount val="31"/>
                <c:pt idx="0">
                  <c:v>6.8865000000000003E-3</c:v>
                </c:pt>
                <c:pt idx="1">
                  <c:v>2.0659500000000001E-2</c:v>
                </c:pt>
                <c:pt idx="2">
                  <c:v>3.4432499999999998E-2</c:v>
                </c:pt>
                <c:pt idx="3">
                  <c:v>4.6440000000000002E-2</c:v>
                </c:pt>
                <c:pt idx="4">
                  <c:v>5.9386000000000001E-2</c:v>
                </c:pt>
                <c:pt idx="5">
                  <c:v>7.9958000000000001E-2</c:v>
                </c:pt>
                <c:pt idx="6">
                  <c:v>9.8849000000000006E-2</c:v>
                </c:pt>
                <c:pt idx="7">
                  <c:v>0.18049200000000001</c:v>
                </c:pt>
                <c:pt idx="8">
                  <c:v>0.18341512159515624</c:v>
                </c:pt>
                <c:pt idx="9">
                  <c:v>0.18926136478546871</c:v>
                </c:pt>
                <c:pt idx="10">
                  <c:v>0.21089246458962474</c:v>
                </c:pt>
                <c:pt idx="11">
                  <c:v>0.24363142645537453</c:v>
                </c:pt>
                <c:pt idx="12">
                  <c:v>0.28397050446853045</c:v>
                </c:pt>
                <c:pt idx="13">
                  <c:v>0.32957120135296758</c:v>
                </c:pt>
                <c:pt idx="14">
                  <c:v>0.37926426847062344</c:v>
                </c:pt>
                <c:pt idx="15">
                  <c:v>0.43129583286440437</c:v>
                </c:pt>
                <c:pt idx="16">
                  <c:v>0.48449664589624769</c:v>
                </c:pt>
                <c:pt idx="17">
                  <c:v>0.53886670756615351</c:v>
                </c:pt>
                <c:pt idx="18">
                  <c:v>0.59382139355509056</c:v>
                </c:pt>
                <c:pt idx="19">
                  <c:v>0.64936070386305877</c:v>
                </c:pt>
                <c:pt idx="20">
                  <c:v>0.70548463849005849</c:v>
                </c:pt>
                <c:pt idx="21">
                  <c:v>0.76219319743608926</c:v>
                </c:pt>
                <c:pt idx="22">
                  <c:v>0.81948638070115132</c:v>
                </c:pt>
                <c:pt idx="23">
                  <c:v>0.87677956396621348</c:v>
                </c:pt>
                <c:pt idx="24">
                  <c:v>0.93407274723127554</c:v>
                </c:pt>
                <c:pt idx="25">
                  <c:v>0.99136593049633759</c:v>
                </c:pt>
                <c:pt idx="26">
                  <c:v>1.0480744894423684</c:v>
                </c:pt>
                <c:pt idx="27">
                  <c:v>1.1041984240693679</c:v>
                </c:pt>
                <c:pt idx="28">
                  <c:v>1.1591531100583048</c:v>
                </c:pt>
                <c:pt idx="29">
                  <c:v>1.2129385474091794</c:v>
                </c:pt>
                <c:pt idx="30">
                  <c:v>1.2649701118029602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15'!$L$5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15'!$M$5:$AQ$5</c:f>
              <c:numCache>
                <c:formatCode>0.000</c:formatCode>
                <c:ptCount val="31"/>
                <c:pt idx="0">
                  <c:v>6.8865000000000003E-3</c:v>
                </c:pt>
                <c:pt idx="1">
                  <c:v>2.0659500000000001E-2</c:v>
                </c:pt>
                <c:pt idx="2">
                  <c:v>3.4432499999999998E-2</c:v>
                </c:pt>
                <c:pt idx="3">
                  <c:v>4.6440000000000002E-2</c:v>
                </c:pt>
                <c:pt idx="4">
                  <c:v>5.9386000000000001E-2</c:v>
                </c:pt>
                <c:pt idx="5">
                  <c:v>7.9958000000000001E-2</c:v>
                </c:pt>
                <c:pt idx="6">
                  <c:v>9.8849000000000006E-2</c:v>
                </c:pt>
                <c:pt idx="7">
                  <c:v>0.18049200000000001</c:v>
                </c:pt>
                <c:pt idx="8">
                  <c:v>0.18141659983638145</c:v>
                </c:pt>
                <c:pt idx="9">
                  <c:v>0.18326579950914437</c:v>
                </c:pt>
                <c:pt idx="10">
                  <c:v>0.19010783829836717</c:v>
                </c:pt>
                <c:pt idx="11">
                  <c:v>0.20046335646583949</c:v>
                </c:pt>
                <c:pt idx="12">
                  <c:v>0.21322283420790358</c:v>
                </c:pt>
                <c:pt idx="13">
                  <c:v>0.22764659165545431</c:v>
                </c:pt>
                <c:pt idx="14">
                  <c:v>0.24336478887393903</c:v>
                </c:pt>
                <c:pt idx="15">
                  <c:v>0.25982266596152892</c:v>
                </c:pt>
                <c:pt idx="16">
                  <c:v>0.27665038298367139</c:v>
                </c:pt>
                <c:pt idx="17">
                  <c:v>0.29384793994036645</c:v>
                </c:pt>
                <c:pt idx="18">
                  <c:v>0.31123041686433783</c:v>
                </c:pt>
                <c:pt idx="19">
                  <c:v>0.32879781375558553</c:v>
                </c:pt>
                <c:pt idx="20">
                  <c:v>0.3465501306141095</c:v>
                </c:pt>
                <c:pt idx="21">
                  <c:v>0.36448736743990978</c:v>
                </c:pt>
                <c:pt idx="22">
                  <c:v>0.38260952423298628</c:v>
                </c:pt>
                <c:pt idx="23">
                  <c:v>0.40073168102606277</c:v>
                </c:pt>
                <c:pt idx="24">
                  <c:v>0.41885383781913926</c:v>
                </c:pt>
                <c:pt idx="25">
                  <c:v>0.4369759946122157</c:v>
                </c:pt>
                <c:pt idx="26">
                  <c:v>0.45491323143801599</c:v>
                </c:pt>
                <c:pt idx="27">
                  <c:v>0.47266554829654001</c:v>
                </c:pt>
                <c:pt idx="28">
                  <c:v>0.49004802522051133</c:v>
                </c:pt>
                <c:pt idx="29">
                  <c:v>0.50706066220993018</c:v>
                </c:pt>
                <c:pt idx="30">
                  <c:v>0.52351853929752001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15'!$L$6</c:f>
              <c:strCache>
                <c:ptCount val="1"/>
                <c:pt idx="0">
                  <c:v>Potential</c:v>
                </c:pt>
              </c:strCache>
            </c:strRef>
          </c:tx>
          <c:spPr>
            <a:ln>
              <a:solidFill>
                <a:srgbClr val="D31145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15'!$M$6:$AQ$6</c:f>
              <c:numCache>
                <c:formatCode>0.000</c:formatCode>
                <c:ptCount val="31"/>
                <c:pt idx="7">
                  <c:v>7.8</c:v>
                </c:pt>
                <c:pt idx="8">
                  <c:v>7.8</c:v>
                </c:pt>
                <c:pt idx="9">
                  <c:v>7.8</c:v>
                </c:pt>
                <c:pt idx="10">
                  <c:v>7.8</c:v>
                </c:pt>
                <c:pt idx="11">
                  <c:v>7.8</c:v>
                </c:pt>
                <c:pt idx="12">
                  <c:v>7.8</c:v>
                </c:pt>
                <c:pt idx="13">
                  <c:v>7.8</c:v>
                </c:pt>
                <c:pt idx="14">
                  <c:v>7.8</c:v>
                </c:pt>
                <c:pt idx="15">
                  <c:v>7.8</c:v>
                </c:pt>
                <c:pt idx="16">
                  <c:v>7.8</c:v>
                </c:pt>
                <c:pt idx="17">
                  <c:v>7.8</c:v>
                </c:pt>
                <c:pt idx="18">
                  <c:v>7.8</c:v>
                </c:pt>
                <c:pt idx="19">
                  <c:v>7.8</c:v>
                </c:pt>
                <c:pt idx="20">
                  <c:v>7.8</c:v>
                </c:pt>
                <c:pt idx="21">
                  <c:v>7.8</c:v>
                </c:pt>
                <c:pt idx="22">
                  <c:v>7.8</c:v>
                </c:pt>
                <c:pt idx="23">
                  <c:v>7.8</c:v>
                </c:pt>
                <c:pt idx="24">
                  <c:v>7.8</c:v>
                </c:pt>
                <c:pt idx="25">
                  <c:v>7.8</c:v>
                </c:pt>
                <c:pt idx="26">
                  <c:v>7.8</c:v>
                </c:pt>
                <c:pt idx="27">
                  <c:v>7.8</c:v>
                </c:pt>
                <c:pt idx="28">
                  <c:v>7.8</c:v>
                </c:pt>
                <c:pt idx="29">
                  <c:v>7.8</c:v>
                </c:pt>
                <c:pt idx="30">
                  <c:v>7.8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15'!$L$7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15'!$M$7:$AQ$7</c:f>
              <c:numCache>
                <c:formatCode>0.000</c:formatCode>
                <c:ptCount val="31"/>
                <c:pt idx="0">
                  <c:v>6.8865000000000003E-3</c:v>
                </c:pt>
                <c:pt idx="1">
                  <c:v>2.0659500000000001E-2</c:v>
                </c:pt>
                <c:pt idx="2">
                  <c:v>3.4432499999999998E-2</c:v>
                </c:pt>
                <c:pt idx="3">
                  <c:v>4.6440000000000002E-2</c:v>
                </c:pt>
                <c:pt idx="4">
                  <c:v>5.9386000000000001E-2</c:v>
                </c:pt>
                <c:pt idx="5">
                  <c:v>7.9958000000000001E-2</c:v>
                </c:pt>
                <c:pt idx="6">
                  <c:v>9.8849000000000006E-2</c:v>
                </c:pt>
                <c:pt idx="7">
                  <c:v>0.18049200000000001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5888"/>
        <c:axId val="172407424"/>
      </c:lineChart>
      <c:catAx>
        <c:axId val="1724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407424"/>
        <c:crosses val="autoZero"/>
        <c:auto val="1"/>
        <c:lblAlgn val="ctr"/>
        <c:lblOffset val="100"/>
        <c:noMultiLvlLbl val="0"/>
      </c:catAx>
      <c:valAx>
        <c:axId val="172407424"/>
        <c:scaling>
          <c:orientation val="minMax"/>
        </c:scaling>
        <c:delete val="0"/>
        <c:axPos val="l"/>
        <c:majorGridlines/>
        <c:title>
          <c:tx>
            <c:strRef>
              <c:f>'Figure 15'!$L$2</c:f>
              <c:strCache>
                <c:ptCount val="1"/>
                <c:pt idx="0">
                  <c:v>Household Uptake (Millions)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405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120'!$P$9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120'!$Q$9:$AZ$9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26.92276700455319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120'!$P$10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120'!$Q$10:$AZ$10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26.339729707059554</c:v>
                </c:pt>
                <c:pt idx="15" formatCode="0.0">
                  <c:v>26.312365735061519</c:v>
                </c:pt>
                <c:pt idx="16" formatCode="0.0">
                  <c:v>25.670198635975439</c:v>
                </c:pt>
                <c:pt idx="17" formatCode="0.0">
                  <c:v>24.959298405913561</c:v>
                </c:pt>
                <c:pt idx="18" formatCode="0.0">
                  <c:v>24.435952751804926</c:v>
                </c:pt>
                <c:pt idx="19" formatCode="0.0">
                  <c:v>23.98324004340413</c:v>
                </c:pt>
                <c:pt idx="20" formatCode="0.0">
                  <c:v>23.659606791867365</c:v>
                </c:pt>
                <c:pt idx="21" formatCode="0.0">
                  <c:v>23.003898926493722</c:v>
                </c:pt>
                <c:pt idx="22" formatCode="0.0">
                  <c:v>22.672659547844354</c:v>
                </c:pt>
                <c:pt idx="23" formatCode="0.0">
                  <c:v>22.274432149285548</c:v>
                </c:pt>
                <c:pt idx="24" formatCode="0.0">
                  <c:v>21.870259345234139</c:v>
                </c:pt>
                <c:pt idx="25" formatCode="0.0">
                  <c:v>21.464495022853939</c:v>
                </c:pt>
                <c:pt idx="26" formatCode="0.0">
                  <c:v>21.053999892830351</c:v>
                </c:pt>
                <c:pt idx="27" formatCode="0.0">
                  <c:v>20.653859411948165</c:v>
                </c:pt>
                <c:pt idx="28" formatCode="0.0">
                  <c:v>20.263237717155899</c:v>
                </c:pt>
                <c:pt idx="29" formatCode="0.0">
                  <c:v>19.866457015937925</c:v>
                </c:pt>
                <c:pt idx="30" formatCode="0.0">
                  <c:v>19.474281978395268</c:v>
                </c:pt>
                <c:pt idx="31" formatCode="0.0">
                  <c:v>19.111227107365458</c:v>
                </c:pt>
                <c:pt idx="32" formatCode="0.0">
                  <c:v>18.754561640279217</c:v>
                </c:pt>
                <c:pt idx="33" formatCode="0.0">
                  <c:v>18.381696946165089</c:v>
                </c:pt>
                <c:pt idx="34" formatCode="0.0">
                  <c:v>18.387489204787254</c:v>
                </c:pt>
                <c:pt idx="35" formatCode="0.0">
                  <c:v>18.382995655647267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120'!$P$11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120'!$Q$11:$AZ$11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27.088541703565468</c:v>
                </c:pt>
                <c:pt idx="15" formatCode="0.0">
                  <c:v>26.720688125966138</c:v>
                </c:pt>
                <c:pt idx="16" formatCode="0.0">
                  <c:v>26.449359870974114</c:v>
                </c:pt>
                <c:pt idx="17" formatCode="0.0">
                  <c:v>25.733464532601634</c:v>
                </c:pt>
                <c:pt idx="18" formatCode="0.0">
                  <c:v>25.663599684686847</c:v>
                </c:pt>
                <c:pt idx="19" formatCode="0.0">
                  <c:v>25.21664798114843</c:v>
                </c:pt>
                <c:pt idx="20" formatCode="0.0">
                  <c:v>24.886578615772962</c:v>
                </c:pt>
                <c:pt idx="21" formatCode="0.0">
                  <c:v>24.591700744223196</c:v>
                </c:pt>
                <c:pt idx="22" formatCode="0.0">
                  <c:v>24.145214621061406</c:v>
                </c:pt>
                <c:pt idx="23" formatCode="0.0">
                  <c:v>24.115483537501195</c:v>
                </c:pt>
                <c:pt idx="24" formatCode="0.0">
                  <c:v>24.091216743792568</c:v>
                </c:pt>
                <c:pt idx="25" formatCode="0.0">
                  <c:v>24.041482426055016</c:v>
                </c:pt>
                <c:pt idx="26" formatCode="0.0">
                  <c:v>24.005333152330927</c:v>
                </c:pt>
                <c:pt idx="27" formatCode="0.0">
                  <c:v>23.962819535865918</c:v>
                </c:pt>
                <c:pt idx="28" formatCode="0.0">
                  <c:v>23.949328008075423</c:v>
                </c:pt>
                <c:pt idx="29" formatCode="0.0">
                  <c:v>23.918522825950681</c:v>
                </c:pt>
                <c:pt idx="30" formatCode="0.0">
                  <c:v>23.895154439104637</c:v>
                </c:pt>
                <c:pt idx="31" formatCode="0.0">
                  <c:v>23.88814165758679</c:v>
                </c:pt>
                <c:pt idx="32" formatCode="0.0">
                  <c:v>23.898616676005751</c:v>
                </c:pt>
                <c:pt idx="33" formatCode="0.0">
                  <c:v>23.901184461762405</c:v>
                </c:pt>
                <c:pt idx="34" formatCode="0.0">
                  <c:v>23.907003252325794</c:v>
                </c:pt>
                <c:pt idx="35" formatCode="0.0">
                  <c:v>23.900377175246291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120'!$P$12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120'!$Q$12:$AZ$12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27.559474246301406</c:v>
                </c:pt>
                <c:pt idx="15" formatCode="0.0">
                  <c:v>27.687944247152963</c:v>
                </c:pt>
                <c:pt idx="16" formatCode="0.0">
                  <c:v>26.600527151035894</c:v>
                </c:pt>
                <c:pt idx="17" formatCode="0.0">
                  <c:v>26.223687116604037</c:v>
                </c:pt>
                <c:pt idx="18" formatCode="0.0">
                  <c:v>26.001685020292214</c:v>
                </c:pt>
                <c:pt idx="19" formatCode="0.0">
                  <c:v>24.798320362574852</c:v>
                </c:pt>
                <c:pt idx="20" formatCode="0.0">
                  <c:v>25.199927149404566</c:v>
                </c:pt>
                <c:pt idx="21" formatCode="0.0">
                  <c:v>25.79266378571214</c:v>
                </c:pt>
                <c:pt idx="22" formatCode="0.0">
                  <c:v>25.886417366689685</c:v>
                </c:pt>
                <c:pt idx="23" formatCode="0.0">
                  <c:v>25.918157854968896</c:v>
                </c:pt>
                <c:pt idx="24" formatCode="0.0">
                  <c:v>26.002488109011654</c:v>
                </c:pt>
                <c:pt idx="25" formatCode="0.0">
                  <c:v>26.043090904847332</c:v>
                </c:pt>
                <c:pt idx="26" formatCode="0.0">
                  <c:v>26.062201316863021</c:v>
                </c:pt>
                <c:pt idx="27" formatCode="0.0">
                  <c:v>26.735534058465927</c:v>
                </c:pt>
                <c:pt idx="28" formatCode="0.0">
                  <c:v>26.636241129141727</c:v>
                </c:pt>
                <c:pt idx="29" formatCode="0.0">
                  <c:v>26.749996538923632</c:v>
                </c:pt>
                <c:pt idx="30" formatCode="0.0">
                  <c:v>26.731359461306088</c:v>
                </c:pt>
                <c:pt idx="31" formatCode="0.0">
                  <c:v>26.972061893741778</c:v>
                </c:pt>
                <c:pt idx="32" formatCode="0.0">
                  <c:v>27.445551781614263</c:v>
                </c:pt>
                <c:pt idx="33" formatCode="0.0">
                  <c:v>27.60084139373188</c:v>
                </c:pt>
                <c:pt idx="34" formatCode="0.0">
                  <c:v>27.754197144095379</c:v>
                </c:pt>
                <c:pt idx="35" formatCode="0.0">
                  <c:v>27.905184100948045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120'!$P$13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120'!$Q$13:$AZ$13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26.712681860048452</c:v>
                </c:pt>
                <c:pt idx="15" formatCode="0.0">
                  <c:v>26.404176850128536</c:v>
                </c:pt>
                <c:pt idx="16" formatCode="0.0">
                  <c:v>25.765258742104763</c:v>
                </c:pt>
                <c:pt idx="17" formatCode="0.0">
                  <c:v>25.052896124114408</c:v>
                </c:pt>
                <c:pt idx="18" formatCode="0.0">
                  <c:v>24.533166804275407</c:v>
                </c:pt>
                <c:pt idx="19" formatCode="0.0">
                  <c:v>23.362023066435842</c:v>
                </c:pt>
                <c:pt idx="20" formatCode="0.0">
                  <c:v>22.310433886803345</c:v>
                </c:pt>
                <c:pt idx="21" formatCode="0.0">
                  <c:v>21.289122888332685</c:v>
                </c:pt>
                <c:pt idx="22" formatCode="0.0">
                  <c:v>20.489768187324774</c:v>
                </c:pt>
                <c:pt idx="23" formatCode="0.0">
                  <c:v>19.738565715891994</c:v>
                </c:pt>
                <c:pt idx="24" formatCode="0.0">
                  <c:v>18.985749693128049</c:v>
                </c:pt>
                <c:pt idx="25" formatCode="0.0">
                  <c:v>18.215468430988096</c:v>
                </c:pt>
                <c:pt idx="26" formatCode="0.0">
                  <c:v>17.451643560300891</c:v>
                </c:pt>
                <c:pt idx="27" formatCode="0.0">
                  <c:v>16.671109855918466</c:v>
                </c:pt>
                <c:pt idx="28" formatCode="0.0">
                  <c:v>15.930696040576931</c:v>
                </c:pt>
                <c:pt idx="29" formatCode="0.0">
                  <c:v>15.160667723958937</c:v>
                </c:pt>
                <c:pt idx="30" formatCode="0.0">
                  <c:v>14.782172091685201</c:v>
                </c:pt>
                <c:pt idx="31" formatCode="0.0">
                  <c:v>14.40741127557974</c:v>
                </c:pt>
                <c:pt idx="32" formatCode="0.0">
                  <c:v>14.056310507477781</c:v>
                </c:pt>
                <c:pt idx="33" formatCode="0.0">
                  <c:v>13.690917170866022</c:v>
                </c:pt>
                <c:pt idx="34" formatCode="0.0">
                  <c:v>13.329165948481995</c:v>
                </c:pt>
                <c:pt idx="35" formatCode="0.0">
                  <c:v>12.962333097494986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30944"/>
        <c:axId val="185732480"/>
      </c:lineChart>
      <c:catAx>
        <c:axId val="185730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85732480"/>
        <c:crosses val="autoZero"/>
        <c:auto val="1"/>
        <c:lblAlgn val="ctr"/>
        <c:lblOffset val="100"/>
        <c:noMultiLvlLbl val="0"/>
      </c:catAx>
      <c:valAx>
        <c:axId val="185732480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730944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121'!$O$7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121'!$P$7:$AY$7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32.006403929647178</c:v>
                </c:pt>
                <c:pt idx="14">
                  <c:v>33.029002106395701</c:v>
                </c:pt>
                <c:pt idx="15">
                  <c:v>34.402530784326984</c:v>
                </c:pt>
                <c:pt idx="16">
                  <c:v>35.508119500489556</c:v>
                </c:pt>
                <c:pt idx="17">
                  <c:v>36.413592712767304</c:v>
                </c:pt>
                <c:pt idx="18">
                  <c:v>35.457361927198697</c:v>
                </c:pt>
                <c:pt idx="19">
                  <c:v>34.591414685805482</c:v>
                </c:pt>
                <c:pt idx="20">
                  <c:v>33.728597295433758</c:v>
                </c:pt>
                <c:pt idx="21">
                  <c:v>32.89375812268792</c:v>
                </c:pt>
                <c:pt idx="22">
                  <c:v>31.922333087082446</c:v>
                </c:pt>
                <c:pt idx="23">
                  <c:v>29.546710484857844</c:v>
                </c:pt>
                <c:pt idx="24">
                  <c:v>27.962837644876483</c:v>
                </c:pt>
                <c:pt idx="25">
                  <c:v>25.856498085220593</c:v>
                </c:pt>
                <c:pt idx="26">
                  <c:v>23.718715728513246</c:v>
                </c:pt>
                <c:pt idx="27">
                  <c:v>21.415290796906874</c:v>
                </c:pt>
                <c:pt idx="28">
                  <c:v>19.457434127939859</c:v>
                </c:pt>
                <c:pt idx="29">
                  <c:v>16.990014601128014</c:v>
                </c:pt>
                <c:pt idx="30">
                  <c:v>14.758711657655994</c:v>
                </c:pt>
                <c:pt idx="31">
                  <c:v>13.047505468845719</c:v>
                </c:pt>
                <c:pt idx="32">
                  <c:v>12.681977027589509</c:v>
                </c:pt>
                <c:pt idx="33">
                  <c:v>11.650103060277697</c:v>
                </c:pt>
                <c:pt idx="34">
                  <c:v>10.619909372664051</c:v>
                </c:pt>
                <c:pt idx="35">
                  <c:v>10.023789573613742</c:v>
                </c:pt>
              </c:numCache>
            </c:numRef>
          </c:val>
        </c:ser>
        <c:ser>
          <c:idx val="1"/>
          <c:order val="1"/>
          <c:tx>
            <c:strRef>
              <c:f>'Figure 121'!$O$8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121'!$P$8:$AY$8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26.92276700455319</c:v>
                </c:pt>
                <c:pt idx="14">
                  <c:v>26.339729707059554</c:v>
                </c:pt>
                <c:pt idx="15">
                  <c:v>26.312365735061519</c:v>
                </c:pt>
                <c:pt idx="16">
                  <c:v>25.670198635975439</c:v>
                </c:pt>
                <c:pt idx="17">
                  <c:v>24.959298405913561</c:v>
                </c:pt>
                <c:pt idx="18">
                  <c:v>24.435952751804926</c:v>
                </c:pt>
                <c:pt idx="19">
                  <c:v>23.98324004340413</c:v>
                </c:pt>
                <c:pt idx="20">
                  <c:v>23.659606791867365</c:v>
                </c:pt>
                <c:pt idx="21">
                  <c:v>23.003898926493722</c:v>
                </c:pt>
                <c:pt idx="22">
                  <c:v>22.672659547844354</c:v>
                </c:pt>
                <c:pt idx="23">
                  <c:v>22.274432149285548</c:v>
                </c:pt>
                <c:pt idx="24">
                  <c:v>21.870259345234139</c:v>
                </c:pt>
                <c:pt idx="25">
                  <c:v>21.464495022853939</c:v>
                </c:pt>
                <c:pt idx="26">
                  <c:v>21.053999892830351</c:v>
                </c:pt>
                <c:pt idx="27">
                  <c:v>20.653859411948165</c:v>
                </c:pt>
                <c:pt idx="28">
                  <c:v>20.263237717155899</c:v>
                </c:pt>
                <c:pt idx="29">
                  <c:v>19.866457015937925</c:v>
                </c:pt>
                <c:pt idx="30">
                  <c:v>19.474281978395268</c:v>
                </c:pt>
                <c:pt idx="31">
                  <c:v>19.111227107365458</c:v>
                </c:pt>
                <c:pt idx="32">
                  <c:v>18.754561640279217</c:v>
                </c:pt>
                <c:pt idx="33">
                  <c:v>18.381696946165089</c:v>
                </c:pt>
                <c:pt idx="34">
                  <c:v>18.387489204787254</c:v>
                </c:pt>
                <c:pt idx="35">
                  <c:v>18.382995655647267</c:v>
                </c:pt>
              </c:numCache>
            </c:numRef>
          </c:val>
        </c:ser>
        <c:ser>
          <c:idx val="7"/>
          <c:order val="2"/>
          <c:tx>
            <c:strRef>
              <c:f>'Figure 121'!$O$9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121'!$P$9:$AY$9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0.56702655756366771</c:v>
                </c:pt>
                <c:pt idx="23">
                  <c:v>1.1345579693007695</c:v>
                </c:pt>
                <c:pt idx="24">
                  <c:v>2.1273353722397887</c:v>
                </c:pt>
                <c:pt idx="25">
                  <c:v>4.2538133809023844</c:v>
                </c:pt>
                <c:pt idx="26">
                  <c:v>6.3771411635717632</c:v>
                </c:pt>
                <c:pt idx="27">
                  <c:v>8.5012120406249991</c:v>
                </c:pt>
                <c:pt idx="28">
                  <c:v>11.336875461596557</c:v>
                </c:pt>
                <c:pt idx="29">
                  <c:v>12.751151561066186</c:v>
                </c:pt>
                <c:pt idx="30">
                  <c:v>14.166885111127518</c:v>
                </c:pt>
                <c:pt idx="31">
                  <c:v>14.876681048876584</c:v>
                </c:pt>
                <c:pt idx="32">
                  <c:v>15.889651613029548</c:v>
                </c:pt>
                <c:pt idx="33">
                  <c:v>15.882956910266957</c:v>
                </c:pt>
                <c:pt idx="34">
                  <c:v>15.887961790631289</c:v>
                </c:pt>
                <c:pt idx="35">
                  <c:v>15.884079077975677</c:v>
                </c:pt>
              </c:numCache>
            </c:numRef>
          </c:val>
        </c:ser>
        <c:ser>
          <c:idx val="8"/>
          <c:order val="3"/>
          <c:tx>
            <c:strRef>
              <c:f>'Figure 121'!$O$10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121'!$P$10:$AY$10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7.5020008966031095E-3</c:v>
                </c:pt>
                <c:pt idx="14">
                  <c:v>6.9184874141101332E-2</c:v>
                </c:pt>
                <c:pt idx="15">
                  <c:v>0.12156728849312713</c:v>
                </c:pt>
                <c:pt idx="16">
                  <c:v>0.17309754728186003</c:v>
                </c:pt>
                <c:pt idx="17">
                  <c:v>0.24026997959767477</c:v>
                </c:pt>
                <c:pt idx="18">
                  <c:v>0.32450935712207524</c:v>
                </c:pt>
                <c:pt idx="19">
                  <c:v>0.42888834442679241</c:v>
                </c:pt>
                <c:pt idx="20">
                  <c:v>0.55502754918687514</c:v>
                </c:pt>
                <c:pt idx="21">
                  <c:v>0.68528541841293467</c:v>
                </c:pt>
                <c:pt idx="22">
                  <c:v>0.82851394519630661</c:v>
                </c:pt>
                <c:pt idx="23">
                  <c:v>0.98885437414381072</c:v>
                </c:pt>
                <c:pt idx="24">
                  <c:v>1.1576810469502483</c:v>
                </c:pt>
                <c:pt idx="25">
                  <c:v>1.3327963227883624</c:v>
                </c:pt>
                <c:pt idx="26">
                  <c:v>1.5123366639737921</c:v>
                </c:pt>
                <c:pt idx="27">
                  <c:v>1.6972278887599388</c:v>
                </c:pt>
                <c:pt idx="28">
                  <c:v>1.8896988020825343</c:v>
                </c:pt>
                <c:pt idx="29">
                  <c:v>2.0854721915974501</c:v>
                </c:pt>
                <c:pt idx="30">
                  <c:v>2.283844555164384</c:v>
                </c:pt>
                <c:pt idx="31">
                  <c:v>2.4864325540383727</c:v>
                </c:pt>
                <c:pt idx="32">
                  <c:v>2.6940302854906508</c:v>
                </c:pt>
                <c:pt idx="33">
                  <c:v>2.9035213478387241</c:v>
                </c:pt>
                <c:pt idx="34">
                  <c:v>3.1194492801876326</c:v>
                </c:pt>
                <c:pt idx="35">
                  <c:v>3.3382044250274623</c:v>
                </c:pt>
              </c:numCache>
            </c:numRef>
          </c:val>
        </c:ser>
        <c:ser>
          <c:idx val="2"/>
          <c:order val="4"/>
          <c:tx>
            <c:strRef>
              <c:f>'Figure 121'!$O$11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121'!$P$11:$AY$11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5.4627876154599318E-2</c:v>
                </c:pt>
                <c:pt idx="17">
                  <c:v>0.16386116720745289</c:v>
                </c:pt>
                <c:pt idx="18">
                  <c:v>0.30911546295506548</c:v>
                </c:pt>
                <c:pt idx="19">
                  <c:v>0.45485094918876379</c:v>
                </c:pt>
                <c:pt idx="20">
                  <c:v>0.60043828695659152</c:v>
                </c:pt>
                <c:pt idx="21">
                  <c:v>0.77319792591671266</c:v>
                </c:pt>
                <c:pt idx="22">
                  <c:v>0.86722150156669797</c:v>
                </c:pt>
                <c:pt idx="23">
                  <c:v>0.86760756848765386</c:v>
                </c:pt>
                <c:pt idx="24">
                  <c:v>0.86762354778187101</c:v>
                </c:pt>
                <c:pt idx="25">
                  <c:v>0.86744871196653828</c:v>
                </c:pt>
                <c:pt idx="26">
                  <c:v>0.86696216516447455</c:v>
                </c:pt>
                <c:pt idx="27">
                  <c:v>0.8667946586352383</c:v>
                </c:pt>
                <c:pt idx="28">
                  <c:v>0.86694194740397978</c:v>
                </c:pt>
                <c:pt idx="29">
                  <c:v>0.86674935383825358</c:v>
                </c:pt>
                <c:pt idx="30">
                  <c:v>0.8666844411227006</c:v>
                </c:pt>
                <c:pt idx="31">
                  <c:v>0.866769021355976</c:v>
                </c:pt>
                <c:pt idx="32">
                  <c:v>0.86715232090292571</c:v>
                </c:pt>
                <c:pt idx="33">
                  <c:v>0.86678696820799483</c:v>
                </c:pt>
                <c:pt idx="34">
                  <c:v>0.86706010154845226</c:v>
                </c:pt>
                <c:pt idx="35">
                  <c:v>0.86684820871576396</c:v>
                </c:pt>
              </c:numCache>
            </c:numRef>
          </c:val>
        </c:ser>
        <c:ser>
          <c:idx val="3"/>
          <c:order val="5"/>
          <c:tx>
            <c:strRef>
              <c:f>'Figure 121'!$O$12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121'!$P$12:$AY$12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8.072239164600516</c:v>
                </c:pt>
                <c:pt idx="14">
                  <c:v>6.2453199017121426</c:v>
                </c:pt>
                <c:pt idx="15">
                  <c:v>4.411091181970165</c:v>
                </c:pt>
                <c:pt idx="16">
                  <c:v>3.6368695631692147</c:v>
                </c:pt>
                <c:pt idx="17">
                  <c:v>3.2727339971022777</c:v>
                </c:pt>
                <c:pt idx="18">
                  <c:v>2.941653339570292</c:v>
                </c:pt>
                <c:pt idx="19">
                  <c:v>2.6490569127432964</c:v>
                </c:pt>
                <c:pt idx="20">
                  <c:v>2.3842903386687273</c:v>
                </c:pt>
                <c:pt idx="21">
                  <c:v>2.1456009924071169</c:v>
                </c:pt>
                <c:pt idx="22">
                  <c:v>1.9378767308336524</c:v>
                </c:pt>
                <c:pt idx="23">
                  <c:v>1.7448654857922377</c:v>
                </c:pt>
                <c:pt idx="24">
                  <c:v>1.5704078599056936</c:v>
                </c:pt>
                <c:pt idx="25">
                  <c:v>1.4130822646964669</c:v>
                </c:pt>
                <c:pt idx="26">
                  <c:v>1.2710607077639224</c:v>
                </c:pt>
                <c:pt idx="27">
                  <c:v>1.1437336124970221</c:v>
                </c:pt>
                <c:pt idx="28">
                  <c:v>1.0295351637280177</c:v>
                </c:pt>
                <c:pt idx="29">
                  <c:v>0.92637580466420877</c:v>
                </c:pt>
                <c:pt idx="30">
                  <c:v>0.83367578375643847</c:v>
                </c:pt>
                <c:pt idx="31">
                  <c:v>0.75038142839026423</c:v>
                </c:pt>
                <c:pt idx="32">
                  <c:v>0.67564193348281987</c:v>
                </c:pt>
                <c:pt idx="33">
                  <c:v>0.60782154196066418</c:v>
                </c:pt>
                <c:pt idx="34">
                  <c:v>0.54721176540849659</c:v>
                </c:pt>
                <c:pt idx="35">
                  <c:v>0.49237023362841836</c:v>
                </c:pt>
              </c:numCache>
            </c:numRef>
          </c:val>
        </c:ser>
        <c:ser>
          <c:idx val="4"/>
          <c:order val="6"/>
          <c:tx>
            <c:strRef>
              <c:f>'Figure 121'!$O$13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121'!$P$13:$AY$13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8.8906677582353293</c:v>
                </c:pt>
                <c:pt idx="14">
                  <c:v>6.8476353388733138</c:v>
                </c:pt>
                <c:pt idx="15">
                  <c:v>5.1054758640696587</c:v>
                </c:pt>
                <c:pt idx="16">
                  <c:v>4.0060442513372836</c:v>
                </c:pt>
                <c:pt idx="17">
                  <c:v>3.2772233441490575</c:v>
                </c:pt>
                <c:pt idx="18">
                  <c:v>2.9093220042829695</c:v>
                </c:pt>
                <c:pt idx="19">
                  <c:v>2.9110460748080875</c:v>
                </c:pt>
                <c:pt idx="20">
                  <c:v>2.9112159367592318</c:v>
                </c:pt>
                <c:pt idx="21">
                  <c:v>2.9108627799217413</c:v>
                </c:pt>
                <c:pt idx="22">
                  <c:v>2.9211671631720355</c:v>
                </c:pt>
                <c:pt idx="23">
                  <c:v>2.9224675991163087</c:v>
                </c:pt>
                <c:pt idx="24">
                  <c:v>2.9225214241073556</c:v>
                </c:pt>
                <c:pt idx="25">
                  <c:v>2.9219325034662349</c:v>
                </c:pt>
                <c:pt idx="26">
                  <c:v>2.9202936089750717</c:v>
                </c:pt>
                <c:pt idx="27">
                  <c:v>2.9197293764555399</c:v>
                </c:pt>
                <c:pt idx="28">
                  <c:v>2.920225507044985</c:v>
                </c:pt>
                <c:pt idx="29">
                  <c:v>2.9195767708235913</c:v>
                </c:pt>
                <c:pt idx="30">
                  <c:v>2.9193581174659395</c:v>
                </c:pt>
                <c:pt idx="31">
                  <c:v>2.9196430193043401</c:v>
                </c:pt>
                <c:pt idx="32">
                  <c:v>2.9209341335677501</c:v>
                </c:pt>
                <c:pt idx="33">
                  <c:v>2.9197034718585089</c:v>
                </c:pt>
                <c:pt idx="34">
                  <c:v>2.9206234999526814</c:v>
                </c:pt>
                <c:pt idx="35">
                  <c:v>2.9199097556741527</c:v>
                </c:pt>
              </c:numCache>
            </c:numRef>
          </c:val>
        </c:ser>
        <c:ser>
          <c:idx val="5"/>
          <c:order val="7"/>
          <c:tx>
            <c:strRef>
              <c:f>'Figure 121'!$O$14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121'!$P$14:$AY$14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1.5903906378967303</c:v>
                </c:pt>
                <c:pt idx="16">
                  <c:v>2.0110398065011106</c:v>
                </c:pt>
                <c:pt idx="17">
                  <c:v>2.1184655805354042</c:v>
                </c:pt>
                <c:pt idx="18">
                  <c:v>5.1639054243387008</c:v>
                </c:pt>
                <c:pt idx="19">
                  <c:v>6.2480809250779847</c:v>
                </c:pt>
                <c:pt idx="20">
                  <c:v>9.9495834084001729</c:v>
                </c:pt>
                <c:pt idx="21">
                  <c:v>12.228987428705324</c:v>
                </c:pt>
                <c:pt idx="22">
                  <c:v>12.180992729468111</c:v>
                </c:pt>
                <c:pt idx="23">
                  <c:v>14.099776544470375</c:v>
                </c:pt>
                <c:pt idx="24">
                  <c:v>14.838200740722595</c:v>
                </c:pt>
                <c:pt idx="25">
                  <c:v>15.322099449923666</c:v>
                </c:pt>
                <c:pt idx="26">
                  <c:v>14.372183723752839</c:v>
                </c:pt>
                <c:pt idx="27">
                  <c:v>15.060470016899513</c:v>
                </c:pt>
                <c:pt idx="28">
                  <c:v>15.228794790320896</c:v>
                </c:pt>
                <c:pt idx="29">
                  <c:v>16.551977213671641</c:v>
                </c:pt>
                <c:pt idx="30">
                  <c:v>16.748004217129939</c:v>
                </c:pt>
                <c:pt idx="31">
                  <c:v>15.1806781500051</c:v>
                </c:pt>
                <c:pt idx="32">
                  <c:v>13.221033495657579</c:v>
                </c:pt>
                <c:pt idx="33">
                  <c:v>12.608774807969839</c:v>
                </c:pt>
                <c:pt idx="34">
                  <c:v>12.043888686638331</c:v>
                </c:pt>
                <c:pt idx="35">
                  <c:v>12.192556319717522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320000"/>
        <c:axId val="184321536"/>
      </c:areaChart>
      <c:lineChart>
        <c:grouping val="standard"/>
        <c:varyColors val="0"/>
        <c:ser>
          <c:idx val="6"/>
          <c:order val="8"/>
          <c:tx>
            <c:strRef>
              <c:f>'Figure 121'!$O$16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121'!$P$16:$AY$16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0.57820707320822184</c:v>
                </c:pt>
                <c:pt idx="14">
                  <c:v>0.54366759835301903</c:v>
                </c:pt>
                <c:pt idx="15">
                  <c:v>0.52012154333323746</c:v>
                </c:pt>
                <c:pt idx="16">
                  <c:v>0.49710320374841227</c:v>
                </c:pt>
                <c:pt idx="17">
                  <c:v>0.47735834784355613</c:v>
                </c:pt>
                <c:pt idx="18">
                  <c:v>0.49552602083028219</c:v>
                </c:pt>
                <c:pt idx="19">
                  <c:v>0.50221892214958674</c:v>
                </c:pt>
                <c:pt idx="20">
                  <c:v>0.52724421284161271</c:v>
                </c:pt>
                <c:pt idx="21">
                  <c:v>0.53977078016209001</c:v>
                </c:pt>
                <c:pt idx="22">
                  <c:v>0.53740031322625637</c:v>
                </c:pt>
                <c:pt idx="23">
                  <c:v>0.55778673212203367</c:v>
                </c:pt>
                <c:pt idx="24">
                  <c:v>0.56196331166452185</c:v>
                </c:pt>
                <c:pt idx="25">
                  <c:v>0.55999450411854523</c:v>
                </c:pt>
                <c:pt idx="26">
                  <c:v>0.54953610310584211</c:v>
                </c:pt>
                <c:pt idx="27">
                  <c:v>0.5504943047027161</c:v>
                </c:pt>
                <c:pt idx="28">
                  <c:v>0.54035224979475438</c:v>
                </c:pt>
                <c:pt idx="29">
                  <c:v>0.5518861707887398</c:v>
                </c:pt>
                <c:pt idx="30">
                  <c:v>0.55481634849372918</c:v>
                </c:pt>
                <c:pt idx="31">
                  <c:v>0.54827128447042583</c:v>
                </c:pt>
                <c:pt idx="32">
                  <c:v>0.5253996074699131</c:v>
                </c:pt>
                <c:pt idx="33">
                  <c:v>0.52441933921226658</c:v>
                </c:pt>
                <c:pt idx="34">
                  <c:v>0.52643766573676409</c:v>
                </c:pt>
                <c:pt idx="35">
                  <c:v>0.5302251571383424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25632"/>
        <c:axId val="184323456"/>
      </c:lineChart>
      <c:catAx>
        <c:axId val="18432000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4321536"/>
        <c:crosses val="autoZero"/>
        <c:auto val="1"/>
        <c:lblAlgn val="ctr"/>
        <c:lblOffset val="100"/>
        <c:noMultiLvlLbl val="0"/>
      </c:catAx>
      <c:valAx>
        <c:axId val="184321536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4320000"/>
        <c:crosses val="autoZero"/>
        <c:crossBetween val="between"/>
        <c:majorUnit val="25"/>
      </c:valAx>
      <c:valAx>
        <c:axId val="184323456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84325632"/>
        <c:crosses val="max"/>
        <c:crossBetween val="between"/>
        <c:majorUnit val="0.2"/>
      </c:valAx>
      <c:catAx>
        <c:axId val="184325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4323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122'!$O$6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122'!$P$6:$AY$6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32.000078081337946</c:v>
                </c:pt>
                <c:pt idx="14">
                  <c:v>33.063187885849203</c:v>
                </c:pt>
                <c:pt idx="15">
                  <c:v>34.401097277495083</c:v>
                </c:pt>
                <c:pt idx="16">
                  <c:v>34.83931208656162</c:v>
                </c:pt>
                <c:pt idx="17">
                  <c:v>35.556808268659722</c:v>
                </c:pt>
                <c:pt idx="18">
                  <c:v>34.722390423544688</c:v>
                </c:pt>
                <c:pt idx="19">
                  <c:v>33.538223615527357</c:v>
                </c:pt>
                <c:pt idx="20">
                  <c:v>32.375157501793055</c:v>
                </c:pt>
                <c:pt idx="21">
                  <c:v>31.000609259377988</c:v>
                </c:pt>
                <c:pt idx="22">
                  <c:v>29.275703599844167</c:v>
                </c:pt>
                <c:pt idx="23">
                  <c:v>25.53470270184576</c:v>
                </c:pt>
                <c:pt idx="24">
                  <c:v>23.330184532004438</c:v>
                </c:pt>
                <c:pt idx="25">
                  <c:v>20.71492237765143</c:v>
                </c:pt>
                <c:pt idx="26">
                  <c:v>18.829109245783233</c:v>
                </c:pt>
                <c:pt idx="27">
                  <c:v>16.945008799229676</c:v>
                </c:pt>
                <c:pt idx="28">
                  <c:v>15.190971992041163</c:v>
                </c:pt>
                <c:pt idx="29">
                  <c:v>13.225615172191109</c:v>
                </c:pt>
                <c:pt idx="30">
                  <c:v>11.311509049288224</c:v>
                </c:pt>
                <c:pt idx="31">
                  <c:v>10.128207816843599</c:v>
                </c:pt>
                <c:pt idx="32">
                  <c:v>9.694819542623506</c:v>
                </c:pt>
                <c:pt idx="33">
                  <c:v>8.9375617793026709</c:v>
                </c:pt>
                <c:pt idx="34">
                  <c:v>8.0784833324293235</c:v>
                </c:pt>
                <c:pt idx="35">
                  <c:v>7.6897080728821621</c:v>
                </c:pt>
              </c:numCache>
            </c:numRef>
          </c:val>
        </c:ser>
        <c:ser>
          <c:idx val="1"/>
          <c:order val="1"/>
          <c:tx>
            <c:strRef>
              <c:f>'Figure 122'!$O$7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122'!$P$7:$AY$7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26.917445902547794</c:v>
                </c:pt>
                <c:pt idx="14">
                  <c:v>27.088541703565468</c:v>
                </c:pt>
                <c:pt idx="15">
                  <c:v>26.720688125966138</c:v>
                </c:pt>
                <c:pt idx="16">
                  <c:v>26.449359870974114</c:v>
                </c:pt>
                <c:pt idx="17">
                  <c:v>25.733464532601634</c:v>
                </c:pt>
                <c:pt idx="18">
                  <c:v>25.663599684686847</c:v>
                </c:pt>
                <c:pt idx="19">
                  <c:v>25.21664798114843</c:v>
                </c:pt>
                <c:pt idx="20">
                  <c:v>24.886578615772962</c:v>
                </c:pt>
                <c:pt idx="21">
                  <c:v>24.591700744223196</c:v>
                </c:pt>
                <c:pt idx="22">
                  <c:v>24.145214621061406</c:v>
                </c:pt>
                <c:pt idx="23">
                  <c:v>24.115483537501195</c:v>
                </c:pt>
                <c:pt idx="24">
                  <c:v>24.091216743792568</c:v>
                </c:pt>
                <c:pt idx="25">
                  <c:v>24.041482426055016</c:v>
                </c:pt>
                <c:pt idx="26">
                  <c:v>24.005333152330927</c:v>
                </c:pt>
                <c:pt idx="27">
                  <c:v>23.962819535865918</c:v>
                </c:pt>
                <c:pt idx="28">
                  <c:v>23.949328008075423</c:v>
                </c:pt>
                <c:pt idx="29">
                  <c:v>23.918522825950681</c:v>
                </c:pt>
                <c:pt idx="30">
                  <c:v>23.895154439104637</c:v>
                </c:pt>
                <c:pt idx="31">
                  <c:v>23.88814165758679</c:v>
                </c:pt>
                <c:pt idx="32">
                  <c:v>23.898616676005751</c:v>
                </c:pt>
                <c:pt idx="33">
                  <c:v>23.901184461762405</c:v>
                </c:pt>
                <c:pt idx="34">
                  <c:v>23.907003252325794</c:v>
                </c:pt>
                <c:pt idx="35">
                  <c:v>23.900377175246291</c:v>
                </c:pt>
              </c:numCache>
            </c:numRef>
          </c:val>
        </c:ser>
        <c:ser>
          <c:idx val="7"/>
          <c:order val="2"/>
          <c:tx>
            <c:strRef>
              <c:f>'Figure 122'!$O$8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122'!$P$8:$AY$8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0.28398735030767908</c:v>
                </c:pt>
                <c:pt idx="25">
                  <c:v>0.56765434643989798</c:v>
                </c:pt>
                <c:pt idx="26">
                  <c:v>1.0642329472569936</c:v>
                </c:pt>
                <c:pt idx="27">
                  <c:v>2.1274572577803923</c:v>
                </c:pt>
                <c:pt idx="28">
                  <c:v>3.1932707182012616</c:v>
                </c:pt>
                <c:pt idx="29">
                  <c:v>4.2570845038438652</c:v>
                </c:pt>
                <c:pt idx="30">
                  <c:v>5.676692714460156</c:v>
                </c:pt>
                <c:pt idx="31">
                  <c:v>6.3844050500739646</c:v>
                </c:pt>
                <c:pt idx="32">
                  <c:v>7.0968940332700186</c:v>
                </c:pt>
                <c:pt idx="33">
                  <c:v>7.4525393866551353</c:v>
                </c:pt>
                <c:pt idx="34">
                  <c:v>7.9584100213910896</c:v>
                </c:pt>
                <c:pt idx="35">
                  <c:v>7.9562042644555397</c:v>
                </c:pt>
              </c:numCache>
            </c:numRef>
          </c:val>
        </c:ser>
        <c:ser>
          <c:idx val="8"/>
          <c:order val="3"/>
          <c:tx>
            <c:strRef>
              <c:f>'Figure 122'!$O$9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122'!$P$9:$AY$9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2.2501554531266569E-2</c:v>
                </c:pt>
                <c:pt idx="14">
                  <c:v>5.7935710972901483E-2</c:v>
                </c:pt>
                <c:pt idx="15">
                  <c:v>9.1678607389828165E-2</c:v>
                </c:pt>
                <c:pt idx="16">
                  <c:v>0.1247302680991752</c:v>
                </c:pt>
                <c:pt idx="17">
                  <c:v>0.16758529665178071</c:v>
                </c:pt>
                <c:pt idx="18">
                  <c:v>0.22195050140132519</c:v>
                </c:pt>
                <c:pt idx="19">
                  <c:v>0.28853635733058863</c:v>
                </c:pt>
                <c:pt idx="20">
                  <c:v>0.35190074740280669</c:v>
                </c:pt>
                <c:pt idx="21">
                  <c:v>0.417354713303205</c:v>
                </c:pt>
                <c:pt idx="22">
                  <c:v>0.48722056592302959</c:v>
                </c:pt>
                <c:pt idx="23">
                  <c:v>0.56752303626520362</c:v>
                </c:pt>
                <c:pt idx="24">
                  <c:v>0.65238336908036365</c:v>
                </c:pt>
                <c:pt idx="25">
                  <c:v>0.73976376622162199</c:v>
                </c:pt>
                <c:pt idx="26">
                  <c:v>0.82994174919211039</c:v>
                </c:pt>
                <c:pt idx="27">
                  <c:v>0.92223402173416358</c:v>
                </c:pt>
                <c:pt idx="28">
                  <c:v>1.0190716713183876</c:v>
                </c:pt>
                <c:pt idx="29">
                  <c:v>1.1171769629638764</c:v>
                </c:pt>
                <c:pt idx="30">
                  <c:v>1.2167294971748273</c:v>
                </c:pt>
                <c:pt idx="31">
                  <c:v>1.3176927928188056</c:v>
                </c:pt>
                <c:pt idx="32">
                  <c:v>1.4216599554386287</c:v>
                </c:pt>
                <c:pt idx="33">
                  <c:v>1.527324612354436</c:v>
                </c:pt>
                <c:pt idx="34">
                  <c:v>1.6353982147186799</c:v>
                </c:pt>
                <c:pt idx="35">
                  <c:v>1.7448994421494042</c:v>
                </c:pt>
              </c:numCache>
            </c:numRef>
          </c:val>
        </c:ser>
        <c:ser>
          <c:idx val="2"/>
          <c:order val="4"/>
          <c:tx>
            <c:strRef>
              <c:f>'Figure 122'!$O$10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5.473297750570974E-2</c:v>
                </c:pt>
                <c:pt idx="17">
                  <c:v>0.16415392705094126</c:v>
                </c:pt>
                <c:pt idx="18">
                  <c:v>0.31077022373298552</c:v>
                </c:pt>
                <c:pt idx="19">
                  <c:v>0.45742253632709162</c:v>
                </c:pt>
                <c:pt idx="20">
                  <c:v>0.60371968033519741</c:v>
                </c:pt>
                <c:pt idx="21">
                  <c:v>0.77738236346586898</c:v>
                </c:pt>
                <c:pt idx="22">
                  <c:v>0.86765169384929219</c:v>
                </c:pt>
                <c:pt idx="23">
                  <c:v>0.86812988092195842</c:v>
                </c:pt>
                <c:pt idx="24">
                  <c:v>0.86867161008457716</c:v>
                </c:pt>
                <c:pt idx="25">
                  <c:v>0.86818165414623638</c:v>
                </c:pt>
                <c:pt idx="26">
                  <c:v>0.86808462587946977</c:v>
                </c:pt>
                <c:pt idx="27">
                  <c:v>0.86767325821612706</c:v>
                </c:pt>
                <c:pt idx="28">
                  <c:v>0.86824011725577299</c:v>
                </c:pt>
                <c:pt idx="29">
                  <c:v>0.86811576788276912</c:v>
                </c:pt>
                <c:pt idx="30">
                  <c:v>0.86820448074235124</c:v>
                </c:pt>
                <c:pt idx="31">
                  <c:v>0.86794967894344366</c:v>
                </c:pt>
                <c:pt idx="32">
                  <c:v>0.86833027735934343</c:v>
                </c:pt>
                <c:pt idx="33">
                  <c:v>0.86842357506558709</c:v>
                </c:pt>
                <c:pt idx="34">
                  <c:v>0.86863499450012183</c:v>
                </c:pt>
                <c:pt idx="35">
                  <c:v>0.8683942431869287</c:v>
                </c:pt>
              </c:numCache>
            </c:numRef>
          </c:val>
        </c:ser>
        <c:ser>
          <c:idx val="3"/>
          <c:order val="5"/>
          <c:tx>
            <c:strRef>
              <c:f>'Figure 122'!$O$11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122'!$P$11:$AY$11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8.0706437413663608</c:v>
                </c:pt>
                <c:pt idx="14">
                  <c:v>6.251783951945594</c:v>
                </c:pt>
                <c:pt idx="15">
                  <c:v>4.4183080416105165</c:v>
                </c:pt>
                <c:pt idx="16">
                  <c:v>3.6438667216130045</c:v>
                </c:pt>
                <c:pt idx="17">
                  <c:v>3.2785811731544157</c:v>
                </c:pt>
                <c:pt idx="18">
                  <c:v>2.9574006351666493</c:v>
                </c:pt>
                <c:pt idx="19">
                  <c:v>2.6640338644186952</c:v>
                </c:pt>
                <c:pt idx="20">
                  <c:v>2.3973204779851884</c:v>
                </c:pt>
                <c:pt idx="21">
                  <c:v>2.1572126807694345</c:v>
                </c:pt>
                <c:pt idx="22">
                  <c:v>1.9388380303548445</c:v>
                </c:pt>
                <c:pt idx="23">
                  <c:v>1.7459159203118515</c:v>
                </c:pt>
                <c:pt idx="24">
                  <c:v>1.5723048638333166</c:v>
                </c:pt>
                <c:pt idx="25">
                  <c:v>1.4142762345311</c:v>
                </c:pt>
                <c:pt idx="26">
                  <c:v>1.2727063570992292</c:v>
                </c:pt>
                <c:pt idx="27">
                  <c:v>1.1448929226780173</c:v>
                </c:pt>
                <c:pt idx="28">
                  <c:v>1.0310768027211648</c:v>
                </c:pt>
                <c:pt idx="29">
                  <c:v>0.92783621868630972</c:v>
                </c:pt>
                <c:pt idx="30">
                  <c:v>0.83513793094764854</c:v>
                </c:pt>
                <c:pt idx="31">
                  <c:v>0.75140355020714433</c:v>
                </c:pt>
                <c:pt idx="32">
                  <c:v>0.67655973853112306</c:v>
                </c:pt>
                <c:pt idx="33">
                  <c:v>0.60896918831467162</c:v>
                </c:pt>
                <c:pt idx="34">
                  <c:v>0.54820569875968361</c:v>
                </c:pt>
                <c:pt idx="35">
                  <c:v>0.49324838201254279</c:v>
                </c:pt>
              </c:numCache>
            </c:numRef>
          </c:val>
        </c:ser>
        <c:ser>
          <c:idx val="4"/>
          <c:order val="6"/>
          <c:tx>
            <c:strRef>
              <c:f>'Figure 122'!$O$12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122'!$P$12:$AY$12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8.8889105781494333</c:v>
                </c:pt>
                <c:pt idx="14">
                  <c:v>6.8547227994850113</c:v>
                </c:pt>
                <c:pt idx="15">
                  <c:v>5.1138287865526024</c:v>
                </c:pt>
                <c:pt idx="16">
                  <c:v>4.0137516837520471</c:v>
                </c:pt>
                <c:pt idx="17">
                  <c:v>3.283078541018825</c:v>
                </c:pt>
                <c:pt idx="18">
                  <c:v>2.9248962233692755</c:v>
                </c:pt>
                <c:pt idx="19">
                  <c:v>2.9275042324933862</c:v>
                </c:pt>
                <c:pt idx="20">
                  <c:v>2.9271257228373204</c:v>
                </c:pt>
                <c:pt idx="21">
                  <c:v>2.9266159565773888</c:v>
                </c:pt>
                <c:pt idx="22">
                  <c:v>2.9226162319134059</c:v>
                </c:pt>
                <c:pt idx="23">
                  <c:v>2.9242269673160703</c:v>
                </c:pt>
                <c:pt idx="24">
                  <c:v>2.9260517392322605</c:v>
                </c:pt>
                <c:pt idx="25">
                  <c:v>2.9244013613346911</c:v>
                </c:pt>
                <c:pt idx="26">
                  <c:v>2.9240745292782138</c:v>
                </c:pt>
                <c:pt idx="27">
                  <c:v>2.9226888697806386</c:v>
                </c:pt>
                <c:pt idx="28">
                  <c:v>2.9245982897036571</c:v>
                </c:pt>
                <c:pt idx="29">
                  <c:v>2.9241794286577485</c:v>
                </c:pt>
                <c:pt idx="30">
                  <c:v>2.924478250921605</c:v>
                </c:pt>
                <c:pt idx="31">
                  <c:v>2.9236199711779154</c:v>
                </c:pt>
                <c:pt idx="32">
                  <c:v>2.9249019868946302</c:v>
                </c:pt>
                <c:pt idx="33">
                  <c:v>2.9252162528525041</c:v>
                </c:pt>
                <c:pt idx="34">
                  <c:v>2.925928402526726</c:v>
                </c:pt>
                <c:pt idx="35">
                  <c:v>2.9251174507349176</c:v>
                </c:pt>
              </c:numCache>
            </c:numRef>
          </c:val>
        </c:ser>
        <c:ser>
          <c:idx val="5"/>
          <c:order val="7"/>
          <c:tx>
            <c:strRef>
              <c:f>'Figure 122'!$O$13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122'!$P$13:$AY$13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1.7291679073494679</c:v>
                </c:pt>
                <c:pt idx="16">
                  <c:v>1.753543101494329</c:v>
                </c:pt>
                <c:pt idx="17">
                  <c:v>2.2282319535899471</c:v>
                </c:pt>
                <c:pt idx="18">
                  <c:v>3.513733181734596</c:v>
                </c:pt>
                <c:pt idx="19">
                  <c:v>5.0723329654817269</c:v>
                </c:pt>
                <c:pt idx="20">
                  <c:v>10.911623265691649</c:v>
                </c:pt>
                <c:pt idx="21">
                  <c:v>13.295522382282943</c:v>
                </c:pt>
                <c:pt idx="22">
                  <c:v>13.765538819781147</c:v>
                </c:pt>
                <c:pt idx="23">
                  <c:v>15.666526261292496</c:v>
                </c:pt>
                <c:pt idx="24">
                  <c:v>17.031576432573889</c:v>
                </c:pt>
                <c:pt idx="25">
                  <c:v>19.382056503620007</c:v>
                </c:pt>
                <c:pt idx="26">
                  <c:v>19.342739417725284</c:v>
                </c:pt>
                <c:pt idx="27">
                  <c:v>18.162723896533247</c:v>
                </c:pt>
                <c:pt idx="28">
                  <c:v>18.203693609774092</c:v>
                </c:pt>
                <c:pt idx="29">
                  <c:v>18.744160978005453</c:v>
                </c:pt>
                <c:pt idx="30">
                  <c:v>18.68391470917873</c:v>
                </c:pt>
                <c:pt idx="31">
                  <c:v>17.480124681439239</c:v>
                </c:pt>
                <c:pt idx="32">
                  <c:v>16.291404865331547</c:v>
                </c:pt>
                <c:pt idx="33">
                  <c:v>16.132642834601686</c:v>
                </c:pt>
                <c:pt idx="34">
                  <c:v>15.977540544257669</c:v>
                </c:pt>
                <c:pt idx="35">
                  <c:v>15.827074925695843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44640"/>
        <c:axId val="186146176"/>
      </c:areaChart>
      <c:lineChart>
        <c:grouping val="standard"/>
        <c:varyColors val="0"/>
        <c:ser>
          <c:idx val="6"/>
          <c:order val="8"/>
          <c:tx>
            <c:strRef>
              <c:f>'Figure 122'!$O$15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122'!$P$15:$AY$15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0.57809279450810669</c:v>
                </c:pt>
                <c:pt idx="14">
                  <c:v>0.54824259546157361</c:v>
                </c:pt>
                <c:pt idx="15">
                  <c:v>0.5240719428081575</c:v>
                </c:pt>
                <c:pt idx="16">
                  <c:v>0.50593788373148618</c:v>
                </c:pt>
                <c:pt idx="17">
                  <c:v>0.49030567829869209</c:v>
                </c:pt>
                <c:pt idx="18">
                  <c:v>0.4986099541767996</c:v>
                </c:pt>
                <c:pt idx="19">
                  <c:v>0.51137563831264632</c:v>
                </c:pt>
                <c:pt idx="20">
                  <c:v>0.55232714308888375</c:v>
                </c:pt>
                <c:pt idx="21">
                  <c:v>0.57167900617886536</c:v>
                </c:pt>
                <c:pt idx="22">
                  <c:v>0.58270552732593939</c:v>
                </c:pt>
                <c:pt idx="23">
                  <c:v>0.62238296779373681</c:v>
                </c:pt>
                <c:pt idx="24">
                  <c:v>0.6447637929647082</c:v>
                </c:pt>
                <c:pt idx="25">
                  <c:v>0.67601366096543436</c:v>
                </c:pt>
                <c:pt idx="26">
                  <c:v>0.68769817129367861</c:v>
                </c:pt>
                <c:pt idx="27">
                  <c:v>0.6888790064288699</c:v>
                </c:pt>
                <c:pt idx="28">
                  <c:v>0.69461467635964069</c:v>
                </c:pt>
                <c:pt idx="29">
                  <c:v>0.7049530436144581</c:v>
                </c:pt>
                <c:pt idx="30">
                  <c:v>0.70841454298108564</c:v>
                </c:pt>
                <c:pt idx="31">
                  <c:v>0.7066551292367087</c:v>
                </c:pt>
                <c:pt idx="32">
                  <c:v>0.69650490620442995</c:v>
                </c:pt>
                <c:pt idx="33">
                  <c:v>0.69872196006096754</c:v>
                </c:pt>
                <c:pt idx="34">
                  <c:v>0.7004677699556513</c:v>
                </c:pt>
                <c:pt idx="35">
                  <c:v>0.70264312516758221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62560"/>
        <c:axId val="186160640"/>
      </c:lineChart>
      <c:catAx>
        <c:axId val="18614464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6146176"/>
        <c:crosses val="autoZero"/>
        <c:auto val="1"/>
        <c:lblAlgn val="ctr"/>
        <c:lblOffset val="100"/>
        <c:noMultiLvlLbl val="0"/>
      </c:catAx>
      <c:valAx>
        <c:axId val="186146176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6144640"/>
        <c:crosses val="autoZero"/>
        <c:crossBetween val="between"/>
        <c:majorUnit val="25"/>
      </c:valAx>
      <c:valAx>
        <c:axId val="186160640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86162560"/>
        <c:crosses val="max"/>
        <c:crossBetween val="between"/>
        <c:majorUnit val="0.2"/>
      </c:valAx>
      <c:catAx>
        <c:axId val="18616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16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123'!$O$8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123'!$P$8:$AY$8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31.763999999999999</c:v>
                </c:pt>
                <c:pt idx="14">
                  <c:v>33.195874736180933</c:v>
                </c:pt>
                <c:pt idx="15">
                  <c:v>34.929652882368785</c:v>
                </c:pt>
                <c:pt idx="16">
                  <c:v>34.935467392099383</c:v>
                </c:pt>
                <c:pt idx="17">
                  <c:v>34.954931904840549</c:v>
                </c:pt>
                <c:pt idx="18">
                  <c:v>33.839211154345861</c:v>
                </c:pt>
                <c:pt idx="19">
                  <c:v>29.937567353204244</c:v>
                </c:pt>
                <c:pt idx="20">
                  <c:v>28.2626574024466</c:v>
                </c:pt>
                <c:pt idx="21">
                  <c:v>25.512782828771602</c:v>
                </c:pt>
                <c:pt idx="22">
                  <c:v>22.480633823902654</c:v>
                </c:pt>
                <c:pt idx="23">
                  <c:v>19.314911871221735</c:v>
                </c:pt>
                <c:pt idx="24">
                  <c:v>17.69070040910918</c:v>
                </c:pt>
                <c:pt idx="25">
                  <c:v>15.904018371999728</c:v>
                </c:pt>
                <c:pt idx="26">
                  <c:v>14.164660171589116</c:v>
                </c:pt>
                <c:pt idx="27">
                  <c:v>13.141401688337329</c:v>
                </c:pt>
                <c:pt idx="28">
                  <c:v>11.657445677952492</c:v>
                </c:pt>
                <c:pt idx="29">
                  <c:v>10.045376116439718</c:v>
                </c:pt>
                <c:pt idx="30">
                  <c:v>8.6932972520886231</c:v>
                </c:pt>
                <c:pt idx="31">
                  <c:v>7.841185266451463</c:v>
                </c:pt>
                <c:pt idx="32">
                  <c:v>7.1223398385497276</c:v>
                </c:pt>
                <c:pt idx="33">
                  <c:v>7.2852263241902904</c:v>
                </c:pt>
                <c:pt idx="34">
                  <c:v>6.7667059629856858</c:v>
                </c:pt>
                <c:pt idx="35">
                  <c:v>6.3652013890019363</c:v>
                </c:pt>
              </c:numCache>
            </c:numRef>
          </c:val>
        </c:ser>
        <c:ser>
          <c:idx val="1"/>
          <c:order val="1"/>
          <c:tx>
            <c:strRef>
              <c:f>'Figure 123'!$O$9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123'!$P$9:$AY$9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28.521999999999998</c:v>
                </c:pt>
                <c:pt idx="14">
                  <c:v>27.559474246301406</c:v>
                </c:pt>
                <c:pt idx="15">
                  <c:v>27.687944247152963</c:v>
                </c:pt>
                <c:pt idx="16">
                  <c:v>26.600527151035894</c:v>
                </c:pt>
                <c:pt idx="17">
                  <c:v>26.223687116604037</c:v>
                </c:pt>
                <c:pt idx="18">
                  <c:v>26.001685020292214</c:v>
                </c:pt>
                <c:pt idx="19">
                  <c:v>24.798320362574852</c:v>
                </c:pt>
                <c:pt idx="20">
                  <c:v>25.199927149404566</c:v>
                </c:pt>
                <c:pt idx="21">
                  <c:v>25.79266378571214</c:v>
                </c:pt>
                <c:pt idx="22">
                  <c:v>25.886417366689685</c:v>
                </c:pt>
                <c:pt idx="23">
                  <c:v>25.918157854968896</c:v>
                </c:pt>
                <c:pt idx="24">
                  <c:v>26.002488109011654</c:v>
                </c:pt>
                <c:pt idx="25">
                  <c:v>26.043090904847332</c:v>
                </c:pt>
                <c:pt idx="26">
                  <c:v>26.062201316863021</c:v>
                </c:pt>
                <c:pt idx="27">
                  <c:v>26.735534058465927</c:v>
                </c:pt>
                <c:pt idx="28">
                  <c:v>26.636241129141727</c:v>
                </c:pt>
                <c:pt idx="29">
                  <c:v>26.749996538923632</c:v>
                </c:pt>
                <c:pt idx="30">
                  <c:v>26.731359461306088</c:v>
                </c:pt>
                <c:pt idx="31">
                  <c:v>26.972061893741778</c:v>
                </c:pt>
                <c:pt idx="32">
                  <c:v>27.445551781614263</c:v>
                </c:pt>
                <c:pt idx="33">
                  <c:v>27.60084139373188</c:v>
                </c:pt>
                <c:pt idx="34">
                  <c:v>27.754197144095379</c:v>
                </c:pt>
                <c:pt idx="35">
                  <c:v>27.905184100948045</c:v>
                </c:pt>
              </c:numCache>
            </c:numRef>
          </c:val>
        </c:ser>
        <c:ser>
          <c:idx val="7"/>
          <c:order val="2"/>
          <c:tx>
            <c:strRef>
              <c:f>'Figure 123'!$O$10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123'!$P$10:$AY$10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8"/>
          <c:order val="3"/>
          <c:tx>
            <c:strRef>
              <c:f>'Figure 123'!$O$11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123'!$P$11:$AY$11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7.6997319035000001E-3</c:v>
                </c:pt>
                <c:pt idx="14">
                  <c:v>4.6802011647445366E-2</c:v>
                </c:pt>
                <c:pt idx="15">
                  <c:v>6.2959887752149238E-2</c:v>
                </c:pt>
                <c:pt idx="16">
                  <c:v>7.6464495356776893E-2</c:v>
                </c:pt>
                <c:pt idx="17">
                  <c:v>9.4925397120869559E-2</c:v>
                </c:pt>
                <c:pt idx="18">
                  <c:v>0.11753005488421181</c:v>
                </c:pt>
                <c:pt idx="19">
                  <c:v>0.13929857626565287</c:v>
                </c:pt>
                <c:pt idx="20">
                  <c:v>0.14234378896971972</c:v>
                </c:pt>
                <c:pt idx="21">
                  <c:v>0.14630231628773507</c:v>
                </c:pt>
                <c:pt idx="22">
                  <c:v>0.1460648248177879</c:v>
                </c:pt>
                <c:pt idx="23">
                  <c:v>0.14545627234580655</c:v>
                </c:pt>
                <c:pt idx="24">
                  <c:v>0.14512694903215248</c:v>
                </c:pt>
                <c:pt idx="25">
                  <c:v>0.14454116819891</c:v>
                </c:pt>
                <c:pt idx="26">
                  <c:v>0.14382866622967033</c:v>
                </c:pt>
                <c:pt idx="27">
                  <c:v>0.14670153162091015</c:v>
                </c:pt>
                <c:pt idx="28">
                  <c:v>0.14531538399605134</c:v>
                </c:pt>
                <c:pt idx="29">
                  <c:v>0.14509119359561304</c:v>
                </c:pt>
                <c:pt idx="30">
                  <c:v>0.14414726710355075</c:v>
                </c:pt>
                <c:pt idx="31">
                  <c:v>0.14446733825585434</c:v>
                </c:pt>
                <c:pt idx="32">
                  <c:v>0.14602165946082962</c:v>
                </c:pt>
                <c:pt idx="33">
                  <c:v>0.14587363182996266</c:v>
                </c:pt>
                <c:pt idx="34">
                  <c:v>0.14571740205078049</c:v>
                </c:pt>
                <c:pt idx="35">
                  <c:v>0.14555086266820702</c:v>
                </c:pt>
              </c:numCache>
            </c:numRef>
          </c:val>
        </c:ser>
        <c:ser>
          <c:idx val="2"/>
          <c:order val="4"/>
          <c:tx>
            <c:strRef>
              <c:f>'Figure 123'!$O$12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123'!$P$12:$AY$12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5.5045795486166824E-2</c:v>
                </c:pt>
                <c:pt idx="17">
                  <c:v>0.16494290041951729</c:v>
                </c:pt>
                <c:pt idx="18">
                  <c:v>0.31044157465885835</c:v>
                </c:pt>
                <c:pt idx="19">
                  <c:v>0.43714665927561908</c:v>
                </c:pt>
                <c:pt idx="20">
                  <c:v>0.58964814860321246</c:v>
                </c:pt>
                <c:pt idx="21">
                  <c:v>0.78051384221437048</c:v>
                </c:pt>
                <c:pt idx="22">
                  <c:v>0.87092293866312298</c:v>
                </c:pt>
                <c:pt idx="23">
                  <c:v>0.86729439696672306</c:v>
                </c:pt>
                <c:pt idx="24">
                  <c:v>0.86533078095954485</c:v>
                </c:pt>
                <c:pt idx="25">
                  <c:v>0.86183801693962092</c:v>
                </c:pt>
                <c:pt idx="26">
                  <c:v>0.85758966823809357</c:v>
                </c:pt>
                <c:pt idx="27">
                  <c:v>0.87471935276031443</c:v>
                </c:pt>
                <c:pt idx="28">
                  <c:v>0.86645433916536474</c:v>
                </c:pt>
                <c:pt idx="29">
                  <c:v>0.86511758637349068</c:v>
                </c:pt>
                <c:pt idx="30">
                  <c:v>0.85948935085974265</c:v>
                </c:pt>
                <c:pt idx="31">
                  <c:v>0.86139780013144984</c:v>
                </c:pt>
                <c:pt idx="32">
                  <c:v>0.87066556184719612</c:v>
                </c:pt>
                <c:pt idx="33">
                  <c:v>0.86978293552399466</c:v>
                </c:pt>
                <c:pt idx="34">
                  <c:v>0.86885140325014454</c:v>
                </c:pt>
                <c:pt idx="35">
                  <c:v>0.86785839915997454</c:v>
                </c:pt>
              </c:numCache>
            </c:numRef>
          </c:val>
        </c:ser>
        <c:ser>
          <c:idx val="3"/>
          <c:order val="5"/>
          <c:tx>
            <c:strRef>
              <c:f>'Figure 123'!$O$13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123'!$P$13:$AY$13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10.588999999999999</c:v>
                </c:pt>
                <c:pt idx="14">
                  <c:v>6.2768731697307061</c:v>
                </c:pt>
                <c:pt idx="15">
                  <c:v>4.5165044712476856</c:v>
                </c:pt>
                <c:pt idx="16">
                  <c:v>4.1234076481761042</c:v>
                </c:pt>
                <c:pt idx="17">
                  <c:v>3.8441486928822659</c:v>
                </c:pt>
                <c:pt idx="18">
                  <c:v>3.5934175114098053</c:v>
                </c:pt>
                <c:pt idx="19">
                  <c:v>3.2453815891105169</c:v>
                </c:pt>
                <c:pt idx="20">
                  <c:v>3.1455092567516276</c:v>
                </c:pt>
                <c:pt idx="21">
                  <c:v>3.0841540192007928</c:v>
                </c:pt>
                <c:pt idx="22">
                  <c:v>2.9545849788885716</c:v>
                </c:pt>
                <c:pt idx="23">
                  <c:v>2.8397654239512016</c:v>
                </c:pt>
                <c:pt idx="24">
                  <c:v>2.7503947856991613</c:v>
                </c:pt>
                <c:pt idx="25">
                  <c:v>2.6740194663246402</c:v>
                </c:pt>
                <c:pt idx="26">
                  <c:v>2.6114085590334217</c:v>
                </c:pt>
                <c:pt idx="27">
                  <c:v>2.6274017701535235</c:v>
                </c:pt>
                <c:pt idx="28">
                  <c:v>2.5794533440526739</c:v>
                </c:pt>
                <c:pt idx="29">
                  <c:v>2.5638019463692991</c:v>
                </c:pt>
                <c:pt idx="30">
                  <c:v>2.5457334283649882</c:v>
                </c:pt>
                <c:pt idx="31">
                  <c:v>2.5592004943293238</c:v>
                </c:pt>
                <c:pt idx="32">
                  <c:v>2.6030084127004378</c:v>
                </c:pt>
                <c:pt idx="33">
                  <c:v>2.6241565862082536</c:v>
                </c:pt>
                <c:pt idx="34">
                  <c:v>2.6518772531413122</c:v>
                </c:pt>
                <c:pt idx="35">
                  <c:v>2.6854283991515966</c:v>
                </c:pt>
              </c:numCache>
            </c:numRef>
          </c:val>
        </c:ser>
        <c:ser>
          <c:idx val="4"/>
          <c:order val="6"/>
          <c:tx>
            <c:strRef>
              <c:f>'Figure 123'!$O$14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123'!$P$14:$AY$14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9.3810000000000002</c:v>
                </c:pt>
                <c:pt idx="14">
                  <c:v>6.8822316888667903</c:v>
                </c:pt>
                <c:pt idx="15">
                  <c:v>5.2274830912968691</c:v>
                </c:pt>
                <c:pt idx="16">
                  <c:v>4.0366916689855667</c:v>
                </c:pt>
                <c:pt idx="17">
                  <c:v>3.2988580083903458</c:v>
                </c:pt>
                <c:pt idx="18">
                  <c:v>3.3783347830522823</c:v>
                </c:pt>
                <c:pt idx="19">
                  <c:v>3.3223146104947046</c:v>
                </c:pt>
                <c:pt idx="20">
                  <c:v>3.4842845144735288</c:v>
                </c:pt>
                <c:pt idx="21">
                  <c:v>3.6730063163029203</c:v>
                </c:pt>
                <c:pt idx="22">
                  <c:v>3.7587200510724257</c:v>
                </c:pt>
                <c:pt idx="23">
                  <c:v>3.8343541760634077</c:v>
                </c:pt>
                <c:pt idx="24">
                  <c:v>3.9167603769747821</c:v>
                </c:pt>
                <c:pt idx="25">
                  <c:v>4.0823906065560989</c:v>
                </c:pt>
                <c:pt idx="26">
                  <c:v>4.2428120428621465</c:v>
                </c:pt>
                <c:pt idx="27">
                  <c:v>4.5117103458163585</c:v>
                </c:pt>
                <c:pt idx="28">
                  <c:v>4.6514917155193274</c:v>
                </c:pt>
                <c:pt idx="29">
                  <c:v>4.8264454818731579</c:v>
                </c:pt>
                <c:pt idx="30">
                  <c:v>4.9759909786616685</c:v>
                </c:pt>
                <c:pt idx="31">
                  <c:v>5.1683868007886984</c:v>
                </c:pt>
                <c:pt idx="32">
                  <c:v>5.4072913841036385</c:v>
                </c:pt>
                <c:pt idx="33">
                  <c:v>5.5849220070488084</c:v>
                </c:pt>
                <c:pt idx="34">
                  <c:v>5.7618566741851689</c:v>
                </c:pt>
                <c:pt idx="35">
                  <c:v>5.9379785205682465</c:v>
                </c:pt>
              </c:numCache>
            </c:numRef>
          </c:val>
        </c:ser>
        <c:ser>
          <c:idx val="5"/>
          <c:order val="7"/>
          <c:tx>
            <c:strRef>
              <c:f>'Figure 123'!$O$15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123'!$P$15:$AY$15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0.42881903654518033</c:v>
                </c:pt>
                <c:pt idx="16">
                  <c:v>1.2692277670419285</c:v>
                </c:pt>
                <c:pt idx="17">
                  <c:v>1.9244522733787748</c:v>
                </c:pt>
                <c:pt idx="18">
                  <c:v>2.9781754422658588</c:v>
                </c:pt>
                <c:pt idx="19">
                  <c:v>8.3119384899834916</c:v>
                </c:pt>
                <c:pt idx="20">
                  <c:v>14.259347413896215</c:v>
                </c:pt>
                <c:pt idx="21">
                  <c:v>17.709936915146795</c:v>
                </c:pt>
                <c:pt idx="22">
                  <c:v>19.86278202505666</c:v>
                </c:pt>
                <c:pt idx="23">
                  <c:v>22.682627794482222</c:v>
                </c:pt>
                <c:pt idx="24">
                  <c:v>24.174477220122615</c:v>
                </c:pt>
                <c:pt idx="25">
                  <c:v>26.204879329679127</c:v>
                </c:pt>
                <c:pt idx="26">
                  <c:v>28.50060749791178</c:v>
                </c:pt>
                <c:pt idx="27">
                  <c:v>29.67571360375474</c:v>
                </c:pt>
                <c:pt idx="28">
                  <c:v>29.76603095835419</c:v>
                </c:pt>
                <c:pt idx="29">
                  <c:v>31.749770059152365</c:v>
                </c:pt>
                <c:pt idx="30">
                  <c:v>33.001520062524435</c:v>
                </c:pt>
                <c:pt idx="31">
                  <c:v>34.668925388119611</c:v>
                </c:pt>
                <c:pt idx="32">
                  <c:v>34.995462928996623</c:v>
                </c:pt>
                <c:pt idx="33">
                  <c:v>34.14882612510317</c:v>
                </c:pt>
                <c:pt idx="34">
                  <c:v>34.004652184837006</c:v>
                </c:pt>
                <c:pt idx="35">
                  <c:v>33.856065294865637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32416"/>
        <c:axId val="185533952"/>
      </c:areaChart>
      <c:lineChart>
        <c:grouping val="standard"/>
        <c:varyColors val="0"/>
        <c:ser>
          <c:idx val="6"/>
          <c:order val="8"/>
          <c:tx>
            <c:strRef>
              <c:f>'Figure 123'!$O$17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123'!$P$17:$AY$17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0.55536213294241599</c:v>
                </c:pt>
                <c:pt idx="14">
                  <c:v>0.55053931461058914</c:v>
                </c:pt>
                <c:pt idx="15">
                  <c:v>0.51968432158620015</c:v>
                </c:pt>
                <c:pt idx="16">
                  <c:v>0.50677158550049906</c:v>
                </c:pt>
                <c:pt idx="17">
                  <c:v>0.50054141453939593</c:v>
                </c:pt>
                <c:pt idx="18">
                  <c:v>0.51199415313347174</c:v>
                </c:pt>
                <c:pt idx="19">
                  <c:v>0.56527771461187226</c:v>
                </c:pt>
                <c:pt idx="20">
                  <c:v>0.61383572580012014</c:v>
                </c:pt>
                <c:pt idx="21">
                  <c:v>0.65528266495149567</c:v>
                </c:pt>
                <c:pt idx="22">
                  <c:v>0.69065847014825432</c:v>
                </c:pt>
                <c:pt idx="23">
                  <c:v>0.73112470733800905</c:v>
                </c:pt>
                <c:pt idx="24">
                  <c:v>0.75245100053877678</c:v>
                </c:pt>
                <c:pt idx="25">
                  <c:v>0.77724498400941866</c:v>
                </c:pt>
                <c:pt idx="26">
                  <c:v>0.80196574783358821</c:v>
                </c:pt>
                <c:pt idx="27">
                  <c:v>0.81775521032239828</c:v>
                </c:pt>
                <c:pt idx="28">
                  <c:v>0.83396053077188836</c:v>
                </c:pt>
                <c:pt idx="29">
                  <c:v>0.85631946399544689</c:v>
                </c:pt>
                <c:pt idx="30">
                  <c:v>0.873986483608163</c:v>
                </c:pt>
                <c:pt idx="31">
                  <c:v>0.88688896359397074</c:v>
                </c:pt>
                <c:pt idx="32">
                  <c:v>0.89643731153794759</c:v>
                </c:pt>
                <c:pt idx="33">
                  <c:v>0.89393148169462255</c:v>
                </c:pt>
                <c:pt idx="34">
                  <c:v>0.90018101777802317</c:v>
                </c:pt>
                <c:pt idx="35">
                  <c:v>0.90511444620733716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46240"/>
        <c:axId val="185535872"/>
      </c:lineChart>
      <c:catAx>
        <c:axId val="1855324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5533952"/>
        <c:crosses val="autoZero"/>
        <c:auto val="1"/>
        <c:lblAlgn val="ctr"/>
        <c:lblOffset val="100"/>
        <c:noMultiLvlLbl val="0"/>
      </c:catAx>
      <c:valAx>
        <c:axId val="185533952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532416"/>
        <c:crosses val="autoZero"/>
        <c:crossBetween val="between"/>
        <c:majorUnit val="25"/>
      </c:valAx>
      <c:valAx>
        <c:axId val="185535872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85546240"/>
        <c:crosses val="max"/>
        <c:crossBetween val="between"/>
        <c:majorUnit val="0.2"/>
      </c:valAx>
      <c:catAx>
        <c:axId val="18554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3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124'!$O$7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124'!$P$7:$AY$7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31.763999999999999</c:v>
                </c:pt>
                <c:pt idx="14">
                  <c:v>33.496669678677343</c:v>
                </c:pt>
                <c:pt idx="15">
                  <c:v>34.522570720843518</c:v>
                </c:pt>
                <c:pt idx="16">
                  <c:v>36.352402929808633</c:v>
                </c:pt>
                <c:pt idx="17">
                  <c:v>37.281147078760831</c:v>
                </c:pt>
                <c:pt idx="18">
                  <c:v>36.310391131607609</c:v>
                </c:pt>
                <c:pt idx="19">
                  <c:v>35.444892500091122</c:v>
                </c:pt>
                <c:pt idx="20">
                  <c:v>34.568081135166999</c:v>
                </c:pt>
                <c:pt idx="21">
                  <c:v>33.729336104528755</c:v>
                </c:pt>
                <c:pt idx="22">
                  <c:v>32.877264330603232</c:v>
                </c:pt>
                <c:pt idx="23">
                  <c:v>32.059301481927669</c:v>
                </c:pt>
                <c:pt idx="24">
                  <c:v>31.295179891014762</c:v>
                </c:pt>
                <c:pt idx="25">
                  <c:v>29.905721907929564</c:v>
                </c:pt>
                <c:pt idx="26">
                  <c:v>27.587238609880739</c:v>
                </c:pt>
                <c:pt idx="27">
                  <c:v>24.974109974148853</c:v>
                </c:pt>
                <c:pt idx="28">
                  <c:v>22.939370794231579</c:v>
                </c:pt>
                <c:pt idx="29">
                  <c:v>20.041036389550968</c:v>
                </c:pt>
                <c:pt idx="30">
                  <c:v>17.656237578741145</c:v>
                </c:pt>
                <c:pt idx="31">
                  <c:v>15.468085745438827</c:v>
                </c:pt>
                <c:pt idx="32">
                  <c:v>15.08707571222179</c:v>
                </c:pt>
                <c:pt idx="33">
                  <c:v>14.019368912591569</c:v>
                </c:pt>
                <c:pt idx="34">
                  <c:v>12.899277908828738</c:v>
                </c:pt>
                <c:pt idx="35">
                  <c:v>12.092538417075685</c:v>
                </c:pt>
              </c:numCache>
            </c:numRef>
          </c:val>
        </c:ser>
        <c:ser>
          <c:idx val="1"/>
          <c:order val="1"/>
          <c:tx>
            <c:strRef>
              <c:f>'Figure 124'!$O$8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124'!$P$8:$AY$8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28.521999999999998</c:v>
                </c:pt>
                <c:pt idx="14">
                  <c:v>26.712681860048452</c:v>
                </c:pt>
                <c:pt idx="15">
                  <c:v>26.404176850128536</c:v>
                </c:pt>
                <c:pt idx="16">
                  <c:v>25.765258742104763</c:v>
                </c:pt>
                <c:pt idx="17">
                  <c:v>25.052896124114408</c:v>
                </c:pt>
                <c:pt idx="18">
                  <c:v>24.533166804275407</c:v>
                </c:pt>
                <c:pt idx="19">
                  <c:v>23.362023066435842</c:v>
                </c:pt>
                <c:pt idx="20">
                  <c:v>22.310433886803345</c:v>
                </c:pt>
                <c:pt idx="21">
                  <c:v>21.289122888332685</c:v>
                </c:pt>
                <c:pt idx="22">
                  <c:v>20.489768187324774</c:v>
                </c:pt>
                <c:pt idx="23">
                  <c:v>19.738565715891994</c:v>
                </c:pt>
                <c:pt idx="24">
                  <c:v>18.985749693128049</c:v>
                </c:pt>
                <c:pt idx="25">
                  <c:v>18.215468430988096</c:v>
                </c:pt>
                <c:pt idx="26">
                  <c:v>17.451643560300891</c:v>
                </c:pt>
                <c:pt idx="27">
                  <c:v>16.671109855918466</c:v>
                </c:pt>
                <c:pt idx="28">
                  <c:v>15.930696040576931</c:v>
                </c:pt>
                <c:pt idx="29">
                  <c:v>15.160667723958937</c:v>
                </c:pt>
                <c:pt idx="30">
                  <c:v>14.782172091685201</c:v>
                </c:pt>
                <c:pt idx="31">
                  <c:v>14.40741127557974</c:v>
                </c:pt>
                <c:pt idx="32">
                  <c:v>14.056310507477781</c:v>
                </c:pt>
                <c:pt idx="33">
                  <c:v>13.690917170866022</c:v>
                </c:pt>
                <c:pt idx="34">
                  <c:v>13.329165948481995</c:v>
                </c:pt>
                <c:pt idx="35">
                  <c:v>12.962333097494986</c:v>
                </c:pt>
              </c:numCache>
            </c:numRef>
          </c:val>
        </c:ser>
        <c:ser>
          <c:idx val="7"/>
          <c:order val="2"/>
          <c:tx>
            <c:strRef>
              <c:f>'Figure 124'!$O$9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124'!$P$9:$AY$9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1.1356074331969488</c:v>
                </c:pt>
                <c:pt idx="21">
                  <c:v>2.2712556279725238</c:v>
                </c:pt>
                <c:pt idx="22">
                  <c:v>4.2543569279673221</c:v>
                </c:pt>
                <c:pt idx="23">
                  <c:v>8.5183738525094643</c:v>
                </c:pt>
                <c:pt idx="24">
                  <c:v>12.789618600006527</c:v>
                </c:pt>
                <c:pt idx="25">
                  <c:v>17.050962248345758</c:v>
                </c:pt>
                <c:pt idx="26">
                  <c:v>22.736830285684675</c:v>
                </c:pt>
                <c:pt idx="27">
                  <c:v>25.552497362599244</c:v>
                </c:pt>
                <c:pt idx="28">
                  <c:v>28.427479113968257</c:v>
                </c:pt>
                <c:pt idx="29">
                  <c:v>29.828480562400813</c:v>
                </c:pt>
                <c:pt idx="30">
                  <c:v>31.873951253293914</c:v>
                </c:pt>
                <c:pt idx="31">
                  <c:v>31.85503240868978</c:v>
                </c:pt>
                <c:pt idx="32">
                  <c:v>31.888803624333963</c:v>
                </c:pt>
                <c:pt idx="33">
                  <c:v>31.89108988096838</c:v>
                </c:pt>
                <c:pt idx="34">
                  <c:v>31.902218962771315</c:v>
                </c:pt>
                <c:pt idx="35">
                  <c:v>31.901471065612842</c:v>
                </c:pt>
              </c:numCache>
            </c:numRef>
          </c:val>
        </c:ser>
        <c:ser>
          <c:idx val="8"/>
          <c:order val="3"/>
          <c:tx>
            <c:strRef>
              <c:f>'Figure 124'!$O$10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124'!$P$10:$AY$10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7.6997319035000001E-3</c:v>
                </c:pt>
                <c:pt idx="14">
                  <c:v>6.4429886361751093E-2</c:v>
                </c:pt>
                <c:pt idx="15">
                  <c:v>0.10691984974509494</c:v>
                </c:pt>
                <c:pt idx="16">
                  <c:v>0.14934515486086886</c:v>
                </c:pt>
                <c:pt idx="17">
                  <c:v>0.20454236946464768</c:v>
                </c:pt>
                <c:pt idx="18">
                  <c:v>0.27372366383133812</c:v>
                </c:pt>
                <c:pt idx="19">
                  <c:v>0.35954100662621746</c:v>
                </c:pt>
                <c:pt idx="20">
                  <c:v>0.4546769065960356</c:v>
                </c:pt>
                <c:pt idx="21">
                  <c:v>0.55291118059570676</c:v>
                </c:pt>
                <c:pt idx="22">
                  <c:v>0.6580028670076693</c:v>
                </c:pt>
                <c:pt idx="23">
                  <c:v>0.77885816231056526</c:v>
                </c:pt>
                <c:pt idx="24">
                  <c:v>0.90645348372954559</c:v>
                </c:pt>
                <c:pt idx="25">
                  <c:v>1.0381418935831963</c:v>
                </c:pt>
                <c:pt idx="26">
                  <c:v>1.1738319290339851</c:v>
                </c:pt>
                <c:pt idx="27">
                  <c:v>1.311772390142766</c:v>
                </c:pt>
                <c:pt idx="28">
                  <c:v>1.4579977969410283</c:v>
                </c:pt>
                <c:pt idx="29">
                  <c:v>1.6045224192549827</c:v>
                </c:pt>
                <c:pt idx="30">
                  <c:v>1.7553787330685444</c:v>
                </c:pt>
                <c:pt idx="31">
                  <c:v>1.9065396121505376</c:v>
                </c:pt>
                <c:pt idx="32">
                  <c:v>2.0639681193560766</c:v>
                </c:pt>
                <c:pt idx="33">
                  <c:v>2.2227081792236598</c:v>
                </c:pt>
                <c:pt idx="34">
                  <c:v>2.3853845305088308</c:v>
                </c:pt>
                <c:pt idx="35">
                  <c:v>2.5506576102719687</c:v>
                </c:pt>
              </c:numCache>
            </c:numRef>
          </c:val>
        </c:ser>
        <c:ser>
          <c:idx val="2"/>
          <c:order val="4"/>
          <c:tx>
            <c:strRef>
              <c:f>'Figure 124'!$O$11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124'!$P$11:$AY$11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5.48301703315364E-2</c:v>
                </c:pt>
                <c:pt idx="17">
                  <c:v>0.16447564887688601</c:v>
                </c:pt>
                <c:pt idx="18">
                  <c:v>0.31034522334707365</c:v>
                </c:pt>
                <c:pt idx="19">
                  <c:v>0.45693484034099241</c:v>
                </c:pt>
                <c:pt idx="20">
                  <c:v>0.60331649315707692</c:v>
                </c:pt>
                <c:pt idx="21">
                  <c:v>0.7770124587359688</c:v>
                </c:pt>
                <c:pt idx="22">
                  <c:v>0.86755955350074621</c:v>
                </c:pt>
                <c:pt idx="23">
                  <c:v>0.86854449934064248</c:v>
                </c:pt>
                <c:pt idx="24">
                  <c:v>0.86936412011923903</c:v>
                </c:pt>
                <c:pt idx="25">
                  <c:v>0.86926916602180238</c:v>
                </c:pt>
                <c:pt idx="26">
                  <c:v>0.86935381765626762</c:v>
                </c:pt>
                <c:pt idx="27">
                  <c:v>0.86845531056234693</c:v>
                </c:pt>
                <c:pt idx="28">
                  <c:v>0.86955084533949312</c:v>
                </c:pt>
                <c:pt idx="29">
                  <c:v>0.86895735751356651</c:v>
                </c:pt>
                <c:pt idx="30">
                  <c:v>0.86973495325020322</c:v>
                </c:pt>
                <c:pt idx="31">
                  <c:v>0.86921872040864046</c:v>
                </c:pt>
                <c:pt idx="32">
                  <c:v>0.87014022544659686</c:v>
                </c:pt>
                <c:pt idx="33">
                  <c:v>0.87020260984604747</c:v>
                </c:pt>
                <c:pt idx="34">
                  <c:v>0.87050628576512878</c:v>
                </c:pt>
                <c:pt idx="35">
                  <c:v>0.87048587811955658</c:v>
                </c:pt>
              </c:numCache>
            </c:numRef>
          </c:val>
        </c:ser>
        <c:ser>
          <c:idx val="3"/>
          <c:order val="5"/>
          <c:tx>
            <c:strRef>
              <c:f>'Figure 124'!$O$12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124'!$P$12:$AY$12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10.588999999999999</c:v>
                </c:pt>
                <c:pt idx="14">
                  <c:v>6.3337492640993993</c:v>
                </c:pt>
                <c:pt idx="15">
                  <c:v>4.426482698041232</c:v>
                </c:pt>
                <c:pt idx="16">
                  <c:v>3.6503373672776283</c:v>
                </c:pt>
                <c:pt idx="17">
                  <c:v>3.2850067953767095</c:v>
                </c:pt>
                <c:pt idx="18">
                  <c:v>2.9533561794393792</c:v>
                </c:pt>
                <c:pt idx="19">
                  <c:v>2.6611935176510402</c:v>
                </c:pt>
                <c:pt idx="20">
                  <c:v>2.3957194553416454</c:v>
                </c:pt>
                <c:pt idx="21">
                  <c:v>2.1561862062679302</c:v>
                </c:pt>
                <c:pt idx="22">
                  <c:v>1.938632135278332</c:v>
                </c:pt>
                <c:pt idx="23">
                  <c:v>1.7467497689259164</c:v>
                </c:pt>
                <c:pt idx="24">
                  <c:v>1.5735583143698737</c:v>
                </c:pt>
                <c:pt idx="25">
                  <c:v>1.416047801798201</c:v>
                </c:pt>
                <c:pt idx="26">
                  <c:v>1.2745671301097778</c:v>
                </c:pt>
                <c:pt idx="27">
                  <c:v>1.1459248389989047</c:v>
                </c:pt>
                <c:pt idx="28">
                  <c:v>1.0326333552173454</c:v>
                </c:pt>
                <c:pt idx="29">
                  <c:v>0.9287357039503884</c:v>
                </c:pt>
                <c:pt idx="30">
                  <c:v>0.83661011367871085</c:v>
                </c:pt>
                <c:pt idx="31">
                  <c:v>0.75250218793401091</c:v>
                </c:pt>
                <c:pt idx="32">
                  <c:v>0.67796996000628706</c:v>
                </c:pt>
                <c:pt idx="33">
                  <c:v>0.61021671014312817</c:v>
                </c:pt>
                <c:pt idx="34">
                  <c:v>0.54938669255110495</c:v>
                </c:pt>
                <c:pt idx="35">
                  <c:v>0.49443643174268997</c:v>
                </c:pt>
              </c:numCache>
            </c:numRef>
          </c:val>
        </c:ser>
        <c:ser>
          <c:idx val="4"/>
          <c:order val="6"/>
          <c:tx>
            <c:strRef>
              <c:f>'Figure 124'!$O$13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124'!$P$13:$AY$13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9.3810000000000002</c:v>
                </c:pt>
                <c:pt idx="14">
                  <c:v>6.9445930666449547</c:v>
                </c:pt>
                <c:pt idx="15">
                  <c:v>5.1232902801790932</c:v>
                </c:pt>
                <c:pt idx="16">
                  <c:v>4.0208791576460019</c:v>
                </c:pt>
                <c:pt idx="17">
                  <c:v>3.2895129775377199</c:v>
                </c:pt>
                <c:pt idx="18">
                  <c:v>2.920896219737164</c:v>
                </c:pt>
                <c:pt idx="19">
                  <c:v>2.924382978182352</c:v>
                </c:pt>
                <c:pt idx="20">
                  <c:v>2.9251708759131008</c:v>
                </c:pt>
                <c:pt idx="21">
                  <c:v>2.9252233740648239</c:v>
                </c:pt>
                <c:pt idx="22">
                  <c:v>2.9223058644235662</c:v>
                </c:pt>
                <c:pt idx="23">
                  <c:v>2.9256235767263745</c:v>
                </c:pt>
                <c:pt idx="24">
                  <c:v>2.9283844046121734</c:v>
                </c:pt>
                <c:pt idx="25">
                  <c:v>2.9280645592313341</c:v>
                </c:pt>
                <c:pt idx="26">
                  <c:v>2.9283497015790072</c:v>
                </c:pt>
                <c:pt idx="27">
                  <c:v>2.9253231513679046</c:v>
                </c:pt>
                <c:pt idx="28">
                  <c:v>2.9290133737751347</c:v>
                </c:pt>
                <c:pt idx="29">
                  <c:v>2.9270142568878033</c:v>
                </c:pt>
                <c:pt idx="30">
                  <c:v>2.9296335267375264</c:v>
                </c:pt>
                <c:pt idx="31">
                  <c:v>2.9278946371659469</c:v>
                </c:pt>
                <c:pt idx="32">
                  <c:v>2.9309986541359052</c:v>
                </c:pt>
                <c:pt idx="33">
                  <c:v>2.9312087910603704</c:v>
                </c:pt>
                <c:pt idx="34">
                  <c:v>2.9322316994193813</c:v>
                </c:pt>
                <c:pt idx="35">
                  <c:v>2.9321629578764008</c:v>
                </c:pt>
              </c:numCache>
            </c:numRef>
          </c:val>
        </c:ser>
        <c:ser>
          <c:idx val="5"/>
          <c:order val="7"/>
          <c:tx>
            <c:strRef>
              <c:f>'Figure 124'!$O$14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124'!$P$14:$AY$14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0.11350762416809808</c:v>
                </c:pt>
                <c:pt idx="15">
                  <c:v>2.6648636619716184</c:v>
                </c:pt>
                <c:pt idx="16">
                  <c:v>2.420972286152387</c:v>
                </c:pt>
                <c:pt idx="17">
                  <c:v>2.7827163413233382</c:v>
                </c:pt>
                <c:pt idx="18">
                  <c:v>4.6853268532165711</c:v>
                </c:pt>
                <c:pt idx="19">
                  <c:v>6.8205051715815399</c:v>
                </c:pt>
                <c:pt idx="20">
                  <c:v>10.886542819279384</c:v>
                </c:pt>
                <c:pt idx="21">
                  <c:v>12.219085193137984</c:v>
                </c:pt>
                <c:pt idx="22">
                  <c:v>11.711084786621647</c:v>
                </c:pt>
                <c:pt idx="23">
                  <c:v>8.6244333632764683</c:v>
                </c:pt>
                <c:pt idx="24">
                  <c:v>6.7033130775652827</c:v>
                </c:pt>
                <c:pt idx="25">
                  <c:v>4.7269974184656975</c:v>
                </c:pt>
                <c:pt idx="26">
                  <c:v>3.7419666430273875</c:v>
                </c:pt>
                <c:pt idx="27">
                  <c:v>4.6786462544433318</c:v>
                </c:pt>
                <c:pt idx="28">
                  <c:v>4.3067368544956732</c:v>
                </c:pt>
                <c:pt idx="29">
                  <c:v>6.4781564528461706</c:v>
                </c:pt>
                <c:pt idx="30">
                  <c:v>6.6331099840901997</c:v>
                </c:pt>
                <c:pt idx="31">
                  <c:v>9.6866508526325195</c:v>
                </c:pt>
                <c:pt idx="32">
                  <c:v>10.375005739748868</c:v>
                </c:pt>
                <c:pt idx="33">
                  <c:v>11.566648168937208</c:v>
                </c:pt>
                <c:pt idx="34">
                  <c:v>13.340734688037129</c:v>
                </c:pt>
                <c:pt idx="35">
                  <c:v>14.778157644533142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53120"/>
        <c:axId val="185654656"/>
      </c:areaChart>
      <c:lineChart>
        <c:grouping val="standard"/>
        <c:varyColors val="0"/>
        <c:ser>
          <c:idx val="6"/>
          <c:order val="8"/>
          <c:tx>
            <c:strRef>
              <c:f>'Figure 124'!$O$16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124'!$P$16:$AY$16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0.55536213294241599</c:v>
                </c:pt>
                <c:pt idx="14">
                  <c:v>0.54441306025171954</c:v>
                </c:pt>
                <c:pt idx="15">
                  <c:v>0.52723150365648452</c:v>
                </c:pt>
                <c:pt idx="16">
                  <c:v>0.495172684476401</c:v>
                </c:pt>
                <c:pt idx="17">
                  <c:v>0.47751859915545997</c:v>
                </c:pt>
                <c:pt idx="18">
                  <c:v>0.48748587380770814</c:v>
                </c:pt>
                <c:pt idx="19">
                  <c:v>0.49657595986677922</c:v>
                </c:pt>
                <c:pt idx="20">
                  <c:v>0.5116644234219121</c:v>
                </c:pt>
                <c:pt idx="21">
                  <c:v>0.50829228189980002</c:v>
                </c:pt>
                <c:pt idx="22">
                  <c:v>0.48946504021780768</c:v>
                </c:pt>
                <c:pt idx="23">
                  <c:v>0.4389473121681286</c:v>
                </c:pt>
                <c:pt idx="24">
                  <c:v>0.39698043066856231</c:v>
                </c:pt>
                <c:pt idx="25">
                  <c:v>0.35832353126685035</c:v>
                </c:pt>
                <c:pt idx="26">
                  <c:v>0.32658554518882743</c:v>
                </c:pt>
                <c:pt idx="27">
                  <c:v>0.325377027972928</c:v>
                </c:pt>
                <c:pt idx="28">
                  <c:v>0.31066888000352538</c:v>
                </c:pt>
                <c:pt idx="29">
                  <c:v>0.32753558280247419</c:v>
                </c:pt>
                <c:pt idx="30">
                  <c:v>0.32560846224287421</c:v>
                </c:pt>
                <c:pt idx="31">
                  <c:v>0.3566619921489293</c:v>
                </c:pt>
                <c:pt idx="32">
                  <c:v>0.35972016449331823</c:v>
                </c:pt>
                <c:pt idx="33">
                  <c:v>0.37015574700041604</c:v>
                </c:pt>
                <c:pt idx="34">
                  <c:v>0.38552538699765526</c:v>
                </c:pt>
                <c:pt idx="35">
                  <c:v>0.39661746599551478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99424"/>
        <c:axId val="186197504"/>
      </c:lineChart>
      <c:catAx>
        <c:axId val="18565312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5654656"/>
        <c:crosses val="autoZero"/>
        <c:auto val="1"/>
        <c:lblAlgn val="ctr"/>
        <c:lblOffset val="100"/>
        <c:noMultiLvlLbl val="0"/>
      </c:catAx>
      <c:valAx>
        <c:axId val="185654656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5653120"/>
        <c:crosses val="autoZero"/>
        <c:crossBetween val="between"/>
        <c:majorUnit val="25"/>
      </c:valAx>
      <c:valAx>
        <c:axId val="186197504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86199424"/>
        <c:crosses val="max"/>
        <c:crossBetween val="between"/>
        <c:majorUnit val="0.2"/>
      </c:valAx>
      <c:catAx>
        <c:axId val="18619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19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47808"/>
        <c:axId val="186249600"/>
      </c:lineChart>
      <c:catAx>
        <c:axId val="18624780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6249600"/>
        <c:crosses val="autoZero"/>
        <c:auto val="1"/>
        <c:lblAlgn val="ctr"/>
        <c:lblOffset val="100"/>
        <c:noMultiLvlLbl val="0"/>
      </c:catAx>
      <c:valAx>
        <c:axId val="186249600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6247808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125'!$Q$7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101.03071446767562</c:v>
                </c:pt>
                <c:pt idx="3">
                  <c:v>102.81522262572014</c:v>
                </c:pt>
                <c:pt idx="4">
                  <c:v>102.99380490184681</c:v>
                </c:pt>
                <c:pt idx="5">
                  <c:v>100.06519221475379</c:v>
                </c:pt>
                <c:pt idx="6">
                  <c:v>92.453447988822006</c:v>
                </c:pt>
                <c:pt idx="7">
                  <c:v>85.413743111828111</c:v>
                </c:pt>
                <c:pt idx="8">
                  <c:v>75.017038039857511</c:v>
                </c:pt>
                <c:pt idx="9">
                  <c:v>66.208872448374606</c:v>
                </c:pt>
                <c:pt idx="10">
                  <c:v>57.123335655060892</c:v>
                </c:pt>
                <c:pt idx="11">
                  <c:v>52.438498141771817</c:v>
                </c:pt>
                <c:pt idx="12">
                  <c:v>47.333496924442663</c:v>
                </c:pt>
                <c:pt idx="13">
                  <c:v>42.365661208081491</c:v>
                </c:pt>
                <c:pt idx="14">
                  <c:v>38.535440223444589</c:v>
                </c:pt>
                <c:pt idx="15">
                  <c:v>34.51001029408129</c:v>
                </c:pt>
                <c:pt idx="16">
                  <c:v>29.783685067227314</c:v>
                </c:pt>
                <c:pt idx="17">
                  <c:v>25.943669260477094</c:v>
                </c:pt>
                <c:pt idx="18">
                  <c:v>23.34884092503928</c:v>
                </c:pt>
                <c:pt idx="19">
                  <c:v>20.982570675152381</c:v>
                </c:pt>
                <c:pt idx="20">
                  <c:v>21.484217220576394</c:v>
                </c:pt>
                <c:pt idx="21">
                  <c:v>19.976489339985879</c:v>
                </c:pt>
              </c:numCache>
            </c:numRef>
          </c:val>
        </c:ser>
        <c:ser>
          <c:idx val="7"/>
          <c:order val="1"/>
          <c:tx>
            <c:strRef>
              <c:f>'Figure 125'!$Q$14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125'!$R$14:$AM$14</c:f>
              <c:numCache>
                <c:formatCode>0</c:formatCode>
                <c:ptCount val="22"/>
                <c:pt idx="0">
                  <c:v>0.10521209005124998</c:v>
                </c:pt>
                <c:pt idx="1">
                  <c:v>0.12888481031278126</c:v>
                </c:pt>
                <c:pt idx="2">
                  <c:v>0.16819467745817951</c:v>
                </c:pt>
                <c:pt idx="3">
                  <c:v>0.35747012271482936</c:v>
                </c:pt>
                <c:pt idx="4">
                  <c:v>0.7072046251263715</c:v>
                </c:pt>
                <c:pt idx="5">
                  <c:v>1.1688719392612976</c:v>
                </c:pt>
                <c:pt idx="6">
                  <c:v>1.6441968337503672</c:v>
                </c:pt>
                <c:pt idx="7">
                  <c:v>2.043196833750367</c:v>
                </c:pt>
                <c:pt idx="8">
                  <c:v>2.5170093337503672</c:v>
                </c:pt>
                <c:pt idx="9">
                  <c:v>2.7663843337503669</c:v>
                </c:pt>
                <c:pt idx="10">
                  <c:v>2.7663843337503669</c:v>
                </c:pt>
                <c:pt idx="11">
                  <c:v>2.7663843337503669</c:v>
                </c:pt>
                <c:pt idx="12">
                  <c:v>2.7663843337503669</c:v>
                </c:pt>
                <c:pt idx="13">
                  <c:v>2.7663843337503669</c:v>
                </c:pt>
                <c:pt idx="14">
                  <c:v>2.7663843337503669</c:v>
                </c:pt>
                <c:pt idx="15">
                  <c:v>2.7663843337503669</c:v>
                </c:pt>
                <c:pt idx="16">
                  <c:v>2.7663843337503669</c:v>
                </c:pt>
                <c:pt idx="17">
                  <c:v>2.7663843337503669</c:v>
                </c:pt>
                <c:pt idx="18">
                  <c:v>2.7663843337503669</c:v>
                </c:pt>
                <c:pt idx="19">
                  <c:v>2.7663843337503669</c:v>
                </c:pt>
                <c:pt idx="20">
                  <c:v>2.7663843337503669</c:v>
                </c:pt>
                <c:pt idx="21">
                  <c:v>2.7663843337503669</c:v>
                </c:pt>
              </c:numCache>
            </c:numRef>
          </c:val>
        </c:ser>
        <c:ser>
          <c:idx val="1"/>
          <c:order val="2"/>
          <c:tx>
            <c:strRef>
              <c:f>'Figure 125'!$Q$8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'Figure 125'!$Q$9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'Figure 125'!$Q$10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'Figure 125'!$Q$11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'Figure 125'!$Q$12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'Figure 125'!$Q$13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83680"/>
        <c:axId val="186593664"/>
      </c:areaChart>
      <c:lineChart>
        <c:grouping val="standard"/>
        <c:varyColors val="0"/>
        <c:ser>
          <c:idx val="9"/>
          <c:order val="8"/>
          <c:tx>
            <c:strRef>
              <c:f>'Figure 125'!$Q$16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'Figure 125'!$R$16:$AM$16</c:f>
              <c:numCache>
                <c:formatCode>0</c:formatCode>
                <c:ptCount val="22"/>
                <c:pt idx="0">
                  <c:v>483.83870527272728</c:v>
                </c:pt>
                <c:pt idx="1">
                  <c:v>480.52777200000003</c:v>
                </c:pt>
                <c:pt idx="2">
                  <c:v>478.34118514545457</c:v>
                </c:pt>
                <c:pt idx="3">
                  <c:v>475.06715597272728</c:v>
                </c:pt>
                <c:pt idx="4">
                  <c:v>469.60917392727276</c:v>
                </c:pt>
                <c:pt idx="5">
                  <c:v>468.64325880909092</c:v>
                </c:pt>
                <c:pt idx="6">
                  <c:v>467.63137939090899</c:v>
                </c:pt>
                <c:pt idx="7">
                  <c:v>494.21245166363639</c:v>
                </c:pt>
                <c:pt idx="8">
                  <c:v>491.37032259090898</c:v>
                </c:pt>
                <c:pt idx="9">
                  <c:v>486.94303463636368</c:v>
                </c:pt>
                <c:pt idx="10">
                  <c:v>482.59688360909092</c:v>
                </c:pt>
                <c:pt idx="11">
                  <c:v>483.88703865454551</c:v>
                </c:pt>
                <c:pt idx="12">
                  <c:v>485.60045113636363</c:v>
                </c:pt>
                <c:pt idx="13">
                  <c:v>489.09652645454543</c:v>
                </c:pt>
                <c:pt idx="14">
                  <c:v>489.64556897272723</c:v>
                </c:pt>
                <c:pt idx="15">
                  <c:v>481.54587314545449</c:v>
                </c:pt>
                <c:pt idx="16">
                  <c:v>486.96856035454545</c:v>
                </c:pt>
                <c:pt idx="17">
                  <c:v>485.24497559090912</c:v>
                </c:pt>
                <c:pt idx="18">
                  <c:v>490.06595945454541</c:v>
                </c:pt>
                <c:pt idx="19">
                  <c:v>490.75018221818186</c:v>
                </c:pt>
                <c:pt idx="20">
                  <c:v>489.64631216363637</c:v>
                </c:pt>
                <c:pt idx="21">
                  <c:v>488.04622730909097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83680"/>
        <c:axId val="186593664"/>
      </c:lineChart>
      <c:catAx>
        <c:axId val="18658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93664"/>
        <c:crosses val="autoZero"/>
        <c:auto val="1"/>
        <c:lblAlgn val="ctr"/>
        <c:lblOffset val="100"/>
        <c:noMultiLvlLbl val="0"/>
      </c:catAx>
      <c:valAx>
        <c:axId val="186593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6583680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126'!$Q$4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126'!$R$4:$AM$4</c:f>
              <c:numCache>
                <c:formatCode>0</c:formatCode>
                <c:ptCount val="22"/>
                <c:pt idx="0">
                  <c:v>77.1655122020058</c:v>
                </c:pt>
                <c:pt idx="1">
                  <c:v>104.02214158696114</c:v>
                </c:pt>
                <c:pt idx="2">
                  <c:v>124.21279227245992</c:v>
                </c:pt>
                <c:pt idx="3">
                  <c:v>137.66925458066777</c:v>
                </c:pt>
                <c:pt idx="4">
                  <c:v>148.48283514651371</c:v>
                </c:pt>
                <c:pt idx="5">
                  <c:v>140.51873394206308</c:v>
                </c:pt>
                <c:pt idx="6">
                  <c:v>145.44354511052495</c:v>
                </c:pt>
                <c:pt idx="7">
                  <c:v>127.54067776307545</c:v>
                </c:pt>
                <c:pt idx="8">
                  <c:v>130.61862479681281</c:v>
                </c:pt>
                <c:pt idx="9">
                  <c:v>137.78945477388186</c:v>
                </c:pt>
                <c:pt idx="10">
                  <c:v>134.99422061764579</c:v>
                </c:pt>
                <c:pt idx="11">
                  <c:v>136.98693451668822</c:v>
                </c:pt>
                <c:pt idx="12">
                  <c:v>138.11551901421251</c:v>
                </c:pt>
                <c:pt idx="13">
                  <c:v>151.83629190181432</c:v>
                </c:pt>
                <c:pt idx="14">
                  <c:v>152.46921545064475</c:v>
                </c:pt>
                <c:pt idx="15">
                  <c:v>156.92464615972301</c:v>
                </c:pt>
                <c:pt idx="16">
                  <c:v>158.88047228293379</c:v>
                </c:pt>
                <c:pt idx="17">
                  <c:v>165.95435356864374</c:v>
                </c:pt>
                <c:pt idx="18">
                  <c:v>182.31910037547078</c:v>
                </c:pt>
                <c:pt idx="19">
                  <c:v>191.80180964210325</c:v>
                </c:pt>
                <c:pt idx="20">
                  <c:v>201.72824675962477</c:v>
                </c:pt>
                <c:pt idx="21">
                  <c:v>209.01219732595263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126'!$Q$5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126'!$R$5:$AM$5</c:f>
              <c:numCache>
                <c:formatCode>0</c:formatCode>
                <c:ptCount val="22"/>
                <c:pt idx="0">
                  <c:v>74.811994810753674</c:v>
                </c:pt>
                <c:pt idx="1">
                  <c:v>100.52353981744358</c:v>
                </c:pt>
                <c:pt idx="2">
                  <c:v>121.79395805839459</c:v>
                </c:pt>
                <c:pt idx="3">
                  <c:v>135.41925019610596</c:v>
                </c:pt>
                <c:pt idx="4">
                  <c:v>143.45901948091444</c:v>
                </c:pt>
                <c:pt idx="5">
                  <c:v>141.53608511651993</c:v>
                </c:pt>
                <c:pt idx="6">
                  <c:v>139.43566053462723</c:v>
                </c:pt>
                <c:pt idx="7">
                  <c:v>111.9566968855035</c:v>
                </c:pt>
                <c:pt idx="8">
                  <c:v>114.96963304107027</c:v>
                </c:pt>
                <c:pt idx="9">
                  <c:v>120.28666707248544</c:v>
                </c:pt>
                <c:pt idx="10">
                  <c:v>117.40916848094838</c:v>
                </c:pt>
                <c:pt idx="11">
                  <c:v>111.52304969891526</c:v>
                </c:pt>
                <c:pt idx="12">
                  <c:v>106.85526285065498</c:v>
                </c:pt>
                <c:pt idx="13">
                  <c:v>110.88387371057098</c:v>
                </c:pt>
                <c:pt idx="14">
                  <c:v>122.05957829290077</c:v>
                </c:pt>
                <c:pt idx="15">
                  <c:v>118.76377462888814</c:v>
                </c:pt>
                <c:pt idx="16">
                  <c:v>119.79198456557356</c:v>
                </c:pt>
                <c:pt idx="17">
                  <c:v>122.40782491825252</c:v>
                </c:pt>
                <c:pt idx="18">
                  <c:v>133.7255921396436</c:v>
                </c:pt>
                <c:pt idx="19">
                  <c:v>134.72364552876422</c:v>
                </c:pt>
                <c:pt idx="20">
                  <c:v>135.64481496824334</c:v>
                </c:pt>
                <c:pt idx="21">
                  <c:v>137.09203651239881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126'!$Q$6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126'!$R$6:$AM$6</c:f>
              <c:numCache>
                <c:formatCode>0</c:formatCode>
                <c:ptCount val="22"/>
                <c:pt idx="0">
                  <c:v>72.663628746774009</c:v>
                </c:pt>
                <c:pt idx="1">
                  <c:v>98.365210329744173</c:v>
                </c:pt>
                <c:pt idx="2">
                  <c:v>119.59120956549293</c:v>
                </c:pt>
                <c:pt idx="3">
                  <c:v>133.3390223415214</c:v>
                </c:pt>
                <c:pt idx="4">
                  <c:v>139.32532116551408</c:v>
                </c:pt>
                <c:pt idx="5">
                  <c:v>137.82429091073783</c:v>
                </c:pt>
                <c:pt idx="6">
                  <c:v>131.69975099747711</c:v>
                </c:pt>
                <c:pt idx="7">
                  <c:v>98.477973847755777</c:v>
                </c:pt>
                <c:pt idx="8">
                  <c:v>91.397210348512601</c:v>
                </c:pt>
                <c:pt idx="9">
                  <c:v>87.265707711575033</c:v>
                </c:pt>
                <c:pt idx="10">
                  <c:v>82.52632194553405</c:v>
                </c:pt>
                <c:pt idx="11">
                  <c:v>76.551329386790314</c:v>
                </c:pt>
                <c:pt idx="12">
                  <c:v>69.732915687643072</c:v>
                </c:pt>
                <c:pt idx="13">
                  <c:v>61.269004653100126</c:v>
                </c:pt>
                <c:pt idx="14">
                  <c:v>56.889741150281452</c:v>
                </c:pt>
                <c:pt idx="15">
                  <c:v>60.964007048190865</c:v>
                </c:pt>
                <c:pt idx="16">
                  <c:v>50.814994612245926</c:v>
                </c:pt>
                <c:pt idx="17">
                  <c:v>48.698563569132034</c:v>
                </c:pt>
                <c:pt idx="18">
                  <c:v>41.282751370057952</c:v>
                </c:pt>
                <c:pt idx="19">
                  <c:v>38.232258356534658</c:v>
                </c:pt>
                <c:pt idx="20">
                  <c:v>39.837774956504063</c:v>
                </c:pt>
                <c:pt idx="21">
                  <c:v>39.930131930459027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126'!$Q$7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126'!$R$7:$AM$7</c:f>
              <c:numCache>
                <c:formatCode>0</c:formatCode>
                <c:ptCount val="22"/>
                <c:pt idx="0">
                  <c:v>73.951041883652294</c:v>
                </c:pt>
                <c:pt idx="1">
                  <c:v>98.698915334020342</c:v>
                </c:pt>
                <c:pt idx="2">
                  <c:v>118.42852089371814</c:v>
                </c:pt>
                <c:pt idx="3">
                  <c:v>133.39119522126941</c:v>
                </c:pt>
                <c:pt idx="4">
                  <c:v>143.00667813262027</c:v>
                </c:pt>
                <c:pt idx="5">
                  <c:v>141.59952853963421</c:v>
                </c:pt>
                <c:pt idx="6">
                  <c:v>141.44185350096672</c:v>
                </c:pt>
                <c:pt idx="7">
                  <c:v>124.0623574451115</c:v>
                </c:pt>
                <c:pt idx="8">
                  <c:v>130.81544314071181</c:v>
                </c:pt>
                <c:pt idx="9">
                  <c:v>135.55767866163296</c:v>
                </c:pt>
                <c:pt idx="10">
                  <c:v>151.64962817568505</c:v>
                </c:pt>
                <c:pt idx="11">
                  <c:v>154.67548982264827</c:v>
                </c:pt>
                <c:pt idx="12">
                  <c:v>169.39161495699608</c:v>
                </c:pt>
                <c:pt idx="13">
                  <c:v>172.99935803805636</c:v>
                </c:pt>
                <c:pt idx="14">
                  <c:v>181.79930702784912</c:v>
                </c:pt>
                <c:pt idx="15">
                  <c:v>183.94759623929525</c:v>
                </c:pt>
                <c:pt idx="16">
                  <c:v>183.78332256120882</c:v>
                </c:pt>
                <c:pt idx="17">
                  <c:v>187.83359429245087</c:v>
                </c:pt>
                <c:pt idx="18">
                  <c:v>181.63744126150368</c:v>
                </c:pt>
                <c:pt idx="19">
                  <c:v>182.84613085756399</c:v>
                </c:pt>
                <c:pt idx="20">
                  <c:v>181.19618674999043</c:v>
                </c:pt>
                <c:pt idx="21">
                  <c:v>178.37862584569592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02848"/>
        <c:axId val="184704384"/>
      </c:lineChart>
      <c:catAx>
        <c:axId val="18470284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4704384"/>
        <c:crosses val="autoZero"/>
        <c:auto val="1"/>
        <c:lblAlgn val="ctr"/>
        <c:lblOffset val="100"/>
        <c:noMultiLvlLbl val="0"/>
      </c:catAx>
      <c:valAx>
        <c:axId val="184704384"/>
        <c:scaling>
          <c:orientation val="minMax"/>
          <c:max val="3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4702848"/>
        <c:crosses val="autoZero"/>
        <c:crossBetween val="between"/>
        <c:majorUnit val="5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1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2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771F3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3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4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5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66FF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6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FD70F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7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6631680"/>
        <c:axId val="186633216"/>
      </c:barChart>
      <c:lineChart>
        <c:grouping val="standard"/>
        <c:varyColors val="0"/>
        <c:ser>
          <c:idx val="8"/>
          <c:order val="8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31680"/>
        <c:axId val="186633216"/>
      </c:lineChart>
      <c:catAx>
        <c:axId val="18663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633216"/>
        <c:crosses val="autoZero"/>
        <c:auto val="1"/>
        <c:lblAlgn val="ctr"/>
        <c:lblOffset val="100"/>
        <c:noMultiLvlLbl val="0"/>
      </c:catAx>
      <c:valAx>
        <c:axId val="18663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6631680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130'!$L$6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130'!$M$6:$W$6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5.5E-2</c:v>
                </c:pt>
                <c:pt idx="4">
                  <c:v>6.9000000000000006E-2</c:v>
                </c:pt>
                <c:pt idx="5">
                  <c:v>8.2000000000000003E-2</c:v>
                </c:pt>
                <c:pt idx="6">
                  <c:v>9.6000000000000002E-2</c:v>
                </c:pt>
                <c:pt idx="7">
                  <c:v>0.109</c:v>
                </c:pt>
                <c:pt idx="8">
                  <c:v>0.123</c:v>
                </c:pt>
                <c:pt idx="9">
                  <c:v>0.13600000000000001</c:v>
                </c:pt>
                <c:pt idx="10">
                  <c:v>0.15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130'!$L$7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130'!$M$7:$W$7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5.1999999999999998E-2</c:v>
                </c:pt>
                <c:pt idx="4">
                  <c:v>6.3E-2</c:v>
                </c:pt>
                <c:pt idx="5">
                  <c:v>7.2999999999999995E-2</c:v>
                </c:pt>
                <c:pt idx="6">
                  <c:v>8.4000000000000005E-2</c:v>
                </c:pt>
                <c:pt idx="7">
                  <c:v>9.4E-2</c:v>
                </c:pt>
                <c:pt idx="8">
                  <c:v>0.105</c:v>
                </c:pt>
                <c:pt idx="9">
                  <c:v>0.115</c:v>
                </c:pt>
                <c:pt idx="10">
                  <c:v>0.126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130'!$L$8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130'!$M$8:$W$8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5.0999999999999997E-2</c:v>
                </c:pt>
                <c:pt idx="4">
                  <c:v>5.8999999999999997E-2</c:v>
                </c:pt>
                <c:pt idx="5">
                  <c:v>6.8000000000000005E-2</c:v>
                </c:pt>
                <c:pt idx="6">
                  <c:v>7.5999999999999998E-2</c:v>
                </c:pt>
                <c:pt idx="7">
                  <c:v>8.5000000000000006E-2</c:v>
                </c:pt>
                <c:pt idx="8">
                  <c:v>9.4E-2</c:v>
                </c:pt>
                <c:pt idx="9">
                  <c:v>0.10199999999999999</c:v>
                </c:pt>
                <c:pt idx="10">
                  <c:v>0.111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'Figure 130'!$L$5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130'!$M$5:$W$5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5.2999999999999999E-2</c:v>
                </c:pt>
                <c:pt idx="4">
                  <c:v>6.3E-2</c:v>
                </c:pt>
                <c:pt idx="5">
                  <c:v>7.3999999999999996E-2</c:v>
                </c:pt>
                <c:pt idx="6">
                  <c:v>8.5000000000000006E-2</c:v>
                </c:pt>
                <c:pt idx="7">
                  <c:v>9.6000000000000002E-2</c:v>
                </c:pt>
                <c:pt idx="8">
                  <c:v>0.106</c:v>
                </c:pt>
                <c:pt idx="9">
                  <c:v>0.11700000000000001</c:v>
                </c:pt>
                <c:pt idx="10">
                  <c:v>0.128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130'!$L$9</c:f>
              <c:strCache>
                <c:ptCount val="1"/>
                <c:pt idx="0">
                  <c:v>Renewables Target</c:v>
                </c:pt>
              </c:strCache>
            </c:strRef>
          </c:tx>
          <c:spPr>
            <a:ln>
              <a:solidFill>
                <a:srgbClr val="FF0D6F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130'!$M$9:$W$9</c:f>
              <c:numCache>
                <c:formatCode>0.0%</c:formatCode>
                <c:ptCount val="1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130'!$L$10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 130'!$M$10:$W$10</c:f>
              <c:numCache>
                <c:formatCode>0.0%</c:formatCode>
                <c:ptCount val="11"/>
                <c:pt idx="0">
                  <c:v>3.3000000000000002E-2</c:v>
                </c:pt>
                <c:pt idx="1">
                  <c:v>3.7999999999999999E-2</c:v>
                </c:pt>
                <c:pt idx="2">
                  <c:v>4.2000000000000003E-2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56704"/>
        <c:axId val="186058240"/>
      </c:lineChart>
      <c:catAx>
        <c:axId val="1860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6058240"/>
        <c:crosses val="autoZero"/>
        <c:auto val="1"/>
        <c:lblAlgn val="ctr"/>
        <c:lblOffset val="100"/>
        <c:noMultiLvlLbl val="0"/>
      </c:catAx>
      <c:valAx>
        <c:axId val="1860582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8605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27045734327456"/>
          <c:y val="0.25224532326717586"/>
          <c:w val="0.26044386856706203"/>
          <c:h val="0.731386160999538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16'!$L$4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16'!$M$4:$AV$4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</c:v>
                </c:pt>
                <c:pt idx="13">
                  <c:v>39.82</c:v>
                </c:pt>
                <c:pt idx="14">
                  <c:v>40.14</c:v>
                </c:pt>
                <c:pt idx="15">
                  <c:v>41.15</c:v>
                </c:pt>
                <c:pt idx="16">
                  <c:v>42.2</c:v>
                </c:pt>
                <c:pt idx="17">
                  <c:v>43.26</c:v>
                </c:pt>
                <c:pt idx="18">
                  <c:v>44.34</c:v>
                </c:pt>
                <c:pt idx="19">
                  <c:v>45.44</c:v>
                </c:pt>
                <c:pt idx="20">
                  <c:v>46.53</c:v>
                </c:pt>
                <c:pt idx="21">
                  <c:v>47.63</c:v>
                </c:pt>
                <c:pt idx="22">
                  <c:v>48.72</c:v>
                </c:pt>
                <c:pt idx="23">
                  <c:v>49.82</c:v>
                </c:pt>
                <c:pt idx="24">
                  <c:v>50.92</c:v>
                </c:pt>
                <c:pt idx="25">
                  <c:v>52.01</c:v>
                </c:pt>
                <c:pt idx="26">
                  <c:v>53.11</c:v>
                </c:pt>
                <c:pt idx="27">
                  <c:v>54.2</c:v>
                </c:pt>
                <c:pt idx="28">
                  <c:v>55.29</c:v>
                </c:pt>
                <c:pt idx="29">
                  <c:v>56.38</c:v>
                </c:pt>
                <c:pt idx="30">
                  <c:v>57.46</c:v>
                </c:pt>
                <c:pt idx="31">
                  <c:v>58.55</c:v>
                </c:pt>
                <c:pt idx="32">
                  <c:v>59.62</c:v>
                </c:pt>
                <c:pt idx="33">
                  <c:v>60.59</c:v>
                </c:pt>
                <c:pt idx="34">
                  <c:v>61</c:v>
                </c:pt>
                <c:pt idx="35">
                  <c:v>61.4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16'!$L$5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16'!$M$5:$AV$5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</c:v>
                </c:pt>
                <c:pt idx="13">
                  <c:v>39.82</c:v>
                </c:pt>
                <c:pt idx="14">
                  <c:v>40.15</c:v>
                </c:pt>
                <c:pt idx="15">
                  <c:v>41.09</c:v>
                </c:pt>
                <c:pt idx="16">
                  <c:v>42.03</c:v>
                </c:pt>
                <c:pt idx="17">
                  <c:v>42.98</c:v>
                </c:pt>
                <c:pt idx="18">
                  <c:v>43.92</c:v>
                </c:pt>
                <c:pt idx="19">
                  <c:v>44.86</c:v>
                </c:pt>
                <c:pt idx="20">
                  <c:v>45.8</c:v>
                </c:pt>
                <c:pt idx="21">
                  <c:v>46.74</c:v>
                </c:pt>
                <c:pt idx="22">
                  <c:v>47.67</c:v>
                </c:pt>
                <c:pt idx="23">
                  <c:v>48.61</c:v>
                </c:pt>
                <c:pt idx="24">
                  <c:v>49.54</c:v>
                </c:pt>
                <c:pt idx="25">
                  <c:v>50.47</c:v>
                </c:pt>
                <c:pt idx="26">
                  <c:v>51.4</c:v>
                </c:pt>
                <c:pt idx="27">
                  <c:v>52.32</c:v>
                </c:pt>
                <c:pt idx="28">
                  <c:v>53.24</c:v>
                </c:pt>
                <c:pt idx="29">
                  <c:v>54.17</c:v>
                </c:pt>
                <c:pt idx="30">
                  <c:v>55.08</c:v>
                </c:pt>
                <c:pt idx="31">
                  <c:v>56</c:v>
                </c:pt>
                <c:pt idx="32">
                  <c:v>56.92</c:v>
                </c:pt>
                <c:pt idx="33">
                  <c:v>57.73</c:v>
                </c:pt>
                <c:pt idx="34">
                  <c:v>57.98</c:v>
                </c:pt>
                <c:pt idx="35">
                  <c:v>58.23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16'!$L$6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16'!$M$6:$AV$6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39.729999999999997</c:v>
                </c:pt>
                <c:pt idx="13">
                  <c:v>39.78</c:v>
                </c:pt>
                <c:pt idx="14">
                  <c:v>39.92</c:v>
                </c:pt>
                <c:pt idx="15">
                  <c:v>40.35</c:v>
                </c:pt>
                <c:pt idx="16">
                  <c:v>40.78</c:v>
                </c:pt>
                <c:pt idx="17">
                  <c:v>41.23</c:v>
                </c:pt>
                <c:pt idx="18">
                  <c:v>41.67</c:v>
                </c:pt>
                <c:pt idx="19">
                  <c:v>42.12</c:v>
                </c:pt>
                <c:pt idx="20">
                  <c:v>42.56</c:v>
                </c:pt>
                <c:pt idx="21">
                  <c:v>43.01</c:v>
                </c:pt>
                <c:pt idx="22">
                  <c:v>43.46</c:v>
                </c:pt>
                <c:pt idx="23">
                  <c:v>43.91</c:v>
                </c:pt>
                <c:pt idx="24">
                  <c:v>44.35</c:v>
                </c:pt>
                <c:pt idx="25">
                  <c:v>44.8</c:v>
                </c:pt>
                <c:pt idx="26">
                  <c:v>45.24</c:v>
                </c:pt>
                <c:pt idx="27">
                  <c:v>45.69</c:v>
                </c:pt>
                <c:pt idx="28">
                  <c:v>46.13</c:v>
                </c:pt>
                <c:pt idx="29">
                  <c:v>46.57</c:v>
                </c:pt>
                <c:pt idx="30">
                  <c:v>47.02</c:v>
                </c:pt>
                <c:pt idx="31">
                  <c:v>47.46</c:v>
                </c:pt>
                <c:pt idx="32">
                  <c:v>47.89</c:v>
                </c:pt>
                <c:pt idx="33">
                  <c:v>48.2</c:v>
                </c:pt>
                <c:pt idx="34">
                  <c:v>48.52</c:v>
                </c:pt>
                <c:pt idx="35">
                  <c:v>48.83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16'!$L$7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  <a:prstDash val="dash"/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16'!$M$7:$AV$7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39.729999999999997</c:v>
                </c:pt>
                <c:pt idx="13">
                  <c:v>39.83</c:v>
                </c:pt>
                <c:pt idx="14">
                  <c:v>40.159999999999997</c:v>
                </c:pt>
                <c:pt idx="15">
                  <c:v>41.1</c:v>
                </c:pt>
                <c:pt idx="16">
                  <c:v>42.04</c:v>
                </c:pt>
                <c:pt idx="17">
                  <c:v>42.99</c:v>
                </c:pt>
                <c:pt idx="18">
                  <c:v>43.93</c:v>
                </c:pt>
                <c:pt idx="19">
                  <c:v>44.87</c:v>
                </c:pt>
                <c:pt idx="20">
                  <c:v>45.81</c:v>
                </c:pt>
                <c:pt idx="21">
                  <c:v>46.75</c:v>
                </c:pt>
                <c:pt idx="22">
                  <c:v>47.68</c:v>
                </c:pt>
                <c:pt idx="23">
                  <c:v>48.62</c:v>
                </c:pt>
                <c:pt idx="24">
                  <c:v>49.55</c:v>
                </c:pt>
                <c:pt idx="25">
                  <c:v>50.48</c:v>
                </c:pt>
                <c:pt idx="26">
                  <c:v>51.41</c:v>
                </c:pt>
                <c:pt idx="27">
                  <c:v>52.33</c:v>
                </c:pt>
                <c:pt idx="28">
                  <c:v>53.25</c:v>
                </c:pt>
                <c:pt idx="29">
                  <c:v>54.18</c:v>
                </c:pt>
                <c:pt idx="30">
                  <c:v>55.09</c:v>
                </c:pt>
                <c:pt idx="31">
                  <c:v>56.01</c:v>
                </c:pt>
                <c:pt idx="32">
                  <c:v>56.93</c:v>
                </c:pt>
                <c:pt idx="33">
                  <c:v>57.74</c:v>
                </c:pt>
                <c:pt idx="34">
                  <c:v>57.99</c:v>
                </c:pt>
                <c:pt idx="35">
                  <c:v>58.24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16'!$L$8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16'!$M$8:$AV$8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</c:v>
                </c:pt>
                <c:pt idx="13">
                  <c:v>39.82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40896"/>
        <c:axId val="172646784"/>
      </c:lineChart>
      <c:catAx>
        <c:axId val="1726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646784"/>
        <c:crosses val="autoZero"/>
        <c:auto val="1"/>
        <c:lblAlgn val="ctr"/>
        <c:lblOffset val="100"/>
        <c:noMultiLvlLbl val="0"/>
      </c:catAx>
      <c:valAx>
        <c:axId val="172646784"/>
        <c:scaling>
          <c:orientation val="minMax"/>
        </c:scaling>
        <c:delete val="0"/>
        <c:axPos val="l"/>
        <c:majorGridlines/>
        <c:title>
          <c:tx>
            <c:strRef>
              <c:f>'Figure 16'!$L$2</c:f>
              <c:strCache>
                <c:ptCount val="1"/>
                <c:pt idx="0">
                  <c:v>Heat Energy Saving (TWh/a)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64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132'!$L$9</c:f>
              <c:strCache>
                <c:ptCount val="1"/>
                <c:pt idx="0">
                  <c:v>Gone Green</c:v>
                </c:pt>
              </c:strCache>
            </c:strRef>
          </c:tx>
          <c:spPr>
            <a:ln w="38100"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132'!$M$9:$U$9</c:f>
              <c:numCache>
                <c:formatCode>0</c:formatCode>
                <c:ptCount val="9"/>
                <c:pt idx="0">
                  <c:v>494.00010970329441</c:v>
                </c:pt>
                <c:pt idx="1">
                  <c:v>470.47212653887169</c:v>
                </c:pt>
                <c:pt idx="2">
                  <c:v>379.07625890257719</c:v>
                </c:pt>
                <c:pt idx="3">
                  <c:v>350.0713147456064</c:v>
                </c:pt>
                <c:pt idx="4">
                  <c:v>289.00093232744103</c:v>
                </c:pt>
                <c:pt idx="5">
                  <c:v>225.04086384483173</c:v>
                </c:pt>
                <c:pt idx="6">
                  <c:v>174.89003058705345</c:v>
                </c:pt>
                <c:pt idx="7">
                  <c:v>135.64254306429413</c:v>
                </c:pt>
                <c:pt idx="8">
                  <c:v>105.00640026253622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132'!$L$10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132'!$M$10:$U$10</c:f>
              <c:numCache>
                <c:formatCode>0</c:formatCode>
                <c:ptCount val="9"/>
                <c:pt idx="0">
                  <c:v>493.99999992097639</c:v>
                </c:pt>
                <c:pt idx="1">
                  <c:v>483.2666067597192</c:v>
                </c:pt>
                <c:pt idx="2">
                  <c:v>401.00658343601788</c:v>
                </c:pt>
                <c:pt idx="3">
                  <c:v>376.86505619301914</c:v>
                </c:pt>
                <c:pt idx="4">
                  <c:v>330.00035782725143</c:v>
                </c:pt>
                <c:pt idx="5">
                  <c:v>278.83225894786898</c:v>
                </c:pt>
                <c:pt idx="6">
                  <c:v>238.71153981920369</c:v>
                </c:pt>
                <c:pt idx="7">
                  <c:v>207.31361658160995</c:v>
                </c:pt>
                <c:pt idx="8">
                  <c:v>182.80476264520885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132'!$L$11</c:f>
              <c:strCache>
                <c:ptCount val="1"/>
                <c:pt idx="0">
                  <c:v>No Progression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132'!$M$11:$U$11</c:f>
              <c:numCache>
                <c:formatCode>0</c:formatCode>
                <c:ptCount val="9"/>
                <c:pt idx="0">
                  <c:v>493.99999977635855</c:v>
                </c:pt>
                <c:pt idx="1">
                  <c:v>490.36372666955913</c:v>
                </c:pt>
                <c:pt idx="2">
                  <c:v>434.60562273458106</c:v>
                </c:pt>
                <c:pt idx="3">
                  <c:v>417.19384284176783</c:v>
                </c:pt>
                <c:pt idx="4">
                  <c:v>397.91041075815627</c:v>
                </c:pt>
                <c:pt idx="5">
                  <c:v>397.73719732979379</c:v>
                </c:pt>
                <c:pt idx="6">
                  <c:v>403.08824004934996</c:v>
                </c:pt>
                <c:pt idx="7">
                  <c:v>412.9157401092487</c:v>
                </c:pt>
                <c:pt idx="8">
                  <c:v>425.89238081011979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'Figure 132'!$L$12</c:f>
              <c:strCache>
                <c:ptCount val="1"/>
                <c:pt idx="0">
                  <c:v>Low Carbon Life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132'!$M$12:$U$12</c:f>
              <c:numCache>
                <c:formatCode>0</c:formatCode>
                <c:ptCount val="9"/>
                <c:pt idx="0">
                  <c:v>493.99999986790857</c:v>
                </c:pt>
                <c:pt idx="1">
                  <c:v>489.40168732605275</c:v>
                </c:pt>
                <c:pt idx="2">
                  <c:v>412.51310808141534</c:v>
                </c:pt>
                <c:pt idx="3">
                  <c:v>365.91316590906933</c:v>
                </c:pt>
                <c:pt idx="4">
                  <c:v>289.00044914338417</c:v>
                </c:pt>
                <c:pt idx="5">
                  <c:v>225.04032563730593</c:v>
                </c:pt>
                <c:pt idx="6">
                  <c:v>174.88942654471327</c:v>
                </c:pt>
                <c:pt idx="7">
                  <c:v>135.64201955195153</c:v>
                </c:pt>
                <c:pt idx="8">
                  <c:v>105.0059537445928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'Figure 132'!$L$8</c:f>
              <c:strCache>
                <c:ptCount val="1"/>
                <c:pt idx="0">
                  <c:v>Carbon Target</c:v>
                </c:pt>
              </c:strCache>
            </c:strRef>
          </c:tx>
          <c:spPr>
            <a:ln w="38100">
              <a:solidFill>
                <a:srgbClr val="FF0D6F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132'!$M$8:$U$8</c:f>
              <c:numCache>
                <c:formatCode>0</c:formatCode>
                <c:ptCount val="9"/>
                <c:pt idx="0">
                  <c:v>494</c:v>
                </c:pt>
                <c:pt idx="1">
                  <c:v>489.47499999999997</c:v>
                </c:pt>
                <c:pt idx="2">
                  <c:v>434.54999999999995</c:v>
                </c:pt>
                <c:pt idx="3">
                  <c:v>365.91316560357325</c:v>
                </c:pt>
                <c:pt idx="4">
                  <c:v>289.00044909023165</c:v>
                </c:pt>
                <c:pt idx="5">
                  <c:v>225.04032609666166</c:v>
                </c:pt>
                <c:pt idx="6">
                  <c:v>174.8894267468109</c:v>
                </c:pt>
                <c:pt idx="7">
                  <c:v>135.64202231638833</c:v>
                </c:pt>
                <c:pt idx="8">
                  <c:v>105.00595747750054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79040"/>
        <c:axId val="186280576"/>
      </c:lineChart>
      <c:catAx>
        <c:axId val="1862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280576"/>
        <c:crosses val="autoZero"/>
        <c:auto val="1"/>
        <c:lblAlgn val="ctr"/>
        <c:lblOffset val="100"/>
        <c:noMultiLvlLbl val="0"/>
      </c:catAx>
      <c:valAx>
        <c:axId val="186280576"/>
        <c:scaling>
          <c:orientation val="minMax"/>
          <c:max val="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UK Emissions MtCOe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627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865571667794917"/>
          <c:y val="0.54387859220974089"/>
          <c:w val="0.24889842717028793"/>
          <c:h val="0.332101255938049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137-140'!$N$6:$V$6</c:f>
              <c:numCache>
                <c:formatCode>0</c:formatCode>
                <c:ptCount val="9"/>
                <c:pt idx="0">
                  <c:v>12.619558523539181</c:v>
                </c:pt>
                <c:pt idx="1">
                  <c:v>18.097747125519724</c:v>
                </c:pt>
                <c:pt idx="2">
                  <c:v>31.002430659198634</c:v>
                </c:pt>
                <c:pt idx="3">
                  <c:v>63.273532088330171</c:v>
                </c:pt>
                <c:pt idx="4">
                  <c:v>104.63645001336896</c:v>
                </c:pt>
                <c:pt idx="5">
                  <c:v>148.57425915584926</c:v>
                </c:pt>
                <c:pt idx="6">
                  <c:v>170.95283892306651</c:v>
                </c:pt>
                <c:pt idx="7">
                  <c:v>149.09025042001065</c:v>
                </c:pt>
                <c:pt idx="8">
                  <c:v>96.637956837307158</c:v>
                </c:pt>
              </c:numCache>
            </c:numRef>
          </c:val>
        </c:ser>
        <c:ser>
          <c:idx val="2"/>
          <c:order val="1"/>
          <c:tx>
            <c:strRef>
              <c:f>'Figures 137-140'!$M$7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137-140'!$N$7:$V$7</c:f>
              <c:numCache>
                <c:formatCode>0</c:formatCode>
                <c:ptCount val="9"/>
                <c:pt idx="0">
                  <c:v>6.8317357436114996</c:v>
                </c:pt>
                <c:pt idx="1">
                  <c:v>26.870367633787904</c:v>
                </c:pt>
                <c:pt idx="2">
                  <c:v>57.196711301285653</c:v>
                </c:pt>
                <c:pt idx="3">
                  <c:v>70.542417799804525</c:v>
                </c:pt>
                <c:pt idx="4">
                  <c:v>78.720292316735708</c:v>
                </c:pt>
                <c:pt idx="5">
                  <c:v>51.421335001699568</c:v>
                </c:pt>
                <c:pt idx="6">
                  <c:v>24.002384661809902</c:v>
                </c:pt>
                <c:pt idx="7">
                  <c:v>1.6885721798398092</c:v>
                </c:pt>
                <c:pt idx="8">
                  <c:v>2.1483434863083049</c:v>
                </c:pt>
              </c:numCache>
            </c:numRef>
          </c:val>
        </c:ser>
        <c:ser>
          <c:idx val="3"/>
          <c:order val="2"/>
          <c:tx>
            <c:strRef>
              <c:f>'Figures 137-140'!$M$8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137-140'!$N$8:$V$8</c:f>
              <c:numCache>
                <c:formatCode>0</c:formatCode>
                <c:ptCount val="9"/>
                <c:pt idx="0">
                  <c:v>1.9946216814120818</c:v>
                </c:pt>
                <c:pt idx="1">
                  <c:v>1.9508615776604297</c:v>
                </c:pt>
                <c:pt idx="2">
                  <c:v>1.9070986323172958</c:v>
                </c:pt>
                <c:pt idx="3">
                  <c:v>1.8633345831381483</c:v>
                </c:pt>
                <c:pt idx="4">
                  <c:v>1.1093034423064534</c:v>
                </c:pt>
                <c:pt idx="5">
                  <c:v>2.7192108921828639E-5</c:v>
                </c:pt>
                <c:pt idx="6">
                  <c:v>1.676151581420193E-5</c:v>
                </c:pt>
                <c:pt idx="7">
                  <c:v>1.5292414710911979E-5</c:v>
                </c:pt>
                <c:pt idx="8">
                  <c:v>1.6197470898397703E-5</c:v>
                </c:pt>
              </c:numCache>
            </c:numRef>
          </c:val>
        </c:ser>
        <c:ser>
          <c:idx val="0"/>
          <c:order val="3"/>
          <c:tx>
            <c:strRef>
              <c:f>'Figures 137-140'!$M$9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137-140'!$N$9:$V$9</c:f>
              <c:numCache>
                <c:formatCode>0</c:formatCode>
                <c:ptCount val="9"/>
                <c:pt idx="0">
                  <c:v>0.1496772404621598</c:v>
                </c:pt>
                <c:pt idx="1">
                  <c:v>0.12975497454189894</c:v>
                </c:pt>
                <c:pt idx="2">
                  <c:v>0.10983189676654785</c:v>
                </c:pt>
                <c:pt idx="3">
                  <c:v>5.3452529176406554E-5</c:v>
                </c:pt>
                <c:pt idx="4">
                  <c:v>2.8445263764350498E-4</c:v>
                </c:pt>
                <c:pt idx="5">
                  <c:v>2.561507358088782E-4</c:v>
                </c:pt>
                <c:pt idx="6">
                  <c:v>1.1676389117597405E-4</c:v>
                </c:pt>
                <c:pt idx="7">
                  <c:v>4.4433088944033108E-5</c:v>
                </c:pt>
                <c:pt idx="8">
                  <c:v>4.2431756260979534E-5</c:v>
                </c:pt>
              </c:numCache>
            </c:numRef>
          </c:val>
        </c:ser>
        <c:ser>
          <c:idx val="4"/>
          <c:order val="4"/>
          <c:tx>
            <c:strRef>
              <c:f>'Figures 137-140'!$M$10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137-140'!$N$10:$V$10</c:f>
              <c:numCache>
                <c:formatCode>0</c:formatCode>
                <c:ptCount val="9"/>
                <c:pt idx="0">
                  <c:v>5.3544136710140425E-2</c:v>
                </c:pt>
                <c:pt idx="1">
                  <c:v>5.3554137395435887E-2</c:v>
                </c:pt>
                <c:pt idx="2">
                  <c:v>5.3567029770925791E-2</c:v>
                </c:pt>
                <c:pt idx="3">
                  <c:v>6.3051583415718707E-5</c:v>
                </c:pt>
                <c:pt idx="4">
                  <c:v>2.461303982259417E-4</c:v>
                </c:pt>
                <c:pt idx="5">
                  <c:v>2.8913291059637109E-4</c:v>
                </c:pt>
                <c:pt idx="6">
                  <c:v>2.0767064245321814E-4</c:v>
                </c:pt>
                <c:pt idx="7">
                  <c:v>7.9026555506631009E-5</c:v>
                </c:pt>
                <c:pt idx="8">
                  <c:v>7.5467081427217333E-5</c:v>
                </c:pt>
              </c:numCache>
            </c:numRef>
          </c:val>
        </c:ser>
        <c:ser>
          <c:idx val="5"/>
          <c:order val="5"/>
          <c:tx>
            <c:strRef>
              <c:f>'Figures 137-140'!$M$11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137-140'!$N$11:$V$11</c:f>
              <c:numCache>
                <c:formatCode>0</c:formatCode>
                <c:ptCount val="9"/>
                <c:pt idx="0">
                  <c:v>4.4492257347356139</c:v>
                </c:pt>
                <c:pt idx="1">
                  <c:v>13.226305643469944</c:v>
                </c:pt>
                <c:pt idx="2">
                  <c:v>32.030274734226502</c:v>
                </c:pt>
                <c:pt idx="3">
                  <c:v>54.392602336422939</c:v>
                </c:pt>
                <c:pt idx="4">
                  <c:v>47.941173556036553</c:v>
                </c:pt>
                <c:pt idx="5">
                  <c:v>96.192657894590667</c:v>
                </c:pt>
                <c:pt idx="6">
                  <c:v>169.99811151979816</c:v>
                </c:pt>
                <c:pt idx="7">
                  <c:v>243.34275898604352</c:v>
                </c:pt>
                <c:pt idx="8">
                  <c:v>321.92418945965471</c:v>
                </c:pt>
              </c:numCache>
            </c:numRef>
          </c:val>
        </c:ser>
        <c:ser>
          <c:idx val="6"/>
          <c:order val="6"/>
          <c:tx>
            <c:strRef>
              <c:f>'Figures 137-140'!$M$12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137-140'!$N$12:$V$12</c:f>
              <c:numCache>
                <c:formatCode>0</c:formatCode>
                <c:ptCount val="9"/>
                <c:pt idx="0">
                  <c:v>37.696802356025792</c:v>
                </c:pt>
                <c:pt idx="1">
                  <c:v>27.023383396887386</c:v>
                </c:pt>
                <c:pt idx="2">
                  <c:v>37.607413177528976</c:v>
                </c:pt>
                <c:pt idx="3">
                  <c:v>29.918692574680815</c:v>
                </c:pt>
                <c:pt idx="4">
                  <c:v>42.79761922709762</c:v>
                </c:pt>
                <c:pt idx="5">
                  <c:v>16.785345148524712</c:v>
                </c:pt>
                <c:pt idx="6">
                  <c:v>17.38889728697049</c:v>
                </c:pt>
                <c:pt idx="7">
                  <c:v>5.5584691183617156</c:v>
                </c:pt>
                <c:pt idx="8">
                  <c:v>3.1733523829566299</c:v>
                </c:pt>
              </c:numCache>
            </c:numRef>
          </c:val>
        </c:ser>
        <c:ser>
          <c:idx val="7"/>
          <c:order val="7"/>
          <c:tx>
            <c:strRef>
              <c:f>'Figures 137-140'!$M$13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137-140'!$N$13:$V$13</c:f>
              <c:numCache>
                <c:formatCode>0</c:formatCode>
                <c:ptCount val="9"/>
                <c:pt idx="0">
                  <c:v>8.1456951918835188</c:v>
                </c:pt>
                <c:pt idx="1">
                  <c:v>10.259734015169336</c:v>
                </c:pt>
                <c:pt idx="2">
                  <c:v>13.216161671656968</c:v>
                </c:pt>
                <c:pt idx="3">
                  <c:v>16.543692443284694</c:v>
                </c:pt>
                <c:pt idx="4">
                  <c:v>20.051150651876803</c:v>
                </c:pt>
                <c:pt idx="5">
                  <c:v>19.841035767297264</c:v>
                </c:pt>
                <c:pt idx="6">
                  <c:v>20.689273979857212</c:v>
                </c:pt>
                <c:pt idx="7">
                  <c:v>22.324645963477522</c:v>
                </c:pt>
                <c:pt idx="8">
                  <c:v>23.388950696116339</c:v>
                </c:pt>
              </c:numCache>
            </c:numRef>
          </c:val>
        </c:ser>
        <c:ser>
          <c:idx val="8"/>
          <c:order val="8"/>
          <c:tx>
            <c:strRef>
              <c:f>'Figures 137-140'!$M$14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137-140'!$N$14:$V$14</c:f>
              <c:numCache>
                <c:formatCode>0</c:formatCode>
                <c:ptCount val="9"/>
                <c:pt idx="0">
                  <c:v>30.31470710505004</c:v>
                </c:pt>
                <c:pt idx="1">
                  <c:v>36.415491561177816</c:v>
                </c:pt>
                <c:pt idx="2">
                  <c:v>76.286166520377634</c:v>
                </c:pt>
                <c:pt idx="3">
                  <c:v>132.61327899035837</c:v>
                </c:pt>
                <c:pt idx="4">
                  <c:v>155.56080519321341</c:v>
                </c:pt>
                <c:pt idx="5">
                  <c:v>166.32563251466757</c:v>
                </c:pt>
                <c:pt idx="6">
                  <c:v>166.323712365945</c:v>
                </c:pt>
                <c:pt idx="7">
                  <c:v>166.31759115024755</c:v>
                </c:pt>
                <c:pt idx="8">
                  <c:v>166.31739878947053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06208"/>
        <c:axId val="185820288"/>
      </c:areaChart>
      <c:catAx>
        <c:axId val="1858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5820288"/>
        <c:crosses val="autoZero"/>
        <c:auto val="1"/>
        <c:lblAlgn val="ctr"/>
        <c:lblOffset val="100"/>
        <c:noMultiLvlLbl val="0"/>
      </c:catAx>
      <c:valAx>
        <c:axId val="185820288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58062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137-140'!$M$41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137-140'!$N$41:$V$41</c:f>
              <c:numCache>
                <c:formatCode>0</c:formatCode>
                <c:ptCount val="9"/>
                <c:pt idx="0">
                  <c:v>13.132546795338339</c:v>
                </c:pt>
                <c:pt idx="1">
                  <c:v>18.492528394161777</c:v>
                </c:pt>
                <c:pt idx="2">
                  <c:v>32.605149686627108</c:v>
                </c:pt>
                <c:pt idx="3">
                  <c:v>53.364118276128103</c:v>
                </c:pt>
                <c:pt idx="4">
                  <c:v>106.48547774790087</c:v>
                </c:pt>
                <c:pt idx="5">
                  <c:v>150.4844356636878</c:v>
                </c:pt>
                <c:pt idx="6">
                  <c:v>172.7696677752528</c:v>
                </c:pt>
                <c:pt idx="7">
                  <c:v>171.89689791623312</c:v>
                </c:pt>
                <c:pt idx="8">
                  <c:v>126.05795810959897</c:v>
                </c:pt>
              </c:numCache>
            </c:numRef>
          </c:val>
        </c:ser>
        <c:ser>
          <c:idx val="2"/>
          <c:order val="1"/>
          <c:tx>
            <c:strRef>
              <c:f>'Figures 137-140'!$M$42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137-140'!$N$42:$V$42</c:f>
              <c:numCache>
                <c:formatCode>0</c:formatCode>
                <c:ptCount val="9"/>
                <c:pt idx="0">
                  <c:v>10.015754191725129</c:v>
                </c:pt>
                <c:pt idx="1">
                  <c:v>18.516992064509108</c:v>
                </c:pt>
                <c:pt idx="2">
                  <c:v>42.046416308935363</c:v>
                </c:pt>
                <c:pt idx="3">
                  <c:v>62.704406673901765</c:v>
                </c:pt>
                <c:pt idx="4">
                  <c:v>77.823256933259628</c:v>
                </c:pt>
                <c:pt idx="5">
                  <c:v>50.793361182653037</c:v>
                </c:pt>
                <c:pt idx="6">
                  <c:v>29.203123222138501</c:v>
                </c:pt>
                <c:pt idx="7">
                  <c:v>20.074304514814013</c:v>
                </c:pt>
                <c:pt idx="8">
                  <c:v>20.07430067975638</c:v>
                </c:pt>
              </c:numCache>
            </c:numRef>
          </c:val>
        </c:ser>
        <c:ser>
          <c:idx val="3"/>
          <c:order val="2"/>
          <c:tx>
            <c:strRef>
              <c:f>'Figures 137-140'!$M$43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137-140'!$N$43:$V$43</c:f>
              <c:numCache>
                <c:formatCode>0</c:formatCode>
                <c:ptCount val="9"/>
                <c:pt idx="0">
                  <c:v>1.994611395783761</c:v>
                </c:pt>
                <c:pt idx="1">
                  <c:v>1.9508458944262008</c:v>
                </c:pt>
                <c:pt idx="2">
                  <c:v>1.9070827590158577</c:v>
                </c:pt>
                <c:pt idx="3">
                  <c:v>1.86331739451653</c:v>
                </c:pt>
                <c:pt idx="4">
                  <c:v>1.1092379574171154</c:v>
                </c:pt>
              </c:numCache>
            </c:numRef>
          </c:val>
        </c:ser>
        <c:ser>
          <c:idx val="0"/>
          <c:order val="3"/>
          <c:tx>
            <c:strRef>
              <c:f>'Figures 137-140'!$M$44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137-140'!$N$44:$V$44</c:f>
              <c:numCache>
                <c:formatCode>0</c:formatCode>
                <c:ptCount val="9"/>
                <c:pt idx="0">
                  <c:v>0.14967609577028179</c:v>
                </c:pt>
                <c:pt idx="1">
                  <c:v>0.1297484803814965</c:v>
                </c:pt>
                <c:pt idx="2">
                  <c:v>0.10981816124878271</c:v>
                </c:pt>
                <c:pt idx="3">
                  <c:v>1.4911332669123587E-4</c:v>
                </c:pt>
                <c:pt idx="4">
                  <c:v>6.9962928077192912E-2</c:v>
                </c:pt>
                <c:pt idx="5">
                  <c:v>1.662062247594903E-4</c:v>
                </c:pt>
                <c:pt idx="6">
                  <c:v>4.0302843460721604E-5</c:v>
                </c:pt>
                <c:pt idx="7">
                  <c:v>2.0046125649659219E-7</c:v>
                </c:pt>
                <c:pt idx="8">
                  <c:v>2.0090345921229108E-7</c:v>
                </c:pt>
              </c:numCache>
            </c:numRef>
          </c:val>
        </c:ser>
        <c:ser>
          <c:idx val="4"/>
          <c:order val="4"/>
          <c:tx>
            <c:strRef>
              <c:f>'Figures 137-140'!$M$45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137-140'!$N$45:$V$45</c:f>
              <c:numCache>
                <c:formatCode>0</c:formatCode>
                <c:ptCount val="9"/>
                <c:pt idx="0">
                  <c:v>5.3542938985688723E-2</c:v>
                </c:pt>
                <c:pt idx="1">
                  <c:v>5.3542991991591751E-2</c:v>
                </c:pt>
                <c:pt idx="2">
                  <c:v>5.3543065665952606E-2</c:v>
                </c:pt>
                <c:pt idx="3">
                  <c:v>8.893810542289869E-5</c:v>
                </c:pt>
                <c:pt idx="4">
                  <c:v>5.3543167834126326E-2</c:v>
                </c:pt>
                <c:pt idx="5">
                  <c:v>1.7793371779654566E-4</c:v>
                </c:pt>
                <c:pt idx="6">
                  <c:v>7.1680699485816144E-5</c:v>
                </c:pt>
                <c:pt idx="7">
                  <c:v>3.5653075196754514E-7</c:v>
                </c:pt>
                <c:pt idx="8">
                  <c:v>3.5731723245512461E-7</c:v>
                </c:pt>
              </c:numCache>
            </c:numRef>
          </c:val>
        </c:ser>
        <c:ser>
          <c:idx val="5"/>
          <c:order val="5"/>
          <c:tx>
            <c:strRef>
              <c:f>'Figures 137-140'!$M$46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137-140'!$N$46:$V$46</c:f>
              <c:numCache>
                <c:formatCode>0</c:formatCode>
                <c:ptCount val="9"/>
                <c:pt idx="0">
                  <c:v>4.448891550916426</c:v>
                </c:pt>
                <c:pt idx="1">
                  <c:v>13.109254008812638</c:v>
                </c:pt>
                <c:pt idx="2">
                  <c:v>28.59847460829274</c:v>
                </c:pt>
                <c:pt idx="3">
                  <c:v>32.526827428127731</c:v>
                </c:pt>
                <c:pt idx="4">
                  <c:v>27.617266060233735</c:v>
                </c:pt>
                <c:pt idx="5">
                  <c:v>86.822562568887648</c:v>
                </c:pt>
                <c:pt idx="6">
                  <c:v>128.91569016644627</c:v>
                </c:pt>
                <c:pt idx="7">
                  <c:v>204.58719746546626</c:v>
                </c:pt>
                <c:pt idx="8">
                  <c:v>270.35116930858146</c:v>
                </c:pt>
              </c:numCache>
            </c:numRef>
          </c:val>
        </c:ser>
        <c:ser>
          <c:idx val="6"/>
          <c:order val="6"/>
          <c:tx>
            <c:strRef>
              <c:f>'Figures 137-140'!$M$47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137-140'!$N$47:$V$47</c:f>
              <c:numCache>
                <c:formatCode>0</c:formatCode>
                <c:ptCount val="9"/>
                <c:pt idx="0">
                  <c:v>36.161840769862728</c:v>
                </c:pt>
                <c:pt idx="1">
                  <c:v>32.50277901621596</c:v>
                </c:pt>
                <c:pt idx="2">
                  <c:v>34.683192199503495</c:v>
                </c:pt>
                <c:pt idx="3">
                  <c:v>25.848799839868082</c:v>
                </c:pt>
                <c:pt idx="4">
                  <c:v>22.396760475872117</c:v>
                </c:pt>
                <c:pt idx="5">
                  <c:v>5.9140499252771539</c:v>
                </c:pt>
                <c:pt idx="6">
                  <c:v>2.8019645153458019</c:v>
                </c:pt>
                <c:pt idx="7">
                  <c:v>2.4617285260174468</c:v>
                </c:pt>
                <c:pt idx="8">
                  <c:v>2.4631063851805006</c:v>
                </c:pt>
              </c:numCache>
            </c:numRef>
          </c:val>
        </c:ser>
        <c:ser>
          <c:idx val="7"/>
          <c:order val="7"/>
          <c:tx>
            <c:strRef>
              <c:f>'Figures 137-140'!$M$48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137-140'!$N$48:$V$48</c:f>
              <c:numCache>
                <c:formatCode>0</c:formatCode>
                <c:ptCount val="9"/>
                <c:pt idx="0">
                  <c:v>8.145694649421694</c:v>
                </c:pt>
                <c:pt idx="1">
                  <c:v>10.006670214729256</c:v>
                </c:pt>
                <c:pt idx="2">
                  <c:v>12.00378033862706</c:v>
                </c:pt>
                <c:pt idx="3">
                  <c:v>13.903303737747738</c:v>
                </c:pt>
                <c:pt idx="4">
                  <c:v>16.390238379151729</c:v>
                </c:pt>
                <c:pt idx="5">
                  <c:v>16.180142484799763</c:v>
                </c:pt>
                <c:pt idx="6">
                  <c:v>13.592564344620245</c:v>
                </c:pt>
                <c:pt idx="7">
                  <c:v>11.836637765179827</c:v>
                </c:pt>
                <c:pt idx="8">
                  <c:v>10.142198809419151</c:v>
                </c:pt>
              </c:numCache>
            </c:numRef>
          </c:val>
        </c:ser>
        <c:ser>
          <c:idx val="8"/>
          <c:order val="8"/>
          <c:tx>
            <c:strRef>
              <c:f>'Figures 137-140'!$M$49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137-140'!$N$49:$V$49</c:f>
              <c:numCache>
                <c:formatCode>0</c:formatCode>
                <c:ptCount val="9"/>
                <c:pt idx="0">
                  <c:v>30.557304599699698</c:v>
                </c:pt>
                <c:pt idx="1">
                  <c:v>36.454375231000427</c:v>
                </c:pt>
                <c:pt idx="2">
                  <c:v>58.485804670294243</c:v>
                </c:pt>
                <c:pt idx="3">
                  <c:v>108.26111350221328</c:v>
                </c:pt>
                <c:pt idx="4">
                  <c:v>131.33049262130552</c:v>
                </c:pt>
                <c:pt idx="5">
                  <c:v>128.7591943261543</c:v>
                </c:pt>
                <c:pt idx="6">
                  <c:v>128.74458415430544</c:v>
                </c:pt>
                <c:pt idx="7">
                  <c:v>128.76645287420499</c:v>
                </c:pt>
                <c:pt idx="8">
                  <c:v>128.78250596682543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02816"/>
        <c:axId val="186614912"/>
      </c:areaChart>
      <c:catAx>
        <c:axId val="1860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6614912"/>
        <c:crosses val="autoZero"/>
        <c:auto val="1"/>
        <c:lblAlgn val="ctr"/>
        <c:lblOffset val="100"/>
        <c:noMultiLvlLbl val="0"/>
      </c:catAx>
      <c:valAx>
        <c:axId val="186614912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60028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137-140'!$M$76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137-140'!$N$76:$V$76</c:f>
              <c:numCache>
                <c:formatCode>0</c:formatCode>
                <c:ptCount val="9"/>
                <c:pt idx="0">
                  <c:v>14.15301533666538</c:v>
                </c:pt>
                <c:pt idx="1">
                  <c:v>18.133981044581823</c:v>
                </c:pt>
                <c:pt idx="2">
                  <c:v>28.117015447216072</c:v>
                </c:pt>
                <c:pt idx="3">
                  <c:v>71.392482057404564</c:v>
                </c:pt>
                <c:pt idx="4">
                  <c:v>124.12443318442686</c:v>
                </c:pt>
                <c:pt idx="5">
                  <c:v>169.42336587582591</c:v>
                </c:pt>
                <c:pt idx="6">
                  <c:v>170.08900039119675</c:v>
                </c:pt>
                <c:pt idx="7">
                  <c:v>169.2597493132549</c:v>
                </c:pt>
                <c:pt idx="8">
                  <c:v>159.59187992682686</c:v>
                </c:pt>
              </c:numCache>
            </c:numRef>
          </c:val>
        </c:ser>
        <c:ser>
          <c:idx val="2"/>
          <c:order val="1"/>
          <c:tx>
            <c:strRef>
              <c:f>'Figures 137-140'!$M$77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137-140'!$N$77:$V$77</c:f>
              <c:numCache>
                <c:formatCode>0</c:formatCode>
                <c:ptCount val="9"/>
                <c:pt idx="0">
                  <c:v>10.025238987015019</c:v>
                </c:pt>
                <c:pt idx="1">
                  <c:v>21.202916561897425</c:v>
                </c:pt>
                <c:pt idx="2">
                  <c:v>27.505509879552218</c:v>
                </c:pt>
                <c:pt idx="3">
                  <c:v>20.89349053082066</c:v>
                </c:pt>
                <c:pt idx="4">
                  <c:v>23.419046884922917</c:v>
                </c:pt>
                <c:pt idx="5">
                  <c:v>7.3916204263166385</c:v>
                </c:pt>
                <c:pt idx="6">
                  <c:v>21.744463012445333</c:v>
                </c:pt>
                <c:pt idx="7">
                  <c:v>21.744468546072532</c:v>
                </c:pt>
                <c:pt idx="8">
                  <c:v>19.459184024732085</c:v>
                </c:pt>
              </c:numCache>
            </c:numRef>
          </c:val>
        </c:ser>
        <c:ser>
          <c:idx val="3"/>
          <c:order val="2"/>
          <c:tx>
            <c:strRef>
              <c:f>'Figures 137-140'!$M$78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137-140'!$N$78:$V$78</c:f>
              <c:numCache>
                <c:formatCode>0</c:formatCode>
                <c:ptCount val="9"/>
                <c:pt idx="0">
                  <c:v>1.9946112375620286</c:v>
                </c:pt>
                <c:pt idx="1">
                  <c:v>1.9508458725355677</c:v>
                </c:pt>
                <c:pt idx="2">
                  <c:v>1.9070828022979447</c:v>
                </c:pt>
                <c:pt idx="3">
                  <c:v>1.8633172344675575</c:v>
                </c:pt>
                <c:pt idx="4">
                  <c:v>1.1092378300038792</c:v>
                </c:pt>
              </c:numCache>
            </c:numRef>
          </c:val>
        </c:ser>
        <c:ser>
          <c:idx val="0"/>
          <c:order val="3"/>
          <c:tx>
            <c:strRef>
              <c:f>'Figures 137-140'!$M$79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137-140'!$N$79:$V$79</c:f>
              <c:numCache>
                <c:formatCode>0</c:formatCode>
                <c:ptCount val="9"/>
                <c:pt idx="0">
                  <c:v>0.11957137702808929</c:v>
                </c:pt>
                <c:pt idx="1">
                  <c:v>9.9643753051738199E-2</c:v>
                </c:pt>
                <c:pt idx="2">
                  <c:v>7.9713400404062829E-2</c:v>
                </c:pt>
                <c:pt idx="3">
                  <c:v>5.9785795677905457E-2</c:v>
                </c:pt>
                <c:pt idx="4">
                  <c:v>3.9858175914767473E-2</c:v>
                </c:pt>
                <c:pt idx="5">
                  <c:v>6.6287391663486241E-5</c:v>
                </c:pt>
                <c:pt idx="6">
                  <c:v>1.8146486523705072E-7</c:v>
                </c:pt>
                <c:pt idx="7">
                  <c:v>1.6876461545853527E-7</c:v>
                </c:pt>
                <c:pt idx="8">
                  <c:v>1.8465204958235482E-7</c:v>
                </c:pt>
              </c:numCache>
            </c:numRef>
          </c:val>
        </c:ser>
        <c:ser>
          <c:idx val="4"/>
          <c:order val="4"/>
          <c:tx>
            <c:strRef>
              <c:f>'Figures 137-140'!$M$80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137-140'!$N$80:$V$80</c:f>
              <c:numCache>
                <c:formatCode>0</c:formatCode>
                <c:ptCount val="9"/>
                <c:pt idx="0">
                  <c:v>1.3580406354473484E-7</c:v>
                </c:pt>
                <c:pt idx="1">
                  <c:v>1.7127330947653405E-7</c:v>
                </c:pt>
                <c:pt idx="2">
                  <c:v>1.9339060854432592E-7</c:v>
                </c:pt>
                <c:pt idx="3">
                  <c:v>2.5874763333845298E-7</c:v>
                </c:pt>
                <c:pt idx="4">
                  <c:v>3.0460323162057491E-7</c:v>
                </c:pt>
                <c:pt idx="5">
                  <c:v>3.0552979935523865E-7</c:v>
                </c:pt>
                <c:pt idx="6">
                  <c:v>3.2274468388236808E-7</c:v>
                </c:pt>
                <c:pt idx="7">
                  <c:v>3.001566302961294E-7</c:v>
                </c:pt>
                <c:pt idx="8">
                  <c:v>3.2841325670860777E-7</c:v>
                </c:pt>
              </c:numCache>
            </c:numRef>
          </c:val>
        </c:ser>
        <c:ser>
          <c:idx val="5"/>
          <c:order val="5"/>
          <c:tx>
            <c:strRef>
              <c:f>'Figures 137-140'!$M$81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137-140'!$N$81:$V$81</c:f>
              <c:numCache>
                <c:formatCode>0</c:formatCode>
                <c:ptCount val="9"/>
                <c:pt idx="0">
                  <c:v>4.4968769903540071</c:v>
                </c:pt>
                <c:pt idx="1">
                  <c:v>12.471202151307091</c:v>
                </c:pt>
                <c:pt idx="2">
                  <c:v>29.803018489649919</c:v>
                </c:pt>
                <c:pt idx="3">
                  <c:v>43.525078835903876</c:v>
                </c:pt>
                <c:pt idx="4">
                  <c:v>19.169787923721838</c:v>
                </c:pt>
                <c:pt idx="5">
                  <c:v>80.002034129170511</c:v>
                </c:pt>
                <c:pt idx="6">
                  <c:v>88.490314607747038</c:v>
                </c:pt>
                <c:pt idx="7">
                  <c:v>104.72471699639684</c:v>
                </c:pt>
                <c:pt idx="8">
                  <c:v>121.92805590902445</c:v>
                </c:pt>
              </c:numCache>
            </c:numRef>
          </c:val>
        </c:ser>
        <c:ser>
          <c:idx val="6"/>
          <c:order val="6"/>
          <c:tx>
            <c:strRef>
              <c:f>'Figures 137-140'!$M$82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137-140'!$N$82:$V$82</c:f>
              <c:numCache>
                <c:formatCode>0</c:formatCode>
                <c:ptCount val="9"/>
                <c:pt idx="0">
                  <c:v>35.291975553954352</c:v>
                </c:pt>
                <c:pt idx="1">
                  <c:v>26.066343377664023</c:v>
                </c:pt>
                <c:pt idx="2">
                  <c:v>23.582804306062062</c:v>
                </c:pt>
                <c:pt idx="3">
                  <c:v>26.440390080147544</c:v>
                </c:pt>
                <c:pt idx="4">
                  <c:v>23.637347290036061</c:v>
                </c:pt>
                <c:pt idx="5">
                  <c:v>2.3721015767569802</c:v>
                </c:pt>
                <c:pt idx="6">
                  <c:v>4.2875407318420224</c:v>
                </c:pt>
                <c:pt idx="7">
                  <c:v>4.221219018543021</c:v>
                </c:pt>
                <c:pt idx="8">
                  <c:v>4.2105974178601473</c:v>
                </c:pt>
              </c:numCache>
            </c:numRef>
          </c:val>
        </c:ser>
        <c:ser>
          <c:idx val="7"/>
          <c:order val="7"/>
          <c:tx>
            <c:strRef>
              <c:f>'Figures 137-140'!$M$83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137-140'!$N$83:$V$83</c:f>
              <c:numCache>
                <c:formatCode>0</c:formatCode>
                <c:ptCount val="9"/>
                <c:pt idx="0">
                  <c:v>8.1454334879230448</c:v>
                </c:pt>
                <c:pt idx="1">
                  <c:v>9.9258237708141923</c:v>
                </c:pt>
                <c:pt idx="2">
                  <c:v>11.63982563398234</c:v>
                </c:pt>
                <c:pt idx="3">
                  <c:v>13.581715132463447</c:v>
                </c:pt>
                <c:pt idx="4">
                  <c:v>15.486043330769951</c:v>
                </c:pt>
                <c:pt idx="5">
                  <c:v>15.578247211044735</c:v>
                </c:pt>
                <c:pt idx="6">
                  <c:v>12.60290977496776</c:v>
                </c:pt>
                <c:pt idx="7">
                  <c:v>10.905400435559612</c:v>
                </c:pt>
                <c:pt idx="8">
                  <c:v>8.9474234613665082</c:v>
                </c:pt>
              </c:numCache>
            </c:numRef>
          </c:val>
        </c:ser>
        <c:ser>
          <c:idx val="8"/>
          <c:order val="8"/>
          <c:tx>
            <c:strRef>
              <c:f>'Figures 137-140'!$M$84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137-140'!$N$84:$V$84</c:f>
              <c:numCache>
                <c:formatCode>0</c:formatCode>
                <c:ptCount val="9"/>
                <c:pt idx="0">
                  <c:v>30.254755824540002</c:v>
                </c:pt>
                <c:pt idx="1">
                  <c:v>36.275007729116901</c:v>
                </c:pt>
                <c:pt idx="2">
                  <c:v>44.154942839284899</c:v>
                </c:pt>
                <c:pt idx="3">
                  <c:v>61.579647220834801</c:v>
                </c:pt>
                <c:pt idx="4">
                  <c:v>62.690251895795619</c:v>
                </c:pt>
                <c:pt idx="5">
                  <c:v>60.275846611084994</c:v>
                </c:pt>
                <c:pt idx="6">
                  <c:v>60.275846636185364</c:v>
                </c:pt>
                <c:pt idx="7">
                  <c:v>60.275846643089558</c:v>
                </c:pt>
                <c:pt idx="8">
                  <c:v>60.275846656664385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74784"/>
        <c:axId val="185976320"/>
      </c:areaChart>
      <c:catAx>
        <c:axId val="1859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5976320"/>
        <c:crosses val="autoZero"/>
        <c:auto val="1"/>
        <c:lblAlgn val="ctr"/>
        <c:lblOffset val="100"/>
        <c:noMultiLvlLbl val="0"/>
      </c:catAx>
      <c:valAx>
        <c:axId val="185976320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59747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137-140'!$M$111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137-140'!$N$111:$V$111</c:f>
              <c:numCache>
                <c:formatCode>0</c:formatCode>
                <c:ptCount val="9"/>
                <c:pt idx="0">
                  <c:v>11.640805349873251</c:v>
                </c:pt>
                <c:pt idx="1">
                  <c:v>19.109465487815214</c:v>
                </c:pt>
                <c:pt idx="2">
                  <c:v>29.119966087433699</c:v>
                </c:pt>
                <c:pt idx="3">
                  <c:v>71.815977025962937</c:v>
                </c:pt>
                <c:pt idx="4">
                  <c:v>118.7856728536523</c:v>
                </c:pt>
                <c:pt idx="5">
                  <c:v>150.99003775107096</c:v>
                </c:pt>
                <c:pt idx="6">
                  <c:v>170.42541890006734</c:v>
                </c:pt>
                <c:pt idx="7">
                  <c:v>149.6562969285427</c:v>
                </c:pt>
                <c:pt idx="8">
                  <c:v>101.98889259370537</c:v>
                </c:pt>
              </c:numCache>
            </c:numRef>
          </c:val>
        </c:ser>
        <c:ser>
          <c:idx val="2"/>
          <c:order val="1"/>
          <c:tx>
            <c:strRef>
              <c:f>'Figures 137-140'!$M$112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137-140'!$N$112:$V$112</c:f>
              <c:numCache>
                <c:formatCode>0</c:formatCode>
                <c:ptCount val="9"/>
                <c:pt idx="0">
                  <c:v>9.0089488240527924</c:v>
                </c:pt>
                <c:pt idx="1">
                  <c:v>19.841524677652878</c:v>
                </c:pt>
                <c:pt idx="2">
                  <c:v>45.726037210666263</c:v>
                </c:pt>
                <c:pt idx="3">
                  <c:v>40.541064492603716</c:v>
                </c:pt>
                <c:pt idx="4">
                  <c:v>26.36260318812829</c:v>
                </c:pt>
                <c:pt idx="5">
                  <c:v>16.789925113567964</c:v>
                </c:pt>
                <c:pt idx="6">
                  <c:v>16.78992225346062</c:v>
                </c:pt>
                <c:pt idx="7">
                  <c:v>16.789921883167295</c:v>
                </c:pt>
                <c:pt idx="8">
                  <c:v>9.9521068757944699E-6</c:v>
                </c:pt>
              </c:numCache>
            </c:numRef>
          </c:val>
        </c:ser>
        <c:ser>
          <c:idx val="3"/>
          <c:order val="2"/>
          <c:tx>
            <c:strRef>
              <c:f>'Figures 137-140'!$M$113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137-140'!$N$113:$V$113</c:f>
              <c:numCache>
                <c:formatCode>0</c:formatCode>
                <c:ptCount val="9"/>
                <c:pt idx="0">
                  <c:v>1.9946114662141243</c:v>
                </c:pt>
                <c:pt idx="1">
                  <c:v>1.9508461526081562</c:v>
                </c:pt>
                <c:pt idx="2">
                  <c:v>1.9070828790035412</c:v>
                </c:pt>
                <c:pt idx="3">
                  <c:v>1.8633174991704051</c:v>
                </c:pt>
                <c:pt idx="4">
                  <c:v>1.1092380283190824</c:v>
                </c:pt>
              </c:numCache>
            </c:numRef>
          </c:val>
        </c:ser>
        <c:ser>
          <c:idx val="0"/>
          <c:order val="3"/>
          <c:tx>
            <c:strRef>
              <c:f>'Figures 137-140'!$M$114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137-140'!$N$114:$V$114</c:f>
              <c:numCache>
                <c:formatCode>0</c:formatCode>
                <c:ptCount val="9"/>
                <c:pt idx="0">
                  <c:v>0.1195713700536481</c:v>
                </c:pt>
                <c:pt idx="1">
                  <c:v>9.9643743124423395E-2</c:v>
                </c:pt>
                <c:pt idx="2">
                  <c:v>7.9713404686799508E-2</c:v>
                </c:pt>
                <c:pt idx="3">
                  <c:v>1.9948080630282402E-4</c:v>
                </c:pt>
                <c:pt idx="4">
                  <c:v>1.8496530085474446E-7</c:v>
                </c:pt>
                <c:pt idx="5">
                  <c:v>6.627409404049739E-5</c:v>
                </c:pt>
                <c:pt idx="6">
                  <c:v>1.500764768843794E-7</c:v>
                </c:pt>
                <c:pt idx="7">
                  <c:v>1.2927466011348638E-7</c:v>
                </c:pt>
                <c:pt idx="8">
                  <c:v>1.2718042363313466E-7</c:v>
                </c:pt>
              </c:numCache>
            </c:numRef>
          </c:val>
        </c:ser>
        <c:ser>
          <c:idx val="4"/>
          <c:order val="4"/>
          <c:tx>
            <c:strRef>
              <c:f>'Figures 137-140'!$M$115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137-140'!$N$115:$V$115</c:f>
              <c:numCache>
                <c:formatCode>0</c:formatCode>
                <c:ptCount val="9"/>
                <c:pt idx="0">
                  <c:v>1.2053415207218095E-7</c:v>
                </c:pt>
                <c:pt idx="1">
                  <c:v>1.5191661544654653E-7</c:v>
                </c:pt>
                <c:pt idx="2">
                  <c:v>1.9321465444705093E-7</c:v>
                </c:pt>
                <c:pt idx="3">
                  <c:v>2.2045409401126217E-7</c:v>
                </c:pt>
                <c:pt idx="4">
                  <c:v>2.0650867553024289E-7</c:v>
                </c:pt>
                <c:pt idx="5">
                  <c:v>2.738380177015278E-7</c:v>
                </c:pt>
                <c:pt idx="6">
                  <c:v>2.6691880561537496E-7</c:v>
                </c:pt>
                <c:pt idx="7">
                  <c:v>2.2992169452651146E-7</c:v>
                </c:pt>
                <c:pt idx="8">
                  <c:v>2.2619698622034374E-7</c:v>
                </c:pt>
              </c:numCache>
            </c:numRef>
          </c:val>
        </c:ser>
        <c:ser>
          <c:idx val="5"/>
          <c:order val="5"/>
          <c:tx>
            <c:strRef>
              <c:f>'Figures 137-140'!$M$116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137-140'!$N$116:$V$116</c:f>
              <c:numCache>
                <c:formatCode>0</c:formatCode>
                <c:ptCount val="9"/>
                <c:pt idx="0">
                  <c:v>4.50016750333746</c:v>
                </c:pt>
                <c:pt idx="1">
                  <c:v>12.495686268333262</c:v>
                </c:pt>
                <c:pt idx="2">
                  <c:v>30.359307403720944</c:v>
                </c:pt>
                <c:pt idx="3">
                  <c:v>71.054513930832798</c:v>
                </c:pt>
                <c:pt idx="4">
                  <c:v>74.315356074704439</c:v>
                </c:pt>
                <c:pt idx="5">
                  <c:v>116.23064692737653</c:v>
                </c:pt>
                <c:pt idx="6">
                  <c:v>192.76184388715549</c:v>
                </c:pt>
                <c:pt idx="7">
                  <c:v>254.77202801105594</c:v>
                </c:pt>
                <c:pt idx="8">
                  <c:v>320.50813839658963</c:v>
                </c:pt>
              </c:numCache>
            </c:numRef>
          </c:val>
        </c:ser>
        <c:ser>
          <c:idx val="6"/>
          <c:order val="6"/>
          <c:tx>
            <c:strRef>
              <c:f>'Figures 137-140'!$M$117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137-140'!$N$117:$V$117</c:f>
              <c:numCache>
                <c:formatCode>0</c:formatCode>
                <c:ptCount val="9"/>
                <c:pt idx="0">
                  <c:v>36.069075530021529</c:v>
                </c:pt>
                <c:pt idx="1">
                  <c:v>26.042279179771707</c:v>
                </c:pt>
                <c:pt idx="2">
                  <c:v>29.778118685901489</c:v>
                </c:pt>
                <c:pt idx="3">
                  <c:v>24.014883049570738</c:v>
                </c:pt>
                <c:pt idx="4">
                  <c:v>23.025106791263543</c:v>
                </c:pt>
                <c:pt idx="5">
                  <c:v>18.517225438926609</c:v>
                </c:pt>
                <c:pt idx="6">
                  <c:v>44.857207674575299</c:v>
                </c:pt>
                <c:pt idx="7">
                  <c:v>9.4663588906811267</c:v>
                </c:pt>
                <c:pt idx="8">
                  <c:v>5.9352992965388847</c:v>
                </c:pt>
              </c:numCache>
            </c:numRef>
          </c:val>
        </c:ser>
        <c:ser>
          <c:idx val="7"/>
          <c:order val="7"/>
          <c:tx>
            <c:strRef>
              <c:f>'Figures 137-140'!$M$118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137-140'!$N$118:$V$118</c:f>
              <c:numCache>
                <c:formatCode>0</c:formatCode>
                <c:ptCount val="9"/>
                <c:pt idx="0">
                  <c:v>8.1450305632796773</c:v>
                </c:pt>
                <c:pt idx="1">
                  <c:v>10.652226127186953</c:v>
                </c:pt>
                <c:pt idx="2">
                  <c:v>14.497450061708539</c:v>
                </c:pt>
                <c:pt idx="3">
                  <c:v>19.053849922761351</c:v>
                </c:pt>
                <c:pt idx="4">
                  <c:v>24.752206360452256</c:v>
                </c:pt>
                <c:pt idx="5">
                  <c:v>25.73779232263928</c:v>
                </c:pt>
                <c:pt idx="6">
                  <c:v>22.0736713494946</c:v>
                </c:pt>
                <c:pt idx="7">
                  <c:v>17.576446047853011</c:v>
                </c:pt>
                <c:pt idx="8">
                  <c:v>12.968783962352079</c:v>
                </c:pt>
              </c:numCache>
            </c:numRef>
          </c:val>
        </c:ser>
        <c:ser>
          <c:idx val="8"/>
          <c:order val="8"/>
          <c:tx>
            <c:strRef>
              <c:f>'Figures 137-140'!$M$119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137-140'!$N$119:$V$119</c:f>
              <c:numCache>
                <c:formatCode>0</c:formatCode>
                <c:ptCount val="9"/>
                <c:pt idx="0">
                  <c:v>30.557304599923008</c:v>
                </c:pt>
                <c:pt idx="1">
                  <c:v>36.633906553203239</c:v>
                </c:pt>
                <c:pt idx="2">
                  <c:v>70.569321870073765</c:v>
                </c:pt>
                <c:pt idx="3">
                  <c:v>102.51726693656975</c:v>
                </c:pt>
                <c:pt idx="4">
                  <c:v>103.14655849022174</c:v>
                </c:pt>
                <c:pt idx="5">
                  <c:v>103.14655844021455</c:v>
                </c:pt>
                <c:pt idx="6">
                  <c:v>103.1465573334042</c:v>
                </c:pt>
                <c:pt idx="7">
                  <c:v>103.1465536653709</c:v>
                </c:pt>
                <c:pt idx="8">
                  <c:v>103.14655363930487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57888"/>
        <c:axId val="187630720"/>
      </c:areaChart>
      <c:catAx>
        <c:axId val="1871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7630720"/>
        <c:crosses val="autoZero"/>
        <c:auto val="1"/>
        <c:lblAlgn val="ctr"/>
        <c:lblOffset val="100"/>
        <c:noMultiLvlLbl val="0"/>
      </c:catAx>
      <c:valAx>
        <c:axId val="187630720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71578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90976"/>
        <c:axId val="186992512"/>
      </c:lineChart>
      <c:catAx>
        <c:axId val="18699097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6992512"/>
        <c:crosses val="autoZero"/>
        <c:auto val="1"/>
        <c:lblAlgn val="ctr"/>
        <c:lblOffset val="100"/>
        <c:noMultiLvlLbl val="0"/>
      </c:catAx>
      <c:valAx>
        <c:axId val="186992512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6990976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LC'!$Q$7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113.20443628852847</c:v>
                </c:pt>
                <c:pt idx="3">
                  <c:v>119.33999999999997</c:v>
                </c:pt>
                <c:pt idx="4">
                  <c:v>122.39999999999996</c:v>
                </c:pt>
                <c:pt idx="5">
                  <c:v>119.33999999999992</c:v>
                </c:pt>
                <c:pt idx="6">
                  <c:v>116.35650000000004</c:v>
                </c:pt>
                <c:pt idx="7">
                  <c:v>113.44758749999995</c:v>
                </c:pt>
                <c:pt idx="8">
                  <c:v>109.49295749320112</c:v>
                </c:pt>
                <c:pt idx="9">
                  <c:v>105.60434732592518</c:v>
                </c:pt>
                <c:pt idx="10">
                  <c:v>101.59784454666038</c:v>
                </c:pt>
                <c:pt idx="11">
                  <c:v>96.593678097916978</c:v>
                </c:pt>
                <c:pt idx="12">
                  <c:v>92.049385356274712</c:v>
                </c:pt>
                <c:pt idx="13">
                  <c:v>85.63916118080121</c:v>
                </c:pt>
                <c:pt idx="14">
                  <c:v>78.357255094952265</c:v>
                </c:pt>
                <c:pt idx="15">
                  <c:v>71.585030425719623</c:v>
                </c:pt>
                <c:pt idx="16">
                  <c:v>63.330444901985331</c:v>
                </c:pt>
                <c:pt idx="17">
                  <c:v>55.457025190680412</c:v>
                </c:pt>
                <c:pt idx="18">
                  <c:v>50.716860255581821</c:v>
                </c:pt>
                <c:pt idx="19">
                  <c:v>49.415214378536994</c:v>
                </c:pt>
                <c:pt idx="20">
                  <c:v>45.914825982830223</c:v>
                </c:pt>
                <c:pt idx="21">
                  <c:v>42.231679014068504</c:v>
                </c:pt>
              </c:numCache>
            </c:numRef>
          </c:val>
        </c:ser>
        <c:ser>
          <c:idx val="7"/>
          <c:order val="1"/>
          <c:tx>
            <c:strRef>
              <c:f>'UnDiv Peak LC'!$Q$14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LC'!$R$14:$AM$14</c:f>
              <c:numCache>
                <c:formatCode>0</c:formatCode>
                <c:ptCount val="22"/>
                <c:pt idx="0">
                  <c:v>4.4299827390000004E-2</c:v>
                </c:pt>
                <c:pt idx="1">
                  <c:v>0.18509021631384379</c:v>
                </c:pt>
                <c:pt idx="2">
                  <c:v>0.30677976559976483</c:v>
                </c:pt>
                <c:pt idx="3">
                  <c:v>0.58649487177149806</c:v>
                </c:pt>
                <c:pt idx="4">
                  <c:v>1.0601022999878122</c:v>
                </c:pt>
                <c:pt idx="5">
                  <c:v>1.6796826327298069</c:v>
                </c:pt>
                <c:pt idx="6">
                  <c:v>2.3452458743236821</c:v>
                </c:pt>
                <c:pt idx="7">
                  <c:v>6.2992036289260227</c:v>
                </c:pt>
                <c:pt idx="8">
                  <c:v>10.341058434563475</c:v>
                </c:pt>
                <c:pt idx="9">
                  <c:v>16.614045476301673</c:v>
                </c:pt>
                <c:pt idx="10">
                  <c:v>29.187802353746267</c:v>
                </c:pt>
                <c:pt idx="11">
                  <c:v>41.780602273282568</c:v>
                </c:pt>
                <c:pt idx="12">
                  <c:v>54.387576696257071</c:v>
                </c:pt>
                <c:pt idx="13">
                  <c:v>71.081720383228429</c:v>
                </c:pt>
                <c:pt idx="14">
                  <c:v>79.633899736111204</c:v>
                </c:pt>
                <c:pt idx="15">
                  <c:v>88.201110812791796</c:v>
                </c:pt>
                <c:pt idx="16">
                  <c:v>92.70076707365466</c:v>
                </c:pt>
                <c:pt idx="17">
                  <c:v>98.917541340217468</c:v>
                </c:pt>
                <c:pt idx="18">
                  <c:v>99.354204394481357</c:v>
                </c:pt>
                <c:pt idx="19">
                  <c:v>99.799588828874448</c:v>
                </c:pt>
                <c:pt idx="20">
                  <c:v>100.25406805702622</c:v>
                </c:pt>
                <c:pt idx="21">
                  <c:v>100.71786694157184</c:v>
                </c:pt>
              </c:numCache>
            </c:numRef>
          </c:val>
        </c:ser>
        <c:ser>
          <c:idx val="1"/>
          <c:order val="2"/>
          <c:tx>
            <c:strRef>
              <c:f>'UnDiv Peak LC'!$Q$8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LC'!$Q$9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LC'!$Q$10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LC'!$Q$11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LC'!$Q$12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LC'!$Q$13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59904"/>
        <c:axId val="186861440"/>
      </c:areaChart>
      <c:lineChart>
        <c:grouping val="standard"/>
        <c:varyColors val="0"/>
        <c:ser>
          <c:idx val="9"/>
          <c:order val="8"/>
          <c:tx>
            <c:strRef>
              <c:f>'UnDiv Peak LC'!$Q$15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LC'!$R$15:$AM$15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9904"/>
        <c:axId val="186861440"/>
      </c:lineChart>
      <c:catAx>
        <c:axId val="186859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6861440"/>
        <c:crosses val="autoZero"/>
        <c:auto val="1"/>
        <c:lblAlgn val="ctr"/>
        <c:lblOffset val="100"/>
        <c:noMultiLvlLbl val="0"/>
      </c:catAx>
      <c:valAx>
        <c:axId val="1868614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6859904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84736"/>
        <c:axId val="187686272"/>
      </c:lineChart>
      <c:catAx>
        <c:axId val="18768473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7686272"/>
        <c:crosses val="autoZero"/>
        <c:auto val="1"/>
        <c:lblAlgn val="ctr"/>
        <c:lblOffset val="100"/>
        <c:noMultiLvlLbl val="0"/>
      </c:catAx>
      <c:valAx>
        <c:axId val="187686272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7684736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'Div Peak GG'!$Q$7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101.88399265967563</c:v>
                </c:pt>
                <c:pt idx="3">
                  <c:v>105.29999999999998</c:v>
                </c:pt>
                <c:pt idx="4">
                  <c:v>108.00000000000003</c:v>
                </c:pt>
                <c:pt idx="5">
                  <c:v>105.29999999999997</c:v>
                </c:pt>
                <c:pt idx="6">
                  <c:v>102.66749999999989</c:v>
                </c:pt>
                <c:pt idx="7">
                  <c:v>100.10081250000007</c:v>
                </c:pt>
                <c:pt idx="8">
                  <c:v>97.634994043815496</c:v>
                </c:pt>
                <c:pt idx="9">
                  <c:v>94.417382664570695</c:v>
                </c:pt>
                <c:pt idx="10">
                  <c:v>87.352064627290986</c:v>
                </c:pt>
                <c:pt idx="11">
                  <c:v>82.667971313683651</c:v>
                </c:pt>
                <c:pt idx="12">
                  <c:v>76.456298422804181</c:v>
                </c:pt>
                <c:pt idx="13">
                  <c:v>70.174349340947998</c:v>
                </c:pt>
                <c:pt idx="14">
                  <c:v>63.37166518833115</c:v>
                </c:pt>
                <c:pt idx="15">
                  <c:v>57.568235898163707</c:v>
                </c:pt>
                <c:pt idx="16">
                  <c:v>50.279111555041112</c:v>
                </c:pt>
                <c:pt idx="17">
                  <c:v>43.679214262631675</c:v>
                </c:pt>
                <c:pt idx="18">
                  <c:v>38.611037892463706</c:v>
                </c:pt>
                <c:pt idx="19">
                  <c:v>37.512753286407467</c:v>
                </c:pt>
                <c:pt idx="20">
                  <c:v>34.475038787663998</c:v>
                </c:pt>
                <c:pt idx="21">
                  <c:v>31.41658518508256</c:v>
                </c:pt>
              </c:numCache>
            </c:numRef>
          </c:val>
        </c:ser>
        <c:ser>
          <c:idx val="7"/>
          <c:order val="1"/>
          <c:tx>
            <c:strRef>
              <c:f>'Div Peak GG'!$Q$14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GG'!$R$14:$AM$14</c:f>
              <c:numCache>
                <c:formatCode>0</c:formatCode>
                <c:ptCount val="22"/>
                <c:pt idx="0">
                  <c:v>2.1042418010249999E-2</c:v>
                </c:pt>
                <c:pt idx="1">
                  <c:v>0.19148600389327503</c:v>
                </c:pt>
                <c:pt idx="2">
                  <c:v>0.33252281060697564</c:v>
                </c:pt>
                <c:pt idx="3">
                  <c:v>0.62373679667228776</c:v>
                </c:pt>
                <c:pt idx="4">
                  <c:v>1.1070613716091049</c:v>
                </c:pt>
                <c:pt idx="5">
                  <c:v>1.7379740217039896</c:v>
                </c:pt>
                <c:pt idx="6">
                  <c:v>2.4225791628932085</c:v>
                </c:pt>
                <c:pt idx="7">
                  <c:v>3.1672735972616524</c:v>
                </c:pt>
                <c:pt idx="8">
                  <c:v>3.9983667962745706</c:v>
                </c:pt>
                <c:pt idx="9">
                  <c:v>6.1813788071338198</c:v>
                </c:pt>
                <c:pt idx="10">
                  <c:v>8.1671868336321349</c:v>
                </c:pt>
                <c:pt idx="11">
                  <c:v>11.338861937190897</c:v>
                </c:pt>
                <c:pt idx="12">
                  <c:v>17.62648045286728</c:v>
                </c:pt>
                <c:pt idx="13">
                  <c:v>23.927864967779858</c:v>
                </c:pt>
                <c:pt idx="14">
                  <c:v>30.242724796499857</c:v>
                </c:pt>
                <c:pt idx="15">
                  <c:v>38.512867959382021</c:v>
                </c:pt>
                <c:pt idx="16">
                  <c:v>42.921603789351707</c:v>
                </c:pt>
                <c:pt idx="17">
                  <c:v>47.336763431107514</c:v>
                </c:pt>
                <c:pt idx="18">
                  <c:v>49.826113117193373</c:v>
                </c:pt>
                <c:pt idx="19">
                  <c:v>53.139732008063888</c:v>
                </c:pt>
                <c:pt idx="20">
                  <c:v>53.715405697056134</c:v>
                </c:pt>
                <c:pt idx="21">
                  <c:v>54.302884284147261</c:v>
                </c:pt>
              </c:numCache>
            </c:numRef>
          </c:val>
        </c:ser>
        <c:ser>
          <c:idx val="1"/>
          <c:order val="2"/>
          <c:tx>
            <c:strRef>
              <c:f>'Div Peak GG'!$Q$8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'Div Peak GG'!$Q$9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'Div Peak GG'!$Q$10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'Div Peak GG'!$Q$11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'Div Peak GG'!$Q$12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'Div Peak GG'!$Q$13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967360"/>
        <c:axId val="187968896"/>
      </c:areaChart>
      <c:lineChart>
        <c:grouping val="standard"/>
        <c:varyColors val="0"/>
        <c:ser>
          <c:idx val="9"/>
          <c:order val="8"/>
          <c:tx>
            <c:strRef>
              <c:f>'Div Peak GG'!$Q$16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'Div Peak GG'!$R$16:$AM$16</c:f>
              <c:numCache>
                <c:formatCode>0</c:formatCode>
                <c:ptCount val="22"/>
                <c:pt idx="0">
                  <c:v>479.25265214545453</c:v>
                </c:pt>
                <c:pt idx="1">
                  <c:v>474.93344193636364</c:v>
                </c:pt>
                <c:pt idx="2">
                  <c:v>474.73720876363637</c:v>
                </c:pt>
                <c:pt idx="3">
                  <c:v>473.48796778181821</c:v>
                </c:pt>
                <c:pt idx="4">
                  <c:v>465.85771179090909</c:v>
                </c:pt>
                <c:pt idx="5">
                  <c:v>471.75272564545452</c:v>
                </c:pt>
                <c:pt idx="6">
                  <c:v>464.88001961818179</c:v>
                </c:pt>
                <c:pt idx="7">
                  <c:v>480.96089389999997</c:v>
                </c:pt>
                <c:pt idx="8">
                  <c:v>476.24822160909093</c:v>
                </c:pt>
                <c:pt idx="9">
                  <c:v>468.04279226363633</c:v>
                </c:pt>
                <c:pt idx="10">
                  <c:v>465.75851640909099</c:v>
                </c:pt>
                <c:pt idx="11">
                  <c:v>462.25338430000005</c:v>
                </c:pt>
                <c:pt idx="12">
                  <c:v>461.20074542727264</c:v>
                </c:pt>
                <c:pt idx="13">
                  <c:v>447.49940797272723</c:v>
                </c:pt>
                <c:pt idx="14">
                  <c:v>446.37866009999999</c:v>
                </c:pt>
                <c:pt idx="15">
                  <c:v>444.38994326363638</c:v>
                </c:pt>
                <c:pt idx="16">
                  <c:v>439.55372862727273</c:v>
                </c:pt>
                <c:pt idx="17">
                  <c:v>430.2951096909091</c:v>
                </c:pt>
                <c:pt idx="18">
                  <c:v>411.3515362</c:v>
                </c:pt>
                <c:pt idx="19">
                  <c:v>404.0841612181818</c:v>
                </c:pt>
                <c:pt idx="20">
                  <c:v>391.69568329090907</c:v>
                </c:pt>
                <c:pt idx="21">
                  <c:v>381.94075770909086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67360"/>
        <c:axId val="187968896"/>
      </c:lineChart>
      <c:catAx>
        <c:axId val="18796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87968896"/>
        <c:crosses val="autoZero"/>
        <c:auto val="1"/>
        <c:lblAlgn val="ctr"/>
        <c:lblOffset val="100"/>
        <c:noMultiLvlLbl val="0"/>
      </c:catAx>
      <c:valAx>
        <c:axId val="187968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7967360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99840"/>
        <c:axId val="186963072"/>
      </c:lineChart>
      <c:catAx>
        <c:axId val="18689984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6963072"/>
        <c:crosses val="autoZero"/>
        <c:auto val="1"/>
        <c:lblAlgn val="ctr"/>
        <c:lblOffset val="100"/>
        <c:noMultiLvlLbl val="0"/>
      </c:catAx>
      <c:valAx>
        <c:axId val="186963072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6899840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17'!$L$4</c:f>
              <c:strCache>
                <c:ptCount val="1"/>
                <c:pt idx="0">
                  <c:v>Extra Heat Demand - Gone Green and Slow Progression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17'!$M$4:$AI$4</c:f>
              <c:numCache>
                <c:formatCode>0.0</c:formatCode>
                <c:ptCount val="23"/>
                <c:pt idx="0">
                  <c:v>0</c:v>
                </c:pt>
                <c:pt idx="1">
                  <c:v>1.4</c:v>
                </c:pt>
                <c:pt idx="2">
                  <c:v>3</c:v>
                </c:pt>
                <c:pt idx="3">
                  <c:v>4.4000000000000004</c:v>
                </c:pt>
                <c:pt idx="4">
                  <c:v>6</c:v>
                </c:pt>
                <c:pt idx="5">
                  <c:v>7.5</c:v>
                </c:pt>
                <c:pt idx="6">
                  <c:v>9.1</c:v>
                </c:pt>
                <c:pt idx="7">
                  <c:v>10.5</c:v>
                </c:pt>
                <c:pt idx="8">
                  <c:v>11.9</c:v>
                </c:pt>
                <c:pt idx="9">
                  <c:v>13.4</c:v>
                </c:pt>
                <c:pt idx="10">
                  <c:v>14.9</c:v>
                </c:pt>
                <c:pt idx="11">
                  <c:v>16.2</c:v>
                </c:pt>
                <c:pt idx="12">
                  <c:v>17.5</c:v>
                </c:pt>
                <c:pt idx="13">
                  <c:v>19</c:v>
                </c:pt>
                <c:pt idx="14">
                  <c:v>20.5</c:v>
                </c:pt>
                <c:pt idx="15">
                  <c:v>21.7</c:v>
                </c:pt>
                <c:pt idx="16">
                  <c:v>23</c:v>
                </c:pt>
                <c:pt idx="17">
                  <c:v>24.3</c:v>
                </c:pt>
                <c:pt idx="18">
                  <c:v>25.6</c:v>
                </c:pt>
                <c:pt idx="19">
                  <c:v>26.5</c:v>
                </c:pt>
                <c:pt idx="20">
                  <c:v>27.5</c:v>
                </c:pt>
                <c:pt idx="21">
                  <c:v>28.3</c:v>
                </c:pt>
                <c:pt idx="22">
                  <c:v>29.2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17'!$L$5</c:f>
              <c:strCache>
                <c:ptCount val="1"/>
                <c:pt idx="0">
                  <c:v>Extra Heat Demand - No Progression and Low Carbon Life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17'!$M$5:$AI$5</c:f>
              <c:numCache>
                <c:formatCode>0.0</c:formatCode>
                <c:ptCount val="23"/>
                <c:pt idx="0">
                  <c:v>0</c:v>
                </c:pt>
                <c:pt idx="1">
                  <c:v>1.4</c:v>
                </c:pt>
                <c:pt idx="2">
                  <c:v>2.8</c:v>
                </c:pt>
                <c:pt idx="3">
                  <c:v>4.4000000000000004</c:v>
                </c:pt>
                <c:pt idx="4">
                  <c:v>6</c:v>
                </c:pt>
                <c:pt idx="5">
                  <c:v>7.6</c:v>
                </c:pt>
                <c:pt idx="6">
                  <c:v>9.1999999999999993</c:v>
                </c:pt>
                <c:pt idx="7">
                  <c:v>10.9</c:v>
                </c:pt>
                <c:pt idx="8">
                  <c:v>12.6</c:v>
                </c:pt>
                <c:pt idx="9">
                  <c:v>14.2</c:v>
                </c:pt>
                <c:pt idx="10">
                  <c:v>15.9</c:v>
                </c:pt>
                <c:pt idx="11">
                  <c:v>17.7</c:v>
                </c:pt>
                <c:pt idx="12">
                  <c:v>19.5</c:v>
                </c:pt>
                <c:pt idx="13">
                  <c:v>21.3</c:v>
                </c:pt>
                <c:pt idx="14">
                  <c:v>23.1</c:v>
                </c:pt>
                <c:pt idx="15">
                  <c:v>25.1</c:v>
                </c:pt>
                <c:pt idx="16">
                  <c:v>27.1</c:v>
                </c:pt>
                <c:pt idx="17">
                  <c:v>29</c:v>
                </c:pt>
                <c:pt idx="18">
                  <c:v>30.9</c:v>
                </c:pt>
                <c:pt idx="19">
                  <c:v>32.799999999999997</c:v>
                </c:pt>
                <c:pt idx="20">
                  <c:v>34.6</c:v>
                </c:pt>
                <c:pt idx="21">
                  <c:v>36.200000000000003</c:v>
                </c:pt>
                <c:pt idx="22">
                  <c:v>37.700000000000003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96320"/>
        <c:axId val="172697856"/>
      </c:lineChart>
      <c:lineChart>
        <c:grouping val="standard"/>
        <c:varyColors val="0"/>
        <c:ser>
          <c:idx val="2"/>
          <c:order val="2"/>
          <c:tx>
            <c:strRef>
              <c:f>'Figure 17'!$L$9</c:f>
              <c:strCache>
                <c:ptCount val="1"/>
                <c:pt idx="0">
                  <c:v>Demand per New House - Gone Green and Slow Progression</c:v>
                </c:pt>
              </c:strCache>
            </c:strRef>
          </c:tx>
          <c:spPr>
            <a:ln>
              <a:solidFill>
                <a:srgbClr val="78A22F"/>
              </a:solidFill>
              <a:prstDash val="sysDot"/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17'!$M$9:$AI$9</c:f>
              <c:numCache>
                <c:formatCode>0.0</c:formatCode>
                <c:ptCount val="23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7.7</c:v>
                </c:pt>
                <c:pt idx="8">
                  <c:v>7.7</c:v>
                </c:pt>
                <c:pt idx="9">
                  <c:v>7.7</c:v>
                </c:pt>
                <c:pt idx="10">
                  <c:v>7.7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  <c:pt idx="18">
                  <c:v>5.2</c:v>
                </c:pt>
                <c:pt idx="19">
                  <c:v>3.9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17'!$L$10</c:f>
              <c:strCache>
                <c:ptCount val="1"/>
                <c:pt idx="0">
                  <c:v>Demand per New House - No Progression and Low Carbon Life</c:v>
                </c:pt>
              </c:strCache>
            </c:strRef>
          </c:tx>
          <c:spPr>
            <a:ln>
              <a:solidFill>
                <a:srgbClr val="F78F1E"/>
              </a:solidFill>
              <a:prstDash val="sysDot"/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17'!$M$10:$AI$10</c:f>
              <c:numCache>
                <c:formatCode>0.0</c:formatCode>
                <c:ptCount val="23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8.1</c:v>
                </c:pt>
                <c:pt idx="14">
                  <c:v>8.1</c:v>
                </c:pt>
                <c:pt idx="15">
                  <c:v>8.1</c:v>
                </c:pt>
                <c:pt idx="16">
                  <c:v>8.1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</c:v>
                </c:pt>
                <c:pt idx="22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22432"/>
        <c:axId val="172720512"/>
      </c:lineChart>
      <c:catAx>
        <c:axId val="1726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697856"/>
        <c:crosses val="autoZero"/>
        <c:auto val="1"/>
        <c:lblAlgn val="ctr"/>
        <c:lblOffset val="100"/>
        <c:noMultiLvlLbl val="0"/>
      </c:catAx>
      <c:valAx>
        <c:axId val="172697856"/>
        <c:scaling>
          <c:orientation val="minMax"/>
        </c:scaling>
        <c:delete val="0"/>
        <c:axPos val="l"/>
        <c:majorGridlines/>
        <c:title>
          <c:tx>
            <c:strRef>
              <c:f>'Figure 17'!$L$2</c:f>
              <c:strCache>
                <c:ptCount val="1"/>
                <c:pt idx="0">
                  <c:v>Total Extra Annual Heat Demand from New Houses (TWh/yr)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696320"/>
        <c:crosses val="autoZero"/>
        <c:crossBetween val="between"/>
      </c:valAx>
      <c:valAx>
        <c:axId val="172720512"/>
        <c:scaling>
          <c:orientation val="minMax"/>
        </c:scaling>
        <c:delete val="0"/>
        <c:axPos val="r"/>
        <c:title>
          <c:tx>
            <c:strRef>
              <c:f>'Figure 17'!$L$7</c:f>
              <c:strCache>
                <c:ptCount val="1"/>
                <c:pt idx="0">
                  <c:v>Annual Heat Demand (MWh/yr) per New House built in Year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2722432"/>
        <c:crosses val="max"/>
        <c:crossBetween val="between"/>
      </c:valAx>
      <c:catAx>
        <c:axId val="17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72051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'Div Peak SP'!$Q$7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101.71333702127562</c:v>
                </c:pt>
                <c:pt idx="3">
                  <c:v>103.11824452514405</c:v>
                </c:pt>
                <c:pt idx="4">
                  <c:v>105.27076098036933</c:v>
                </c:pt>
                <c:pt idx="5">
                  <c:v>102.56823844295077</c:v>
                </c:pt>
                <c:pt idx="6">
                  <c:v>98.982009597764417</c:v>
                </c:pt>
                <c:pt idx="7">
                  <c:v>95.561785622365633</c:v>
                </c:pt>
                <c:pt idx="8">
                  <c:v>91.52046868297144</c:v>
                </c:pt>
                <c:pt idx="9">
                  <c:v>86.546456678321761</c:v>
                </c:pt>
                <c:pt idx="10">
                  <c:v>75.445522461082362</c:v>
                </c:pt>
                <c:pt idx="11">
                  <c:v>68.889005499747981</c:v>
                </c:pt>
                <c:pt idx="12">
                  <c:v>61.201219404857497</c:v>
                </c:pt>
                <c:pt idx="13">
                  <c:v>55.635895136956137</c:v>
                </c:pt>
                <c:pt idx="14">
                  <c:v>50.092528677653171</c:v>
                </c:pt>
                <c:pt idx="15">
                  <c:v>44.877957589360051</c:v>
                </c:pt>
                <c:pt idx="16">
                  <c:v>39.077395172081793</c:v>
                </c:pt>
                <c:pt idx="17">
                  <c:v>33.41841853501618</c:v>
                </c:pt>
                <c:pt idx="18">
                  <c:v>29.931289428930864</c:v>
                </c:pt>
                <c:pt idx="19">
                  <c:v>28.637965040735789</c:v>
                </c:pt>
                <c:pt idx="20">
                  <c:v>26.398230796739906</c:v>
                </c:pt>
                <c:pt idx="21">
                  <c:v>23.855025273999953</c:v>
                </c:pt>
              </c:numCache>
            </c:numRef>
          </c:val>
        </c:ser>
        <c:ser>
          <c:idx val="7"/>
          <c:order val="1"/>
          <c:tx>
            <c:strRef>
              <c:f>'Div Peak SP'!$Q$14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SP'!$R$14:$AM$14</c:f>
              <c:numCache>
                <c:formatCode>0</c:formatCode>
                <c:ptCount val="22"/>
                <c:pt idx="0">
                  <c:v>6.3127254030749994E-2</c:v>
                </c:pt>
                <c:pt idx="1">
                  <c:v>0.16018540710302814</c:v>
                </c:pt>
                <c:pt idx="2">
                  <c:v>0.25035874403257757</c:v>
                </c:pt>
                <c:pt idx="3">
                  <c:v>0.49060345969355851</c:v>
                </c:pt>
                <c:pt idx="4">
                  <c:v>0.90713299836773831</c:v>
                </c:pt>
                <c:pt idx="5">
                  <c:v>1.4534229804826435</c:v>
                </c:pt>
                <c:pt idx="6">
                  <c:v>2.0333879983217877</c:v>
                </c:pt>
                <c:pt idx="7">
                  <c:v>2.6052352155060099</c:v>
                </c:pt>
                <c:pt idx="8">
                  <c:v>3.2576880650124691</c:v>
                </c:pt>
                <c:pt idx="9">
                  <c:v>3.6993843101681212</c:v>
                </c:pt>
                <c:pt idx="10">
                  <c:v>3.9177910631433055</c:v>
                </c:pt>
                <c:pt idx="11">
                  <c:v>4.9227556697172083</c:v>
                </c:pt>
                <c:pt idx="12">
                  <c:v>5.9366974618019723</c:v>
                </c:pt>
                <c:pt idx="13">
                  <c:v>7.538395198710317</c:v>
                </c:pt>
                <c:pt idx="14">
                  <c:v>10.695825113070317</c:v>
                </c:pt>
                <c:pt idx="15">
                  <c:v>13.862775119168935</c:v>
                </c:pt>
                <c:pt idx="16">
                  <c:v>17.035264609496242</c:v>
                </c:pt>
                <c:pt idx="17">
                  <c:v>21.179087581059076</c:v>
                </c:pt>
                <c:pt idx="18">
                  <c:v>23.391883999444474</c:v>
                </c:pt>
                <c:pt idx="19">
                  <c:v>25.61020395857836</c:v>
                </c:pt>
                <c:pt idx="20">
                  <c:v>26.866162378416949</c:v>
                </c:pt>
                <c:pt idx="21">
                  <c:v>28.534634308948814</c:v>
                </c:pt>
              </c:numCache>
            </c:numRef>
          </c:val>
        </c:ser>
        <c:ser>
          <c:idx val="1"/>
          <c:order val="2"/>
          <c:tx>
            <c:strRef>
              <c:f>'Div Peak SP'!$Q$8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'Div Peak SP'!$Q$9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'Div Peak SP'!$Q$10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'Div Peak SP'!$Q$11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'Div Peak SP'!$Q$12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'Div Peak SP'!$Q$13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33728"/>
        <c:axId val="187843712"/>
      </c:areaChart>
      <c:lineChart>
        <c:grouping val="standard"/>
        <c:varyColors val="0"/>
        <c:ser>
          <c:idx val="9"/>
          <c:order val="8"/>
          <c:tx>
            <c:strRef>
              <c:f>'Div Peak SP'!$Q$16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'Div Peak SP'!$R$16:$AM$16</c:f>
              <c:numCache>
                <c:formatCode>0</c:formatCode>
                <c:ptCount val="22"/>
                <c:pt idx="0">
                  <c:v>481.64825437272719</c:v>
                </c:pt>
                <c:pt idx="1">
                  <c:v>478.40074310909091</c:v>
                </c:pt>
                <c:pt idx="2">
                  <c:v>476.9032232727273</c:v>
                </c:pt>
                <c:pt idx="3">
                  <c:v>473.42308335454538</c:v>
                </c:pt>
                <c:pt idx="4">
                  <c:v>467.95236006363632</c:v>
                </c:pt>
                <c:pt idx="5">
                  <c:v>467.7190618727272</c:v>
                </c:pt>
                <c:pt idx="6">
                  <c:v>466.81322262727269</c:v>
                </c:pt>
                <c:pt idx="7">
                  <c:v>491.44380951818181</c:v>
                </c:pt>
                <c:pt idx="8">
                  <c:v>485.04200927272728</c:v>
                </c:pt>
                <c:pt idx="9">
                  <c:v>475.19265948181817</c:v>
                </c:pt>
                <c:pt idx="10">
                  <c:v>467.18763060909095</c:v>
                </c:pt>
                <c:pt idx="11">
                  <c:v>467.52219703636359</c:v>
                </c:pt>
                <c:pt idx="12">
                  <c:v>465.51613958181815</c:v>
                </c:pt>
                <c:pt idx="13">
                  <c:v>457.52390219090915</c:v>
                </c:pt>
                <c:pt idx="14">
                  <c:v>443.96226106363639</c:v>
                </c:pt>
                <c:pt idx="15">
                  <c:v>445.21044364545452</c:v>
                </c:pt>
                <c:pt idx="16">
                  <c:v>441.55416078181815</c:v>
                </c:pt>
                <c:pt idx="17">
                  <c:v>437.4231667636364</c:v>
                </c:pt>
                <c:pt idx="18">
                  <c:v>424.83106685454538</c:v>
                </c:pt>
                <c:pt idx="19">
                  <c:v>424.75800903636366</c:v>
                </c:pt>
                <c:pt idx="20">
                  <c:v>422.85306377272724</c:v>
                </c:pt>
                <c:pt idx="21">
                  <c:v>420.53110863636363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33728"/>
        <c:axId val="187843712"/>
      </c:lineChart>
      <c:catAx>
        <c:axId val="18783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7843712"/>
        <c:crosses val="autoZero"/>
        <c:auto val="1"/>
        <c:lblAlgn val="ctr"/>
        <c:lblOffset val="100"/>
        <c:noMultiLvlLbl val="0"/>
      </c:catAx>
      <c:valAx>
        <c:axId val="187843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7833728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25632"/>
        <c:axId val="187927168"/>
      </c:lineChart>
      <c:catAx>
        <c:axId val="18792563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7927168"/>
        <c:crosses val="autoZero"/>
        <c:auto val="1"/>
        <c:lblAlgn val="ctr"/>
        <c:lblOffset val="100"/>
        <c:noMultiLvlLbl val="0"/>
      </c:catAx>
      <c:valAx>
        <c:axId val="18792716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7925632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'Div Peak LC'!$Q$7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101.88399265967563</c:v>
                </c:pt>
                <c:pt idx="3">
                  <c:v>107.40599999999998</c:v>
                </c:pt>
                <c:pt idx="4">
                  <c:v>110.15999999999997</c:v>
                </c:pt>
                <c:pt idx="5">
                  <c:v>107.40599999999993</c:v>
                </c:pt>
                <c:pt idx="6">
                  <c:v>104.72085000000004</c:v>
                </c:pt>
                <c:pt idx="7">
                  <c:v>102.10282874999996</c:v>
                </c:pt>
                <c:pt idx="8">
                  <c:v>98.543661743881003</c:v>
                </c:pt>
                <c:pt idx="9">
                  <c:v>95.043912593332664</c:v>
                </c:pt>
                <c:pt idx="10">
                  <c:v>91.438060091994345</c:v>
                </c:pt>
                <c:pt idx="11">
                  <c:v>86.934310288125289</c:v>
                </c:pt>
                <c:pt idx="12">
                  <c:v>82.844446820647249</c:v>
                </c:pt>
                <c:pt idx="13">
                  <c:v>77.075245062721095</c:v>
                </c:pt>
                <c:pt idx="14">
                  <c:v>70.521529585457046</c:v>
                </c:pt>
                <c:pt idx="15">
                  <c:v>64.426527383147658</c:v>
                </c:pt>
                <c:pt idx="16">
                  <c:v>56.997400411786799</c:v>
                </c:pt>
                <c:pt idx="17">
                  <c:v>49.911322671612375</c:v>
                </c:pt>
                <c:pt idx="18">
                  <c:v>45.645174230023642</c:v>
                </c:pt>
                <c:pt idx="19">
                  <c:v>44.473692940683293</c:v>
                </c:pt>
                <c:pt idx="20">
                  <c:v>41.323343384547201</c:v>
                </c:pt>
                <c:pt idx="21">
                  <c:v>38.008511112661658</c:v>
                </c:pt>
              </c:numCache>
            </c:numRef>
          </c:val>
        </c:ser>
        <c:ser>
          <c:idx val="7"/>
          <c:order val="1"/>
          <c:tx>
            <c:strRef>
              <c:f>'Div Peak LC'!$Q$14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LC'!$R$14:$AM$14</c:f>
              <c:numCache>
                <c:formatCode>0</c:formatCode>
                <c:ptCount val="22"/>
                <c:pt idx="0">
                  <c:v>4.2084836020500005E-2</c:v>
                </c:pt>
                <c:pt idx="1">
                  <c:v>0.17583570549815158</c:v>
                </c:pt>
                <c:pt idx="2">
                  <c:v>0.29144077731977658</c:v>
                </c:pt>
                <c:pt idx="3">
                  <c:v>0.55717012818292311</c:v>
                </c:pt>
                <c:pt idx="4">
                  <c:v>1.0070971849884216</c:v>
                </c:pt>
                <c:pt idx="5">
                  <c:v>1.5956985010933165</c:v>
                </c:pt>
                <c:pt idx="6">
                  <c:v>2.2279835806074981</c:v>
                </c:pt>
                <c:pt idx="7">
                  <c:v>5.9842434474797219</c:v>
                </c:pt>
                <c:pt idx="8">
                  <c:v>9.8240055128352992</c:v>
                </c:pt>
                <c:pt idx="9">
                  <c:v>15.78334320248659</c:v>
                </c:pt>
                <c:pt idx="10">
                  <c:v>27.728412236058954</c:v>
                </c:pt>
                <c:pt idx="11">
                  <c:v>39.691572159618438</c:v>
                </c:pt>
                <c:pt idx="12">
                  <c:v>51.66819786144422</c:v>
                </c:pt>
                <c:pt idx="13">
                  <c:v>67.527634364067012</c:v>
                </c:pt>
                <c:pt idx="14">
                  <c:v>75.652204749305639</c:v>
                </c:pt>
                <c:pt idx="15">
                  <c:v>83.791055272152192</c:v>
                </c:pt>
                <c:pt idx="16">
                  <c:v>88.065728719971915</c:v>
                </c:pt>
                <c:pt idx="17">
                  <c:v>93.971664273206585</c:v>
                </c:pt>
                <c:pt idx="18">
                  <c:v>94.386494174757274</c:v>
                </c:pt>
                <c:pt idx="19">
                  <c:v>94.809609387430712</c:v>
                </c:pt>
                <c:pt idx="20">
                  <c:v>95.241364654174902</c:v>
                </c:pt>
                <c:pt idx="21">
                  <c:v>95.681973594493243</c:v>
                </c:pt>
              </c:numCache>
            </c:numRef>
          </c:val>
        </c:ser>
        <c:ser>
          <c:idx val="1"/>
          <c:order val="2"/>
          <c:tx>
            <c:strRef>
              <c:f>'Div Peak LC'!$Q$8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'Div Peak LC'!$Q$9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'Div Peak LC'!$Q$10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'Div Peak LC'!$Q$11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'Div Peak LC'!$Q$12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'Div Peak LC'!$Q$13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11520"/>
        <c:axId val="186813056"/>
      </c:areaChart>
      <c:lineChart>
        <c:grouping val="standard"/>
        <c:varyColors val="0"/>
        <c:ser>
          <c:idx val="9"/>
          <c:order val="8"/>
          <c:tx>
            <c:strRef>
              <c:f>'Div Peak LC'!$Q$16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'Div Peak LC'!$R$16:$AM$16</c:f>
              <c:numCache>
                <c:formatCode>0</c:formatCode>
                <c:ptCount val="22"/>
                <c:pt idx="0">
                  <c:v>482.48816488181825</c:v>
                </c:pt>
                <c:pt idx="1">
                  <c:v>480.24101789090918</c:v>
                </c:pt>
                <c:pt idx="2">
                  <c:v>480.48039810909091</c:v>
                </c:pt>
                <c:pt idx="3">
                  <c:v>479.80546047272719</c:v>
                </c:pt>
                <c:pt idx="4">
                  <c:v>473.39390461818181</c:v>
                </c:pt>
                <c:pt idx="5">
                  <c:v>472.63565552727277</c:v>
                </c:pt>
                <c:pt idx="6">
                  <c:v>470.74046564545455</c:v>
                </c:pt>
                <c:pt idx="7">
                  <c:v>489.25820031818182</c:v>
                </c:pt>
                <c:pt idx="8">
                  <c:v>482.78570968181822</c:v>
                </c:pt>
                <c:pt idx="9">
                  <c:v>480.50306269999999</c:v>
                </c:pt>
                <c:pt idx="10">
                  <c:v>472.75032971818189</c:v>
                </c:pt>
                <c:pt idx="11">
                  <c:v>477.18387819090913</c:v>
                </c:pt>
                <c:pt idx="12">
                  <c:v>470.35451529090909</c:v>
                </c:pt>
                <c:pt idx="13">
                  <c:v>476.83700695454547</c:v>
                </c:pt>
                <c:pt idx="14">
                  <c:v>469.60791287272724</c:v>
                </c:pt>
                <c:pt idx="15">
                  <c:v>469.50347198181822</c:v>
                </c:pt>
                <c:pt idx="16">
                  <c:v>466.51329213636359</c:v>
                </c:pt>
                <c:pt idx="17">
                  <c:v>461.28287821818179</c:v>
                </c:pt>
                <c:pt idx="18">
                  <c:v>463.62771270909093</c:v>
                </c:pt>
                <c:pt idx="19">
                  <c:v>461.67065703636371</c:v>
                </c:pt>
                <c:pt idx="20">
                  <c:v>460.60200685454544</c:v>
                </c:pt>
                <c:pt idx="21">
                  <c:v>460.54534442727271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11520"/>
        <c:axId val="186813056"/>
      </c:lineChart>
      <c:catAx>
        <c:axId val="18681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813056"/>
        <c:crosses val="autoZero"/>
        <c:auto val="1"/>
        <c:lblAlgn val="ctr"/>
        <c:lblOffset val="100"/>
        <c:noMultiLvlLbl val="0"/>
      </c:catAx>
      <c:valAx>
        <c:axId val="186813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6811520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55712"/>
        <c:axId val="186827136"/>
      </c:lineChart>
      <c:catAx>
        <c:axId val="18675571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6827136"/>
        <c:crosses val="autoZero"/>
        <c:auto val="1"/>
        <c:lblAlgn val="ctr"/>
        <c:lblOffset val="100"/>
        <c:noMultiLvlLbl val="0"/>
      </c:catAx>
      <c:valAx>
        <c:axId val="186827136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6755712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GG 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113.20443628852847</c:v>
                </c:pt>
                <c:pt idx="3">
                  <c:v>116.99999999999997</c:v>
                </c:pt>
                <c:pt idx="4">
                  <c:v>120.00000000000003</c:v>
                </c:pt>
                <c:pt idx="5">
                  <c:v>116.99999999999996</c:v>
                </c:pt>
                <c:pt idx="6">
                  <c:v>114.07499999999987</c:v>
                </c:pt>
                <c:pt idx="7">
                  <c:v>111.22312500000008</c:v>
                </c:pt>
                <c:pt idx="8">
                  <c:v>108.48332671535054</c:v>
                </c:pt>
                <c:pt idx="9">
                  <c:v>104.9082029606341</c:v>
                </c:pt>
                <c:pt idx="10">
                  <c:v>97.05784958587887</c:v>
                </c:pt>
                <c:pt idx="11">
                  <c:v>91.853301459648492</c:v>
                </c:pt>
                <c:pt idx="12">
                  <c:v>84.951442692004647</c:v>
                </c:pt>
                <c:pt idx="13">
                  <c:v>77.971499267719992</c:v>
                </c:pt>
                <c:pt idx="14">
                  <c:v>70.412961320367941</c:v>
                </c:pt>
                <c:pt idx="15">
                  <c:v>63.964706553515228</c:v>
                </c:pt>
                <c:pt idx="16">
                  <c:v>55.865679505601236</c:v>
                </c:pt>
                <c:pt idx="17">
                  <c:v>48.532460291812967</c:v>
                </c:pt>
                <c:pt idx="18">
                  <c:v>42.901153213848559</c:v>
                </c:pt>
                <c:pt idx="19">
                  <c:v>41.680836984897184</c:v>
                </c:pt>
                <c:pt idx="20">
                  <c:v>38.305598652959993</c:v>
                </c:pt>
                <c:pt idx="21">
                  <c:v>34.907316872313956</c:v>
                </c:pt>
              </c:numCache>
            </c:numRef>
          </c:val>
        </c:ser>
        <c:ser>
          <c:idx val="7"/>
          <c:order val="1"/>
          <c:tx>
            <c:strRef>
              <c:f>'UnDiv Peak GG 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'!$R$14:$AM$14</c:f>
              <c:numCache>
                <c:formatCode>0</c:formatCode>
                <c:ptCount val="22"/>
                <c:pt idx="0">
                  <c:v>2.2149913694999999E-2</c:v>
                </c:pt>
                <c:pt idx="1">
                  <c:v>0.20156421462450003</c:v>
                </c:pt>
                <c:pt idx="2">
                  <c:v>0.35002401116523751</c:v>
                </c:pt>
                <c:pt idx="3">
                  <c:v>0.65656504912872393</c:v>
                </c:pt>
                <c:pt idx="4">
                  <c:v>1.1653277595885316</c:v>
                </c:pt>
                <c:pt idx="5">
                  <c:v>1.8294463386357784</c:v>
                </c:pt>
                <c:pt idx="6">
                  <c:v>2.5500833293612724</c:v>
                </c:pt>
                <c:pt idx="7">
                  <c:v>3.3339722076438454</c:v>
                </c:pt>
                <c:pt idx="8">
                  <c:v>4.2088071539732326</c:v>
                </c:pt>
                <c:pt idx="9">
                  <c:v>6.5067145338250754</c:v>
                </c:pt>
                <c:pt idx="10">
                  <c:v>8.5970387722443533</c:v>
                </c:pt>
                <c:pt idx="11">
                  <c:v>11.935644144411471</c:v>
                </c:pt>
                <c:pt idx="12">
                  <c:v>18.554189950386608</c:v>
                </c:pt>
                <c:pt idx="13">
                  <c:v>25.187226281873535</c:v>
                </c:pt>
                <c:pt idx="14">
                  <c:v>31.834447154210373</c:v>
                </c:pt>
                <c:pt idx="15">
                  <c:v>40.539861009875814</c:v>
                </c:pt>
                <c:pt idx="16">
                  <c:v>45.180635567738641</c:v>
                </c:pt>
                <c:pt idx="17">
                  <c:v>49.828172032744753</c:v>
                </c:pt>
                <c:pt idx="18">
                  <c:v>52.448540123361447</c:v>
                </c:pt>
                <c:pt idx="19">
                  <c:v>55.9365600084883</c:v>
                </c:pt>
                <c:pt idx="20">
                  <c:v>56.542532312690675</c:v>
                </c:pt>
                <c:pt idx="21">
                  <c:v>57.16093082541817</c:v>
                </c:pt>
              </c:numCache>
            </c:numRef>
          </c:val>
        </c:ser>
        <c:ser>
          <c:idx val="1"/>
          <c:order val="2"/>
          <c:tx>
            <c:strRef>
              <c:f>'UnDiv Peak GG 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GG 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GG 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GG 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GG 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GG 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17568"/>
        <c:axId val="187535744"/>
      </c:areaChart>
      <c:lineChart>
        <c:grouping val="standard"/>
        <c:varyColors val="0"/>
        <c:ser>
          <c:idx val="9"/>
          <c:order val="8"/>
          <c:tx>
            <c:strRef>
              <c:f>'UnDiv Peak GG 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GG 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17568"/>
        <c:axId val="187535744"/>
      </c:lineChart>
      <c:catAx>
        <c:axId val="18751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87535744"/>
        <c:crosses val="autoZero"/>
        <c:auto val="1"/>
        <c:lblAlgn val="ctr"/>
        <c:lblOffset val="100"/>
        <c:noMultiLvlLbl val="0"/>
      </c:catAx>
      <c:valAx>
        <c:axId val="187535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7517568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12288"/>
        <c:axId val="188413824"/>
      </c:lineChart>
      <c:catAx>
        <c:axId val="18841228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8413824"/>
        <c:crosses val="autoZero"/>
        <c:auto val="1"/>
        <c:lblAlgn val="ctr"/>
        <c:lblOffset val="100"/>
        <c:noMultiLvlLbl val="0"/>
      </c:catAx>
      <c:valAx>
        <c:axId val="188413824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8412288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SP'!$Q$7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113.01481891252847</c:v>
                </c:pt>
                <c:pt idx="3">
                  <c:v>114.57582725016005</c:v>
                </c:pt>
                <c:pt idx="4">
                  <c:v>116.96751220041037</c:v>
                </c:pt>
                <c:pt idx="5">
                  <c:v>113.96470938105641</c:v>
                </c:pt>
                <c:pt idx="6">
                  <c:v>109.98001066418269</c:v>
                </c:pt>
                <c:pt idx="7">
                  <c:v>106.17976180262848</c:v>
                </c:pt>
                <c:pt idx="8">
                  <c:v>101.68940964774605</c:v>
                </c:pt>
                <c:pt idx="9">
                  <c:v>96.162729642579734</c:v>
                </c:pt>
                <c:pt idx="10">
                  <c:v>83.828358290091515</c:v>
                </c:pt>
                <c:pt idx="11">
                  <c:v>76.543339444164417</c:v>
                </c:pt>
                <c:pt idx="12">
                  <c:v>68.001354894286109</c:v>
                </c:pt>
                <c:pt idx="13">
                  <c:v>61.817661263284592</c:v>
                </c:pt>
                <c:pt idx="14">
                  <c:v>55.658365197392413</c:v>
                </c:pt>
                <c:pt idx="15">
                  <c:v>49.864397321511163</c:v>
                </c:pt>
                <c:pt idx="16">
                  <c:v>43.419327968979772</c:v>
                </c:pt>
                <c:pt idx="17">
                  <c:v>37.131576150017978</c:v>
                </c:pt>
                <c:pt idx="18">
                  <c:v>33.256988254367627</c:v>
                </c:pt>
                <c:pt idx="19">
                  <c:v>31.819961156373097</c:v>
                </c:pt>
                <c:pt idx="20">
                  <c:v>29.331367551933226</c:v>
                </c:pt>
                <c:pt idx="21">
                  <c:v>26.505583637777725</c:v>
                </c:pt>
              </c:numCache>
            </c:numRef>
          </c:val>
        </c:ser>
        <c:ser>
          <c:idx val="7"/>
          <c:order val="1"/>
          <c:tx>
            <c:strRef>
              <c:f>'UnDiv Peak SP'!$Q$14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SP'!$R$14:$AM$14</c:f>
              <c:numCache>
                <c:formatCode>0</c:formatCode>
                <c:ptCount val="22"/>
                <c:pt idx="0">
                  <c:v>6.6449741085E-2</c:v>
                </c:pt>
                <c:pt idx="1">
                  <c:v>0.16861621800318752</c:v>
                </c:pt>
                <c:pt idx="2">
                  <c:v>0.2635355200342922</c:v>
                </c:pt>
                <c:pt idx="3">
                  <c:v>0.51642469441427208</c:v>
                </c:pt>
                <c:pt idx="4">
                  <c:v>0.95487684038709286</c:v>
                </c:pt>
                <c:pt idx="5">
                  <c:v>1.5299189268238353</c:v>
                </c:pt>
                <c:pt idx="6">
                  <c:v>2.1404084192860924</c:v>
                </c:pt>
                <c:pt idx="7">
                  <c:v>2.7423528584273789</c:v>
                </c:pt>
                <c:pt idx="8">
                  <c:v>3.429145331592073</c:v>
                </c:pt>
                <c:pt idx="9">
                  <c:v>3.8940887475453909</c:v>
                </c:pt>
                <c:pt idx="10">
                  <c:v>4.1239905927824267</c:v>
                </c:pt>
                <c:pt idx="11">
                  <c:v>5.1818480733865346</c:v>
                </c:pt>
                <c:pt idx="12">
                  <c:v>6.2491552229494456</c:v>
                </c:pt>
                <c:pt idx="13">
                  <c:v>7.935152840747703</c:v>
                </c:pt>
                <c:pt idx="14">
                  <c:v>11.258763276916122</c:v>
                </c:pt>
                <c:pt idx="15">
                  <c:v>14.59239486228309</c:v>
                </c:pt>
                <c:pt idx="16">
                  <c:v>17.931857483680254</c:v>
                </c:pt>
                <c:pt idx="17">
                  <c:v>22.293776401114819</c:v>
                </c:pt>
                <c:pt idx="18">
                  <c:v>24.62303578888892</c:v>
                </c:pt>
                <c:pt idx="19">
                  <c:v>26.958109430082484</c:v>
                </c:pt>
                <c:pt idx="20">
                  <c:v>28.280170924649422</c:v>
                </c:pt>
                <c:pt idx="21">
                  <c:v>30.036457167314545</c:v>
                </c:pt>
              </c:numCache>
            </c:numRef>
          </c:val>
        </c:ser>
        <c:ser>
          <c:idx val="1"/>
          <c:order val="2"/>
          <c:tx>
            <c:strRef>
              <c:f>'UnDiv Peak SP'!$Q$8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SP'!$Q$9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SP'!$Q$10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SP'!$Q$11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SP'!$Q$12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SP'!$Q$13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735872"/>
        <c:axId val="188737408"/>
      </c:areaChart>
      <c:lineChart>
        <c:grouping val="standard"/>
        <c:varyColors val="0"/>
        <c:ser>
          <c:idx val="9"/>
          <c:order val="8"/>
          <c:tx>
            <c:strRef>
              <c:f>'UnDiv Peak SP'!$Q$15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SP'!$R$15:$AM$15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35872"/>
        <c:axId val="188737408"/>
      </c:lineChart>
      <c:catAx>
        <c:axId val="18873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8737408"/>
        <c:crosses val="autoZero"/>
        <c:auto val="1"/>
        <c:lblAlgn val="ctr"/>
        <c:lblOffset val="100"/>
        <c:noMultiLvlLbl val="0"/>
      </c:catAx>
      <c:valAx>
        <c:axId val="188737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8735872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15232"/>
        <c:axId val="188816768"/>
      </c:lineChart>
      <c:catAx>
        <c:axId val="18881523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88816768"/>
        <c:crosses val="autoZero"/>
        <c:auto val="1"/>
        <c:lblAlgn val="ctr"/>
        <c:lblOffset val="100"/>
        <c:noMultiLvlLbl val="0"/>
      </c:catAx>
      <c:valAx>
        <c:axId val="18881676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8815232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NP'!$Q$7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112.25634940852846</c:v>
                </c:pt>
                <c:pt idx="3">
                  <c:v>114.23913625080016</c:v>
                </c:pt>
                <c:pt idx="4">
                  <c:v>114.43756100205202</c:v>
                </c:pt>
                <c:pt idx="5">
                  <c:v>111.18354690528199</c:v>
                </c:pt>
                <c:pt idx="6">
                  <c:v>102.72605332091334</c:v>
                </c:pt>
                <c:pt idx="7">
                  <c:v>94.904159013142348</c:v>
                </c:pt>
                <c:pt idx="8">
                  <c:v>83.352264488730569</c:v>
                </c:pt>
                <c:pt idx="9">
                  <c:v>73.565413831527337</c:v>
                </c:pt>
                <c:pt idx="10">
                  <c:v>63.470372950067656</c:v>
                </c:pt>
                <c:pt idx="11">
                  <c:v>58.26499793530202</c:v>
                </c:pt>
                <c:pt idx="12">
                  <c:v>52.592774360491845</c:v>
                </c:pt>
                <c:pt idx="13">
                  <c:v>47.072956897868323</c:v>
                </c:pt>
                <c:pt idx="14">
                  <c:v>42.817155803827319</c:v>
                </c:pt>
                <c:pt idx="15">
                  <c:v>38.344455882312545</c:v>
                </c:pt>
                <c:pt idx="16">
                  <c:v>33.092983408030349</c:v>
                </c:pt>
                <c:pt idx="17">
                  <c:v>28.826299178307881</c:v>
                </c:pt>
                <c:pt idx="18">
                  <c:v>25.943156583376979</c:v>
                </c:pt>
                <c:pt idx="19">
                  <c:v>23.313967416835979</c:v>
                </c:pt>
                <c:pt idx="20">
                  <c:v>23.871352467307105</c:v>
                </c:pt>
                <c:pt idx="21">
                  <c:v>22.196099266650975</c:v>
                </c:pt>
              </c:numCache>
            </c:numRef>
          </c:val>
        </c:ser>
        <c:ser>
          <c:idx val="7"/>
          <c:order val="1"/>
          <c:tx>
            <c:strRef>
              <c:f>'UnDiv Peak NP'!$Q$14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NP'!$R$14:$AM$14</c:f>
              <c:numCache>
                <c:formatCode>0</c:formatCode>
                <c:ptCount val="22"/>
                <c:pt idx="0">
                  <c:v>0.11074956847499999</c:v>
                </c:pt>
                <c:pt idx="1">
                  <c:v>0.13566822138187501</c:v>
                </c:pt>
                <c:pt idx="2">
                  <c:v>0.17704702890334686</c:v>
                </c:pt>
                <c:pt idx="3">
                  <c:v>0.37628433969982039</c:v>
                </c:pt>
                <c:pt idx="4">
                  <c:v>0.74442592118565432</c:v>
                </c:pt>
                <c:pt idx="5">
                  <c:v>1.2303915150118923</c:v>
                </c:pt>
                <c:pt idx="6">
                  <c:v>1.7307335092109128</c:v>
                </c:pt>
                <c:pt idx="7">
                  <c:v>2.1507335092109128</c:v>
                </c:pt>
                <c:pt idx="8">
                  <c:v>2.649483509210913</c:v>
                </c:pt>
                <c:pt idx="9">
                  <c:v>2.9119835092109128</c:v>
                </c:pt>
                <c:pt idx="10">
                  <c:v>2.9119835092109128</c:v>
                </c:pt>
                <c:pt idx="11">
                  <c:v>2.9119835092109128</c:v>
                </c:pt>
                <c:pt idx="12">
                  <c:v>2.9119835092109128</c:v>
                </c:pt>
                <c:pt idx="13">
                  <c:v>2.9119835092109128</c:v>
                </c:pt>
                <c:pt idx="14">
                  <c:v>2.9119835092109128</c:v>
                </c:pt>
                <c:pt idx="15">
                  <c:v>2.9119835092109128</c:v>
                </c:pt>
                <c:pt idx="16">
                  <c:v>2.9119835092109128</c:v>
                </c:pt>
                <c:pt idx="17">
                  <c:v>2.9119835092109128</c:v>
                </c:pt>
                <c:pt idx="18">
                  <c:v>2.9119835092109128</c:v>
                </c:pt>
                <c:pt idx="19">
                  <c:v>2.9119835092109128</c:v>
                </c:pt>
                <c:pt idx="20">
                  <c:v>2.9119835092109128</c:v>
                </c:pt>
                <c:pt idx="21">
                  <c:v>2.9119835092109128</c:v>
                </c:pt>
              </c:numCache>
            </c:numRef>
          </c:val>
        </c:ser>
        <c:ser>
          <c:idx val="1"/>
          <c:order val="2"/>
          <c:tx>
            <c:strRef>
              <c:f>'UnDiv Peak NP'!$Q$8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NP'!$Q$9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NP'!$Q$10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NP'!$Q$11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NP'!$Q$12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NP'!$Q$13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893056"/>
        <c:axId val="188894592"/>
      </c:areaChart>
      <c:lineChart>
        <c:grouping val="standard"/>
        <c:varyColors val="0"/>
        <c:ser>
          <c:idx val="9"/>
          <c:order val="8"/>
          <c:tx>
            <c:strRef>
              <c:f>'UnDiv Peak NP'!$Q$15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NP'!$R$15:$AM$15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93056"/>
        <c:axId val="188894592"/>
      </c:lineChart>
      <c:catAx>
        <c:axId val="18889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88894592"/>
        <c:crosses val="autoZero"/>
        <c:auto val="1"/>
        <c:lblAlgn val="ctr"/>
        <c:lblOffset val="100"/>
        <c:noMultiLvlLbl val="0"/>
      </c:catAx>
      <c:valAx>
        <c:axId val="188894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8893056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 18'!$L$8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78F1E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18'!$M$8:$BA$8</c:f>
              <c:numCache>
                <c:formatCode>0.0</c:formatCode>
                <c:ptCount val="4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0.6</c:v>
                </c:pt>
                <c:pt idx="21">
                  <c:v>0.6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0.7</c:v>
                </c:pt>
                <c:pt idx="27">
                  <c:v>0.6</c:v>
                </c:pt>
                <c:pt idx="28">
                  <c:v>0.6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0.4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0.6</c:v>
                </c:pt>
                <c:pt idx="37">
                  <c:v>0.5</c:v>
                </c:pt>
                <c:pt idx="38">
                  <c:v>0.5</c:v>
                </c:pt>
                <c:pt idx="39">
                  <c:v>0.7</c:v>
                </c:pt>
                <c:pt idx="40">
                  <c:v>0.4</c:v>
                </c:pt>
              </c:numCache>
            </c:numRef>
          </c:val>
        </c:ser>
        <c:ser>
          <c:idx val="3"/>
          <c:order val="1"/>
          <c:tx>
            <c:strRef>
              <c:f>'Figure 18'!$L$7</c:f>
              <c:strCache>
                <c:ptCount val="1"/>
                <c:pt idx="0">
                  <c:v>Solid Fuel</c:v>
                </c:pt>
              </c:strCache>
            </c:strRef>
          </c:tx>
          <c:spPr>
            <a:solidFill>
              <a:srgbClr val="9D8D85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18'!$M$7:$BA$7</c:f>
              <c:numCache>
                <c:formatCode>0.0</c:formatCode>
                <c:ptCount val="41"/>
                <c:pt idx="0">
                  <c:v>5.0999999999999996</c:v>
                </c:pt>
                <c:pt idx="1">
                  <c:v>4.9000000000000004</c:v>
                </c:pt>
                <c:pt idx="2">
                  <c:v>4.7</c:v>
                </c:pt>
                <c:pt idx="3">
                  <c:v>4.5</c:v>
                </c:pt>
                <c:pt idx="4">
                  <c:v>4.3</c:v>
                </c:pt>
                <c:pt idx="5">
                  <c:v>4.0999999999999996</c:v>
                </c:pt>
                <c:pt idx="6">
                  <c:v>4</c:v>
                </c:pt>
                <c:pt idx="7">
                  <c:v>3.7</c:v>
                </c:pt>
                <c:pt idx="8">
                  <c:v>3.4</c:v>
                </c:pt>
                <c:pt idx="9">
                  <c:v>3</c:v>
                </c:pt>
                <c:pt idx="10">
                  <c:v>2.9</c:v>
                </c:pt>
                <c:pt idx="11">
                  <c:v>2.9</c:v>
                </c:pt>
                <c:pt idx="12">
                  <c:v>2.8</c:v>
                </c:pt>
                <c:pt idx="13">
                  <c:v>2.6</c:v>
                </c:pt>
                <c:pt idx="14">
                  <c:v>2.2999999999999998</c:v>
                </c:pt>
                <c:pt idx="15">
                  <c:v>2.5</c:v>
                </c:pt>
                <c:pt idx="16">
                  <c:v>2.4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1.9</c:v>
                </c:pt>
                <c:pt idx="20">
                  <c:v>1.9</c:v>
                </c:pt>
                <c:pt idx="21">
                  <c:v>1.8</c:v>
                </c:pt>
                <c:pt idx="22">
                  <c:v>1.5</c:v>
                </c:pt>
                <c:pt idx="23">
                  <c:v>1.4</c:v>
                </c:pt>
                <c:pt idx="24">
                  <c:v>1.3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1.2</c:v>
                </c:pt>
                <c:pt idx="28">
                  <c:v>1</c:v>
                </c:pt>
                <c:pt idx="29">
                  <c:v>0.9</c:v>
                </c:pt>
                <c:pt idx="30">
                  <c:v>0.8</c:v>
                </c:pt>
                <c:pt idx="31">
                  <c:v>0.9</c:v>
                </c:pt>
                <c:pt idx="32">
                  <c:v>0.9</c:v>
                </c:pt>
                <c:pt idx="33">
                  <c:v>0.4</c:v>
                </c:pt>
                <c:pt idx="34">
                  <c:v>0.4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0.2</c:v>
                </c:pt>
                <c:pt idx="40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'Figure 18'!$L$6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EE3124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18'!$M$6:$BA$6</c:f>
              <c:numCache>
                <c:formatCode>0.0</c:formatCode>
                <c:ptCount val="41"/>
                <c:pt idx="0">
                  <c:v>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0.8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</c:v>
                </c:pt>
                <c:pt idx="15">
                  <c:v>0.6</c:v>
                </c:pt>
                <c:pt idx="16">
                  <c:v>0.5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0.7</c:v>
                </c:pt>
                <c:pt idx="22">
                  <c:v>0.6</c:v>
                </c:pt>
                <c:pt idx="23">
                  <c:v>0.7</c:v>
                </c:pt>
                <c:pt idx="24">
                  <c:v>0.6</c:v>
                </c:pt>
                <c:pt idx="25">
                  <c:v>0.7</c:v>
                </c:pt>
                <c:pt idx="26">
                  <c:v>0.9</c:v>
                </c:pt>
                <c:pt idx="27">
                  <c:v>0.9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1</c:v>
                </c:pt>
                <c:pt idx="32">
                  <c:v>1.1000000000000001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1.1000000000000001</c:v>
                </c:pt>
                <c:pt idx="40">
                  <c:v>1.1000000000000001</c:v>
                </c:pt>
              </c:numCache>
            </c:numRef>
          </c:val>
        </c:ser>
        <c:ser>
          <c:idx val="1"/>
          <c:order val="3"/>
          <c:tx>
            <c:strRef>
              <c:f>'Figure 18'!$L$5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79C1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18'!$M$5:$BA$5</c:f>
              <c:numCache>
                <c:formatCode>0.0</c:formatCode>
                <c:ptCount val="41"/>
                <c:pt idx="0">
                  <c:v>7.7</c:v>
                </c:pt>
                <c:pt idx="1">
                  <c:v>7.8</c:v>
                </c:pt>
                <c:pt idx="2">
                  <c:v>8</c:v>
                </c:pt>
                <c:pt idx="3">
                  <c:v>8.3000000000000007</c:v>
                </c:pt>
                <c:pt idx="4">
                  <c:v>8.6</c:v>
                </c:pt>
                <c:pt idx="5">
                  <c:v>8.8000000000000007</c:v>
                </c:pt>
                <c:pt idx="6">
                  <c:v>9.5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12.4</c:v>
                </c:pt>
                <c:pt idx="11">
                  <c:v>12.9</c:v>
                </c:pt>
                <c:pt idx="12">
                  <c:v>13.4</c:v>
                </c:pt>
                <c:pt idx="13">
                  <c:v>14.1</c:v>
                </c:pt>
                <c:pt idx="14">
                  <c:v>14.4</c:v>
                </c:pt>
                <c:pt idx="15">
                  <c:v>14.7</c:v>
                </c:pt>
                <c:pt idx="16">
                  <c:v>15.6</c:v>
                </c:pt>
                <c:pt idx="17">
                  <c:v>15.8</c:v>
                </c:pt>
                <c:pt idx="18">
                  <c:v>15.9</c:v>
                </c:pt>
                <c:pt idx="19">
                  <c:v>16.3</c:v>
                </c:pt>
                <c:pt idx="20">
                  <c:v>16.600000000000001</c:v>
                </c:pt>
                <c:pt idx="21">
                  <c:v>16.899999999999999</c:v>
                </c:pt>
                <c:pt idx="22">
                  <c:v>17.3</c:v>
                </c:pt>
                <c:pt idx="23">
                  <c:v>17.600000000000001</c:v>
                </c:pt>
                <c:pt idx="24">
                  <c:v>17.899999999999999</c:v>
                </c:pt>
                <c:pt idx="25">
                  <c:v>18.100000000000001</c:v>
                </c:pt>
                <c:pt idx="26">
                  <c:v>17.8</c:v>
                </c:pt>
                <c:pt idx="27">
                  <c:v>17.7</c:v>
                </c:pt>
                <c:pt idx="28">
                  <c:v>18.7</c:v>
                </c:pt>
                <c:pt idx="29">
                  <c:v>18.7</c:v>
                </c:pt>
                <c:pt idx="30">
                  <c:v>19</c:v>
                </c:pt>
                <c:pt idx="31">
                  <c:v>19</c:v>
                </c:pt>
                <c:pt idx="32">
                  <c:v>18.8</c:v>
                </c:pt>
                <c:pt idx="33">
                  <c:v>20.7</c:v>
                </c:pt>
                <c:pt idx="34">
                  <c:v>21</c:v>
                </c:pt>
                <c:pt idx="35">
                  <c:v>21.4</c:v>
                </c:pt>
                <c:pt idx="36">
                  <c:v>21.6</c:v>
                </c:pt>
                <c:pt idx="37">
                  <c:v>21.8</c:v>
                </c:pt>
                <c:pt idx="38">
                  <c:v>21.8</c:v>
                </c:pt>
                <c:pt idx="39">
                  <c:v>21.9</c:v>
                </c:pt>
                <c:pt idx="40">
                  <c:v>22.5</c:v>
                </c:pt>
              </c:numCache>
            </c:numRef>
          </c:val>
        </c:ser>
        <c:ser>
          <c:idx val="0"/>
          <c:order val="4"/>
          <c:tx>
            <c:strRef>
              <c:f>'Figure 18'!$L$4</c:f>
              <c:strCache>
                <c:ptCount val="1"/>
                <c:pt idx="0">
                  <c:v>All electric</c:v>
                </c:pt>
              </c:strCache>
            </c:strRef>
          </c:tx>
          <c:spPr>
            <a:solidFill>
              <a:srgbClr val="78A22F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18'!$M$4:$BA$4</c:f>
              <c:numCache>
                <c:formatCode>0.0</c:formatCode>
                <c:ptCount val="41"/>
                <c:pt idx="0">
                  <c:v>4.0999999999999996</c:v>
                </c:pt>
                <c:pt idx="1">
                  <c:v>4.2</c:v>
                </c:pt>
                <c:pt idx="2">
                  <c:v>4.4000000000000004</c:v>
                </c:pt>
                <c:pt idx="3">
                  <c:v>4.5</c:v>
                </c:pt>
                <c:pt idx="4">
                  <c:v>4.5</c:v>
                </c:pt>
                <c:pt idx="5">
                  <c:v>4.7</c:v>
                </c:pt>
                <c:pt idx="6">
                  <c:v>4.3</c:v>
                </c:pt>
                <c:pt idx="7">
                  <c:v>3.9</c:v>
                </c:pt>
                <c:pt idx="8">
                  <c:v>4</c:v>
                </c:pt>
                <c:pt idx="9">
                  <c:v>3.6</c:v>
                </c:pt>
                <c:pt idx="10">
                  <c:v>3.3</c:v>
                </c:pt>
                <c:pt idx="11">
                  <c:v>3.1</c:v>
                </c:pt>
                <c:pt idx="12">
                  <c:v>2.9</c:v>
                </c:pt>
                <c:pt idx="13">
                  <c:v>2.6</c:v>
                </c:pt>
                <c:pt idx="14">
                  <c:v>3.1</c:v>
                </c:pt>
                <c:pt idx="15">
                  <c:v>2.8</c:v>
                </c:pt>
                <c:pt idx="16">
                  <c:v>2.4</c:v>
                </c:pt>
                <c:pt idx="17">
                  <c:v>2.4</c:v>
                </c:pt>
                <c:pt idx="18">
                  <c:v>2.7</c:v>
                </c:pt>
                <c:pt idx="19">
                  <c:v>2.7</c:v>
                </c:pt>
                <c:pt idx="20">
                  <c:v>2.8</c:v>
                </c:pt>
                <c:pt idx="21">
                  <c:v>2.8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2.9</c:v>
                </c:pt>
                <c:pt idx="26">
                  <c:v>3</c:v>
                </c:pt>
                <c:pt idx="27">
                  <c:v>3.2</c:v>
                </c:pt>
                <c:pt idx="28">
                  <c:v>2.8</c:v>
                </c:pt>
                <c:pt idx="29">
                  <c:v>3.1</c:v>
                </c:pt>
                <c:pt idx="30">
                  <c:v>3.1</c:v>
                </c:pt>
                <c:pt idx="31">
                  <c:v>3.1</c:v>
                </c:pt>
                <c:pt idx="32">
                  <c:v>3.4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2.1</c:v>
                </c:pt>
                <c:pt idx="36">
                  <c:v>2</c:v>
                </c:pt>
                <c:pt idx="37">
                  <c:v>2</c:v>
                </c:pt>
                <c:pt idx="38">
                  <c:v>2.4</c:v>
                </c:pt>
                <c:pt idx="39">
                  <c:v>2.4</c:v>
                </c:pt>
                <c:pt idx="40">
                  <c:v>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096128"/>
        <c:axId val="172228992"/>
      </c:areaChart>
      <c:catAx>
        <c:axId val="1720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228992"/>
        <c:crosses val="autoZero"/>
        <c:auto val="1"/>
        <c:lblAlgn val="ctr"/>
        <c:lblOffset val="100"/>
        <c:noMultiLvlLbl val="0"/>
      </c:catAx>
      <c:valAx>
        <c:axId val="172228992"/>
        <c:scaling>
          <c:orientation val="minMax"/>
        </c:scaling>
        <c:delete val="0"/>
        <c:axPos val="l"/>
        <c:majorGridlines/>
        <c:title>
          <c:tx>
            <c:strRef>
              <c:f>'Figure 18'!$L$2</c:f>
              <c:strCache>
                <c:ptCount val="1"/>
                <c:pt idx="0">
                  <c:v>Millions of Houses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09612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19'!$L$4</c:f>
              <c:strCache>
                <c:ptCount val="1"/>
                <c:pt idx="0">
                  <c:v>Loft insulation</c:v>
                </c:pt>
              </c:strCache>
            </c:strRef>
          </c:tx>
          <c:spPr>
            <a:solidFill>
              <a:srgbClr val="0079C1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19'!$M$4:$AI$4</c:f>
              <c:numCache>
                <c:formatCode>0.0</c:formatCode>
                <c:ptCount val="23"/>
                <c:pt idx="0">
                  <c:v>0</c:v>
                </c:pt>
                <c:pt idx="1">
                  <c:v>6.9419845657730947E-2</c:v>
                </c:pt>
                <c:pt idx="2">
                  <c:v>0.26563184865509853</c:v>
                </c:pt>
                <c:pt idx="3">
                  <c:v>0.45832831785788086</c:v>
                </c:pt>
                <c:pt idx="4">
                  <c:v>0.64904909842870051</c:v>
                </c:pt>
                <c:pt idx="5">
                  <c:v>0.83817834204364849</c:v>
                </c:pt>
                <c:pt idx="6">
                  <c:v>1.0258053258876547</c:v>
                </c:pt>
                <c:pt idx="7">
                  <c:v>1.2124385093031194</c:v>
                </c:pt>
                <c:pt idx="8">
                  <c:v>1.3982233902796679</c:v>
                </c:pt>
                <c:pt idx="9">
                  <c:v>1.5833994589993474</c:v>
                </c:pt>
                <c:pt idx="10">
                  <c:v>1.7680039206150253</c:v>
                </c:pt>
                <c:pt idx="11">
                  <c:v>1.9520604387084786</c:v>
                </c:pt>
                <c:pt idx="12">
                  <c:v>2.1355798279016538</c:v>
                </c:pt>
                <c:pt idx="13">
                  <c:v>2.3185736561890762</c:v>
                </c:pt>
                <c:pt idx="14">
                  <c:v>2.5010538319685605</c:v>
                </c:pt>
                <c:pt idx="15">
                  <c:v>2.6830308316384448</c:v>
                </c:pt>
                <c:pt idx="16">
                  <c:v>2.8645089237016732</c:v>
                </c:pt>
                <c:pt idx="17">
                  <c:v>3.0456771308308195</c:v>
                </c:pt>
                <c:pt idx="18">
                  <c:v>3.2265401211312894</c:v>
                </c:pt>
                <c:pt idx="19">
                  <c:v>3.4071024177017057</c:v>
                </c:pt>
                <c:pt idx="20">
                  <c:v>3.5873684835410407</c:v>
                </c:pt>
                <c:pt idx="21">
                  <c:v>3.7673427158208868</c:v>
                </c:pt>
                <c:pt idx="22">
                  <c:v>3.9470294408731537</c:v>
                </c:pt>
              </c:numCache>
            </c:numRef>
          </c:val>
        </c:ser>
        <c:ser>
          <c:idx val="1"/>
          <c:order val="1"/>
          <c:tx>
            <c:strRef>
              <c:f>'Figure 19'!$L$5</c:f>
              <c:strCache>
                <c:ptCount val="1"/>
                <c:pt idx="0">
                  <c:v>Cavity wall insulation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19'!$M$5:$AI$5</c:f>
              <c:numCache>
                <c:formatCode>0.0</c:formatCode>
                <c:ptCount val="23"/>
                <c:pt idx="0">
                  <c:v>0</c:v>
                </c:pt>
                <c:pt idx="1">
                  <c:v>0.25317654882509272</c:v>
                </c:pt>
                <c:pt idx="2">
                  <c:v>0.96876842728960821</c:v>
                </c:pt>
                <c:pt idx="3">
                  <c:v>1.6715390338979548</c:v>
                </c:pt>
                <c:pt idx="4">
                  <c:v>2.3671042365666342</c:v>
                </c:pt>
                <c:pt idx="5">
                  <c:v>3.0568650495827949</c:v>
                </c:pt>
                <c:pt idx="6">
                  <c:v>3.7411470698900091</c:v>
                </c:pt>
                <c:pt idx="7">
                  <c:v>4.4218046660813934</c:v>
                </c:pt>
                <c:pt idx="8">
                  <c:v>5.0993684742960141</c:v>
                </c:pt>
                <c:pt idx="9">
                  <c:v>5.7747119234099165</c:v>
                </c:pt>
                <c:pt idx="10">
                  <c:v>6.4479707018867138</c:v>
                </c:pt>
                <c:pt idx="11">
                  <c:v>7.1192311116176077</c:v>
                </c:pt>
                <c:pt idx="12">
                  <c:v>7.7885325938983154</c:v>
                </c:pt>
                <c:pt idx="13">
                  <c:v>8.4559173376000878</c:v>
                </c:pt>
                <c:pt idx="14">
                  <c:v>9.1214287730566035</c:v>
                </c:pt>
                <c:pt idx="15">
                  <c:v>9.7851051080505229</c:v>
                </c:pt>
                <c:pt idx="16">
                  <c:v>10.446961909957912</c:v>
                </c:pt>
                <c:pt idx="17">
                  <c:v>11.107688550923562</c:v>
                </c:pt>
                <c:pt idx="18">
                  <c:v>11.767302055687376</c:v>
                </c:pt>
                <c:pt idx="19">
                  <c:v>12.425818920144559</c:v>
                </c:pt>
                <c:pt idx="20">
                  <c:v>12.983510112163513</c:v>
                </c:pt>
                <c:pt idx="21">
                  <c:v>12.983510112163513</c:v>
                </c:pt>
                <c:pt idx="22">
                  <c:v>12.983510112163513</c:v>
                </c:pt>
              </c:numCache>
            </c:numRef>
          </c:val>
        </c:ser>
        <c:ser>
          <c:idx val="2"/>
          <c:order val="2"/>
          <c:tx>
            <c:strRef>
              <c:f>'Figure 19'!$L$6</c:f>
              <c:strCache>
                <c:ptCount val="1"/>
                <c:pt idx="0">
                  <c:v>Solid wall insulation</c:v>
                </c:pt>
              </c:strCache>
            </c:strRef>
          </c:tx>
          <c:spPr>
            <a:solidFill>
              <a:srgbClr val="78A22F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19'!$M$6:$AI$6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9.9777739279492739E-2</c:v>
                </c:pt>
                <c:pt idx="3">
                  <c:v>0.24808695847855386</c:v>
                </c:pt>
                <c:pt idx="4">
                  <c:v>0.42895151616753946</c:v>
                </c:pt>
                <c:pt idx="5">
                  <c:v>0.63170095121857894</c:v>
                </c:pt>
                <c:pt idx="6">
                  <c:v>0.85089087584133694</c:v>
                </c:pt>
                <c:pt idx="7">
                  <c:v>1.0791800068449939</c:v>
                </c:pt>
                <c:pt idx="8">
                  <c:v>1.3115382719951107</c:v>
                </c:pt>
                <c:pt idx="9">
                  <c:v>1.5482251453994946</c:v>
                </c:pt>
                <c:pt idx="10">
                  <c:v>1.7867185706847983</c:v>
                </c:pt>
                <c:pt idx="11">
                  <c:v>2.027033732343273</c:v>
                </c:pt>
                <c:pt idx="12">
                  <c:v>2.2691698375875076</c:v>
                </c:pt>
                <c:pt idx="13">
                  <c:v>2.5131275438881486</c:v>
                </c:pt>
                <c:pt idx="14">
                  <c:v>2.7589084441660603</c:v>
                </c:pt>
                <c:pt idx="15">
                  <c:v>3.0040116210875172</c:v>
                </c:pt>
                <c:pt idx="16">
                  <c:v>3.2484428238605734</c:v>
                </c:pt>
                <c:pt idx="17">
                  <c:v>3.4924566454153356</c:v>
                </c:pt>
                <c:pt idx="18">
                  <c:v>3.7335736310607492</c:v>
                </c:pt>
                <c:pt idx="19">
                  <c:v>3.9718081382576642</c:v>
                </c:pt>
                <c:pt idx="20">
                  <c:v>4.2046967213853748</c:v>
                </c:pt>
                <c:pt idx="21">
                  <c:v>4.432261225678233</c:v>
                </c:pt>
                <c:pt idx="22">
                  <c:v>4.6520534703604612</c:v>
                </c:pt>
              </c:numCache>
            </c:numRef>
          </c:val>
        </c:ser>
        <c:ser>
          <c:idx val="3"/>
          <c:order val="3"/>
          <c:tx>
            <c:strRef>
              <c:f>'Figure 19'!$L$7</c:f>
              <c:strCache>
                <c:ptCount val="1"/>
                <c:pt idx="0">
                  <c:v>Boilers</c:v>
                </c:pt>
              </c:strCache>
            </c:strRef>
          </c:tx>
          <c:spPr>
            <a:solidFill>
              <a:srgbClr val="9D8D85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19'!$M$7:$AI$7</c:f>
              <c:numCache>
                <c:formatCode>0.0</c:formatCode>
                <c:ptCount val="23"/>
                <c:pt idx="0">
                  <c:v>0</c:v>
                </c:pt>
                <c:pt idx="1">
                  <c:v>3.6018339333568377</c:v>
                </c:pt>
                <c:pt idx="2">
                  <c:v>7.0472449747064099</c:v>
                </c:pt>
                <c:pt idx="3">
                  <c:v>12.732742575093592</c:v>
                </c:pt>
                <c:pt idx="4">
                  <c:v>15.9279253360837</c:v>
                </c:pt>
                <c:pt idx="5">
                  <c:v>18.501838736510244</c:v>
                </c:pt>
                <c:pt idx="6">
                  <c:v>20.931368595106008</c:v>
                </c:pt>
                <c:pt idx="7">
                  <c:v>22.538592499606526</c:v>
                </c:pt>
                <c:pt idx="8">
                  <c:v>23.910509756749306</c:v>
                </c:pt>
                <c:pt idx="9">
                  <c:v>24.895111478071904</c:v>
                </c:pt>
                <c:pt idx="10">
                  <c:v>25.819543159875451</c:v>
                </c:pt>
                <c:pt idx="11">
                  <c:v>26.705704910205895</c:v>
                </c:pt>
                <c:pt idx="12">
                  <c:v>27.574376711436571</c:v>
                </c:pt>
                <c:pt idx="13">
                  <c:v>28.424340171641692</c:v>
                </c:pt>
                <c:pt idx="14">
                  <c:v>29.255044773547102</c:v>
                </c:pt>
                <c:pt idx="15">
                  <c:v>30.068806418538085</c:v>
                </c:pt>
                <c:pt idx="16">
                  <c:v>30.875664826449217</c:v>
                </c:pt>
                <c:pt idx="17">
                  <c:v>31.376826286434166</c:v>
                </c:pt>
                <c:pt idx="18">
                  <c:v>31.870438252193054</c:v>
                </c:pt>
                <c:pt idx="19">
                  <c:v>32.356735235969353</c:v>
                </c:pt>
                <c:pt idx="20">
                  <c:v>32.835814433933528</c:v>
                </c:pt>
                <c:pt idx="21">
                  <c:v>33.307782305424574</c:v>
                </c:pt>
                <c:pt idx="22">
                  <c:v>33.7727534159322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800640"/>
        <c:axId val="172814720"/>
      </c:barChart>
      <c:catAx>
        <c:axId val="1728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814720"/>
        <c:crosses val="autoZero"/>
        <c:auto val="1"/>
        <c:lblAlgn val="ctr"/>
        <c:lblOffset val="100"/>
        <c:noMultiLvlLbl val="0"/>
      </c:catAx>
      <c:valAx>
        <c:axId val="172814720"/>
        <c:scaling>
          <c:orientation val="minMax"/>
        </c:scaling>
        <c:delete val="0"/>
        <c:axPos val="l"/>
        <c:majorGridlines/>
        <c:title>
          <c:tx>
            <c:strRef>
              <c:f>'Figure 19'!$L$2</c:f>
              <c:strCache>
                <c:ptCount val="1"/>
                <c:pt idx="0">
                  <c:v>Annual Demand Saving (TWh)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800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20'!$L$7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20'!$M$6:$AL$6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20'!$M$7:$AL$7</c:f>
              <c:numCache>
                <c:formatCode>#,##0.00</c:formatCode>
                <c:ptCount val="26"/>
                <c:pt idx="0">
                  <c:v>5.0999999999999997E-2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0.1255</c:v>
                </c:pt>
                <c:pt idx="4">
                  <c:v>0.17649999999999999</c:v>
                </c:pt>
                <c:pt idx="5">
                  <c:v>0.27850000000000003</c:v>
                </c:pt>
                <c:pt idx="6">
                  <c:v>0.40089999999999998</c:v>
                </c:pt>
                <c:pt idx="7">
                  <c:v>0.54778000000000004</c:v>
                </c:pt>
                <c:pt idx="8">
                  <c:v>0.72403600000000001</c:v>
                </c:pt>
                <c:pt idx="9">
                  <c:v>0.93554319999999991</c:v>
                </c:pt>
                <c:pt idx="10">
                  <c:v>1.1893518399999998</c:v>
                </c:pt>
                <c:pt idx="11">
                  <c:v>1.4685413440000001</c:v>
                </c:pt>
                <c:pt idx="12">
                  <c:v>1.7756497983999997</c:v>
                </c:pt>
                <c:pt idx="13">
                  <c:v>2.1134690982399995</c:v>
                </c:pt>
                <c:pt idx="14">
                  <c:v>2.4850703280639999</c:v>
                </c:pt>
                <c:pt idx="15">
                  <c:v>2.8938316808703997</c:v>
                </c:pt>
                <c:pt idx="16">
                  <c:v>3.3434691689574403</c:v>
                </c:pt>
                <c:pt idx="17">
                  <c:v>3.838070405853184</c:v>
                </c:pt>
                <c:pt idx="18">
                  <c:v>4.3821317664385031</c:v>
                </c:pt>
                <c:pt idx="19">
                  <c:v>4.980599263082353</c:v>
                </c:pt>
                <c:pt idx="20">
                  <c:v>5.6389135093905889</c:v>
                </c:pt>
                <c:pt idx="21">
                  <c:v>6.3630591803296488</c:v>
                </c:pt>
                <c:pt idx="22">
                  <c:v>7.1596194183626141</c:v>
                </c:pt>
                <c:pt idx="23">
                  <c:v>8.0358356801988755</c:v>
                </c:pt>
                <c:pt idx="24">
                  <c:v>8.9996735682187641</c:v>
                </c:pt>
                <c:pt idx="25">
                  <c:v>10.059895245040643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20'!$L$8</c:f>
              <c:strCache>
                <c:ptCount val="1"/>
                <c:pt idx="0">
                  <c:v>Slow Progression, No Progression and Low Carbon Life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20'!$M$6:$AL$6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20'!$M$8:$AL$8</c:f>
              <c:numCache>
                <c:formatCode>#,##0.00</c:formatCode>
                <c:ptCount val="26"/>
                <c:pt idx="0">
                  <c:v>5.0999999999999997E-2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0.1255</c:v>
                </c:pt>
                <c:pt idx="4">
                  <c:v>0.15151000000000001</c:v>
                </c:pt>
                <c:pt idx="5">
                  <c:v>0.17804020000000001</c:v>
                </c:pt>
                <c:pt idx="6">
                  <c:v>0.20470305099999997</c:v>
                </c:pt>
                <c:pt idx="7">
                  <c:v>0.231499216255</c:v>
                </c:pt>
                <c:pt idx="8">
                  <c:v>0.258429362336275</c:v>
                </c:pt>
                <c:pt idx="9">
                  <c:v>0.28549415914795639</c:v>
                </c:pt>
                <c:pt idx="10">
                  <c:v>0.31269427994369609</c:v>
                </c:pt>
                <c:pt idx="11">
                  <c:v>0.34003040134341456</c:v>
                </c:pt>
                <c:pt idx="12">
                  <c:v>0.36750320335013165</c:v>
                </c:pt>
                <c:pt idx="13">
                  <c:v>0.39511336936688224</c:v>
                </c:pt>
                <c:pt idx="14">
                  <c:v>0.42286158621371661</c:v>
                </c:pt>
                <c:pt idx="15">
                  <c:v>0.45074854414478521</c:v>
                </c:pt>
                <c:pt idx="16">
                  <c:v>0.47877493686550915</c:v>
                </c:pt>
                <c:pt idx="17">
                  <c:v>0.50694146154983666</c:v>
                </c:pt>
                <c:pt idx="18">
                  <c:v>0.5352488188575858</c:v>
                </c:pt>
                <c:pt idx="19">
                  <c:v>0.56369771295187365</c:v>
                </c:pt>
                <c:pt idx="20">
                  <c:v>0.59228885151663291</c:v>
                </c:pt>
                <c:pt idx="21">
                  <c:v>0.62102294577421613</c:v>
                </c:pt>
                <c:pt idx="22">
                  <c:v>0.64990071050308718</c:v>
                </c:pt>
                <c:pt idx="23">
                  <c:v>0.67892286405560254</c:v>
                </c:pt>
                <c:pt idx="24">
                  <c:v>0.70809012837588037</c:v>
                </c:pt>
                <c:pt idx="25">
                  <c:v>0.7374032290177599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20'!$L$9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20'!$M$6:$AL$6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20'!$M$9:$AL$9</c:f>
              <c:numCache>
                <c:formatCode>#,##0.00</c:formatCode>
                <c:ptCount val="26"/>
                <c:pt idx="0">
                  <c:v>5.0999999999999997E-2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53664"/>
        <c:axId val="173171840"/>
      </c:lineChart>
      <c:catAx>
        <c:axId val="1731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3171840"/>
        <c:crosses val="autoZero"/>
        <c:auto val="1"/>
        <c:lblAlgn val="ctr"/>
        <c:lblOffset val="100"/>
        <c:noMultiLvlLbl val="0"/>
      </c:catAx>
      <c:valAx>
        <c:axId val="173171840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Heat Pumps (millions)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15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18866402406762"/>
          <c:y val="0.48056367601937106"/>
          <c:w val="0.33816820723496582"/>
          <c:h val="0.487760979877515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21'!$L$7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21'!$M$7:$AL$7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0.61713172195216548</c:v>
                </c:pt>
                <c:pt idx="5">
                  <c:v>0.93559074570036194</c:v>
                </c:pt>
                <c:pt idx="6">
                  <c:v>1.2431807127048882</c:v>
                </c:pt>
                <c:pt idx="7">
                  <c:v>1.6645500811320668</c:v>
                </c:pt>
                <c:pt idx="8">
                  <c:v>2.16072947108416</c:v>
                </c:pt>
                <c:pt idx="9">
                  <c:v>2.7389119619037507</c:v>
                </c:pt>
                <c:pt idx="10">
                  <c:v>3.2822865231044118</c:v>
                </c:pt>
                <c:pt idx="11">
                  <c:v>3.9821979468905133</c:v>
                </c:pt>
                <c:pt idx="12">
                  <c:v>4.7312753906568483</c:v>
                </c:pt>
                <c:pt idx="13">
                  <c:v>5.5334530477546666</c:v>
                </c:pt>
                <c:pt idx="14">
                  <c:v>6.1912356377765567</c:v>
                </c:pt>
                <c:pt idx="15">
                  <c:v>7.1370881023947943</c:v>
                </c:pt>
                <c:pt idx="16">
                  <c:v>8.1696422042821037</c:v>
                </c:pt>
                <c:pt idx="17">
                  <c:v>9.2536756086251888</c:v>
                </c:pt>
                <c:pt idx="18">
                  <c:v>10.034817366568149</c:v>
                </c:pt>
                <c:pt idx="19">
                  <c:v>11.279379726821452</c:v>
                </c:pt>
                <c:pt idx="20">
                  <c:v>12.658180337415329</c:v>
                </c:pt>
                <c:pt idx="21">
                  <c:v>14.207916499297808</c:v>
                </c:pt>
                <c:pt idx="22">
                  <c:v>15.278543688325422</c:v>
                </c:pt>
                <c:pt idx="23">
                  <c:v>17.162381371100878</c:v>
                </c:pt>
                <c:pt idx="24">
                  <c:v>19.285850429621664</c:v>
                </c:pt>
                <c:pt idx="25">
                  <c:v>21.671622013738446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21'!$M$8:$AL$8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0.52933285880070868</c:v>
                </c:pt>
                <c:pt idx="5">
                  <c:v>0.59597843397579131</c:v>
                </c:pt>
                <c:pt idx="6">
                  <c:v>0.62761563679724641</c:v>
                </c:pt>
                <c:pt idx="7">
                  <c:v>0.69339263121204209</c:v>
                </c:pt>
                <c:pt idx="8">
                  <c:v>0.75803790691104189</c:v>
                </c:pt>
                <c:pt idx="9">
                  <c:v>0.82035202884102665</c:v>
                </c:pt>
                <c:pt idx="10">
                  <c:v>0.83696430149710466</c:v>
                </c:pt>
                <c:pt idx="11">
                  <c:v>0.89435023083736587</c:v>
                </c:pt>
                <c:pt idx="12">
                  <c:v>0.95034569296684868</c:v>
                </c:pt>
                <c:pt idx="13">
                  <c:v>1.004777982108686</c:v>
                </c:pt>
                <c:pt idx="14">
                  <c:v>1.0127933542694243</c:v>
                </c:pt>
                <c:pt idx="15">
                  <c:v>1.0701612534188747</c:v>
                </c:pt>
                <c:pt idx="16">
                  <c:v>1.1289661754051779</c:v>
                </c:pt>
                <c:pt idx="17">
                  <c:v>1.1889432248287861</c:v>
                </c:pt>
                <c:pt idx="18">
                  <c:v>1.1937096830992981</c:v>
                </c:pt>
                <c:pt idx="19">
                  <c:v>1.2536172310690914</c:v>
                </c:pt>
                <c:pt idx="20">
                  <c:v>1.3142568377823303</c:v>
                </c:pt>
                <c:pt idx="21">
                  <c:v>1.3755642403892181</c:v>
                </c:pt>
                <c:pt idx="22">
                  <c:v>1.3733776907734789</c:v>
                </c:pt>
                <c:pt idx="23">
                  <c:v>1.4318258372156409</c:v>
                </c:pt>
                <c:pt idx="24">
                  <c:v>1.4907258390815403</c:v>
                </c:pt>
                <c:pt idx="25">
                  <c:v>1.5500569055793212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21'!$M$9:$AL$9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0.48248969575012823</c:v>
                </c:pt>
                <c:pt idx="4">
                  <c:v>0.54461218456805072</c:v>
                </c:pt>
                <c:pt idx="5">
                  <c:v>0.61250893193880307</c:v>
                </c:pt>
                <c:pt idx="6">
                  <c:v>0.68211654360208396</c:v>
                </c:pt>
                <c:pt idx="7">
                  <c:v>0.75083589874510248</c:v>
                </c:pt>
                <c:pt idx="8">
                  <c:v>0.79681002042363214</c:v>
                </c:pt>
                <c:pt idx="9">
                  <c:v>0.86055541841196637</c:v>
                </c:pt>
                <c:pt idx="10">
                  <c:v>0.92178997489992209</c:v>
                </c:pt>
                <c:pt idx="11">
                  <c:v>0.98200934268819462</c:v>
                </c:pt>
                <c:pt idx="12">
                  <c:v>1.0168626683516016</c:v>
                </c:pt>
                <c:pt idx="13">
                  <c:v>1.0733095934431445</c:v>
                </c:pt>
                <c:pt idx="14">
                  <c:v>1.1326396500524003</c:v>
                </c:pt>
                <c:pt idx="15">
                  <c:v>1.194090846999134</c:v>
                </c:pt>
                <c:pt idx="16">
                  <c:v>1.2299324670054488</c:v>
                </c:pt>
                <c:pt idx="17">
                  <c:v>1.2934190836633765</c:v>
                </c:pt>
                <c:pt idx="18">
                  <c:v>1.3580014074070834</c:v>
                </c:pt>
                <c:pt idx="19">
                  <c:v>1.4235342983379304</c:v>
                </c:pt>
                <c:pt idx="20">
                  <c:v>1.4587145695684494</c:v>
                </c:pt>
                <c:pt idx="21">
                  <c:v>1.5248223303357118</c:v>
                </c:pt>
                <c:pt idx="22">
                  <c:v>1.5916212014851172</c:v>
                </c:pt>
                <c:pt idx="23">
                  <c:v>1.6590663229422495</c:v>
                </c:pt>
                <c:pt idx="24">
                  <c:v>1.6916898911531233</c:v>
                </c:pt>
                <c:pt idx="25">
                  <c:v>1.7592371691391959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21'!$L$10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21'!$M$10:$AL$10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  <c:pt idx="4">
                  <c:v>0.55434539205036482</c:v>
                </c:pt>
                <c:pt idx="5">
                  <c:v>0.62789207524463408</c:v>
                </c:pt>
                <c:pt idx="6">
                  <c:v>0.69991933686552787</c:v>
                </c:pt>
                <c:pt idx="7">
                  <c:v>0.77121148171868781</c:v>
                </c:pt>
                <c:pt idx="8">
                  <c:v>0.81987479579624845</c:v>
                </c:pt>
                <c:pt idx="9">
                  <c:v>0.88620646382652235</c:v>
                </c:pt>
                <c:pt idx="10">
                  <c:v>0.94992331452688561</c:v>
                </c:pt>
                <c:pt idx="11">
                  <c:v>1.0125695273530935</c:v>
                </c:pt>
                <c:pt idx="12">
                  <c:v>1.0497850158529953</c:v>
                </c:pt>
                <c:pt idx="13">
                  <c:v>1.1085251656851842</c:v>
                </c:pt>
                <c:pt idx="14">
                  <c:v>1.1702298513215328</c:v>
                </c:pt>
                <c:pt idx="15">
                  <c:v>1.2341170041950471</c:v>
                </c:pt>
                <c:pt idx="16">
                  <c:v>1.2724434107705898</c:v>
                </c:pt>
                <c:pt idx="17">
                  <c:v>1.3384554588206448</c:v>
                </c:pt>
                <c:pt idx="18">
                  <c:v>1.4055982706399057</c:v>
                </c:pt>
                <c:pt idx="19">
                  <c:v>1.4737227590553281</c:v>
                </c:pt>
                <c:pt idx="20">
                  <c:v>1.5115228674145473</c:v>
                </c:pt>
                <c:pt idx="21">
                  <c:v>1.5802765662315583</c:v>
                </c:pt>
                <c:pt idx="22">
                  <c:v>1.6497458476224112</c:v>
                </c:pt>
                <c:pt idx="23">
                  <c:v>1.7198845872597648</c:v>
                </c:pt>
                <c:pt idx="24">
                  <c:v>1.7552239833959655</c:v>
                </c:pt>
                <c:pt idx="25">
                  <c:v>1.8255084987743968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21'!$L$11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21'!$M$11:$AL$11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25088"/>
        <c:axId val="173226624"/>
      </c:lineChart>
      <c:catAx>
        <c:axId val="1732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3226624"/>
        <c:crosses val="autoZero"/>
        <c:auto val="1"/>
        <c:lblAlgn val="ctr"/>
        <c:lblOffset val="100"/>
        <c:noMultiLvlLbl val="0"/>
      </c:catAx>
      <c:valAx>
        <c:axId val="173226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Pump Annual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22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78"/>
          <c:y val="0.61953081216960615"/>
          <c:w val="0.23642130596288521"/>
          <c:h val="0.341164467117667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22'!$L$10</c:f>
              <c:strCache>
                <c:ptCount val="1"/>
                <c:pt idx="0">
                  <c:v>Retrofit - Gas</c:v>
                </c:pt>
              </c:strCache>
            </c:strRef>
          </c:tx>
          <c:spPr>
            <a:solidFill>
              <a:srgbClr val="6A2C91"/>
            </a:solidFill>
            <a:ln>
              <a:solidFill>
                <a:srgbClr val="78B62F"/>
              </a:solidFill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22'!$M$10:$AN$10</c:f>
              <c:numCache>
                <c:formatCode>_-* #,##0_-;\-* #,##0_-;_-* "-"??_-;_-@_-</c:formatCode>
                <c:ptCount val="28"/>
                <c:pt idx="0">
                  <c:v>8.1743293670351325E-4</c:v>
                </c:pt>
                <c:pt idx="1">
                  <c:v>1362.3882278391889</c:v>
                </c:pt>
                <c:pt idx="2">
                  <c:v>2316.059987326621</c:v>
                </c:pt>
                <c:pt idx="3">
                  <c:v>3405.9705695979719</c:v>
                </c:pt>
                <c:pt idx="4">
                  <c:v>4541.2940927972959</c:v>
                </c:pt>
                <c:pt idx="5">
                  <c:v>5699.3240864606068</c:v>
                </c:pt>
                <c:pt idx="6">
                  <c:v>7982.3286388126553</c:v>
                </c:pt>
                <c:pt idx="7">
                  <c:v>12610.965002449018</c:v>
                </c:pt>
                <c:pt idx="8">
                  <c:v>18676.194780009377</c:v>
                </c:pt>
                <c:pt idx="9">
                  <c:v>24975.587776118326</c:v>
                </c:pt>
                <c:pt idx="10">
                  <c:v>31088.917317420222</c:v>
                </c:pt>
                <c:pt idx="11">
                  <c:v>38424.912766982496</c:v>
                </c:pt>
                <c:pt idx="12">
                  <c:v>47228.107306457227</c:v>
                </c:pt>
                <c:pt idx="13">
                  <c:v>56911.621299879429</c:v>
                </c:pt>
                <c:pt idx="14">
                  <c:v>67563.486692643855</c:v>
                </c:pt>
                <c:pt idx="15">
                  <c:v>79280.538624684719</c:v>
                </c:pt>
                <c:pt idx="16">
                  <c:v>92169.295749929675</c:v>
                </c:pt>
                <c:pt idx="17">
                  <c:v>106346.92858769912</c:v>
                </c:pt>
                <c:pt idx="18">
                  <c:v>121942.32470924551</c:v>
                </c:pt>
                <c:pt idx="19">
                  <c:v>260197.48341372487</c:v>
                </c:pt>
                <c:pt idx="20">
                  <c:v>413184.71795017686</c:v>
                </c:pt>
                <c:pt idx="21">
                  <c:v>778346.22026076133</c:v>
                </c:pt>
                <c:pt idx="22">
                  <c:v>1185980.6215938921</c:v>
                </c:pt>
                <c:pt idx="23">
                  <c:v>1656939.6491080951</c:v>
                </c:pt>
                <c:pt idx="24">
                  <c:v>2207908.84301895</c:v>
                </c:pt>
                <c:pt idx="25">
                  <c:v>2845901.7920567649</c:v>
                </c:pt>
                <c:pt idx="26">
                  <c:v>3578663.0666621593</c:v>
                </c:pt>
                <c:pt idx="27">
                  <c:v>4414740.4284719778</c:v>
                </c:pt>
              </c:numCache>
            </c:numRef>
          </c:val>
        </c:ser>
        <c:ser>
          <c:idx val="1"/>
          <c:order val="1"/>
          <c:tx>
            <c:strRef>
              <c:f>'Figure 22'!$L$9</c:f>
              <c:strCache>
                <c:ptCount val="1"/>
                <c:pt idx="0">
                  <c:v>Retrofit - Electric</c:v>
                </c:pt>
              </c:strCache>
            </c:strRef>
          </c:tx>
          <c:spPr>
            <a:solidFill>
              <a:srgbClr val="EC3224"/>
            </a:solidFill>
            <a:ln>
              <a:solidFill>
                <a:srgbClr val="6A2C91"/>
              </a:solidFill>
              <a:prstDash val="solid"/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22'!$M$9:$AN$9</c:f>
              <c:numCache>
                <c:formatCode>_-* #,##0_-;\-* #,##0_-;_-* "-"??_-;_-@_-</c:formatCode>
                <c:ptCount val="28"/>
                <c:pt idx="0">
                  <c:v>3.6588044779271999E-3</c:v>
                </c:pt>
                <c:pt idx="1">
                  <c:v>6098.0074632119968</c:v>
                </c:pt>
                <c:pt idx="2">
                  <c:v>10366.612687460394</c:v>
                </c:pt>
                <c:pt idx="3">
                  <c:v>15245.018658029992</c:v>
                </c:pt>
                <c:pt idx="4">
                  <c:v>20326.69154403999</c:v>
                </c:pt>
                <c:pt idx="5">
                  <c:v>25509.997887770187</c:v>
                </c:pt>
                <c:pt idx="6">
                  <c:v>37140.60703583002</c:v>
                </c:pt>
                <c:pt idx="7">
                  <c:v>63834.470672193653</c:v>
                </c:pt>
                <c:pt idx="8">
                  <c:v>97580.676536773099</c:v>
                </c:pt>
                <c:pt idx="9">
                  <c:v>143546.55980525559</c:v>
                </c:pt>
                <c:pt idx="10">
                  <c:v>206164.08089710644</c:v>
                </c:pt>
                <c:pt idx="11">
                  <c:v>281305.10620732745</c:v>
                </c:pt>
                <c:pt idx="12">
                  <c:v>371474.33657959267</c:v>
                </c:pt>
                <c:pt idx="13">
                  <c:v>470660.48998908437</c:v>
                </c:pt>
                <c:pt idx="14">
                  <c:v>579765.25873952522</c:v>
                </c:pt>
                <c:pt idx="15">
                  <c:v>699780.50436501019</c:v>
                </c:pt>
                <c:pt idx="16">
                  <c:v>831797.27455304365</c:v>
                </c:pt>
                <c:pt idx="17">
                  <c:v>977015.72175988054</c:v>
                </c:pt>
                <c:pt idx="18">
                  <c:v>1128730</c:v>
                </c:pt>
                <c:pt idx="19">
                  <c:v>1128730</c:v>
                </c:pt>
                <c:pt idx="20">
                  <c:v>1128730</c:v>
                </c:pt>
                <c:pt idx="21">
                  <c:v>1128730</c:v>
                </c:pt>
                <c:pt idx="22">
                  <c:v>1128730</c:v>
                </c:pt>
                <c:pt idx="23">
                  <c:v>1128730</c:v>
                </c:pt>
                <c:pt idx="24">
                  <c:v>1128730</c:v>
                </c:pt>
                <c:pt idx="25">
                  <c:v>1128730</c:v>
                </c:pt>
                <c:pt idx="26">
                  <c:v>1128730</c:v>
                </c:pt>
                <c:pt idx="27">
                  <c:v>1128730</c:v>
                </c:pt>
              </c:numCache>
            </c:numRef>
          </c:val>
        </c:ser>
        <c:ser>
          <c:idx val="2"/>
          <c:order val="2"/>
          <c:tx>
            <c:strRef>
              <c:f>'Figure 22'!$L$8</c:f>
              <c:strCache>
                <c:ptCount val="1"/>
                <c:pt idx="0">
                  <c:v>Retrofit - Oil</c:v>
                </c:pt>
              </c:strCache>
            </c:strRef>
          </c:tx>
          <c:spPr>
            <a:solidFill>
              <a:srgbClr val="FFC222"/>
            </a:solidFill>
            <a:ln>
              <a:solidFill>
                <a:srgbClr val="F78F1E"/>
              </a:solidFill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22'!$M$8:$AN$8</c:f>
              <c:numCache>
                <c:formatCode>_-* #,##0_-;\-* #,##0_-;_-* "-"??_-;_-@_-</c:formatCode>
                <c:ptCount val="28"/>
                <c:pt idx="0">
                  <c:v>3.6866859114271602E-3</c:v>
                </c:pt>
                <c:pt idx="1">
                  <c:v>6144.4765190452727</c:v>
                </c:pt>
                <c:pt idx="2">
                  <c:v>10445.610082376963</c:v>
                </c:pt>
                <c:pt idx="3">
                  <c:v>15361.191297613181</c:v>
                </c:pt>
                <c:pt idx="4">
                  <c:v>20481.588396817573</c:v>
                </c:pt>
                <c:pt idx="5">
                  <c:v>25704.393438006053</c:v>
                </c:pt>
                <c:pt idx="6">
                  <c:v>38178.000635057862</c:v>
                </c:pt>
                <c:pt idx="7">
                  <c:v>67819.818816876039</c:v>
                </c:pt>
                <c:pt idx="8">
                  <c:v>105595.42239662915</c:v>
                </c:pt>
                <c:pt idx="9">
                  <c:v>153444.13834993655</c:v>
                </c:pt>
                <c:pt idx="10">
                  <c:v>213042.80041955953</c:v>
                </c:pt>
                <c:pt idx="11">
                  <c:v>284561.19490310707</c:v>
                </c:pt>
                <c:pt idx="12">
                  <c:v>370383.26828336413</c:v>
                </c:pt>
                <c:pt idx="13">
                  <c:v>464787.54900164693</c:v>
                </c:pt>
                <c:pt idx="14">
                  <c:v>568632.25779175793</c:v>
                </c:pt>
                <c:pt idx="15">
                  <c:v>682861.43746088003</c:v>
                </c:pt>
                <c:pt idx="16">
                  <c:v>808513.53509691439</c:v>
                </c:pt>
                <c:pt idx="17">
                  <c:v>946730.84249655227</c:v>
                </c:pt>
                <c:pt idx="18">
                  <c:v>1098769.880636154</c:v>
                </c:pt>
                <c:pt idx="19">
                  <c:v>1266012.8225897157</c:v>
                </c:pt>
                <c:pt idx="20">
                  <c:v>1444000</c:v>
                </c:pt>
                <c:pt idx="21">
                  <c:v>1444000</c:v>
                </c:pt>
                <c:pt idx="22">
                  <c:v>1444000</c:v>
                </c:pt>
                <c:pt idx="23">
                  <c:v>1444000</c:v>
                </c:pt>
                <c:pt idx="24">
                  <c:v>1444000</c:v>
                </c:pt>
                <c:pt idx="25">
                  <c:v>1444000</c:v>
                </c:pt>
                <c:pt idx="26">
                  <c:v>1444000</c:v>
                </c:pt>
                <c:pt idx="27">
                  <c:v>1444000</c:v>
                </c:pt>
              </c:numCache>
            </c:numRef>
          </c:val>
        </c:ser>
        <c:ser>
          <c:idx val="3"/>
          <c:order val="3"/>
          <c:tx>
            <c:strRef>
              <c:f>'Figure 22'!$L$7</c:f>
              <c:strCache>
                <c:ptCount val="1"/>
                <c:pt idx="0">
                  <c:v>New Build</c:v>
                </c:pt>
              </c:strCache>
            </c:strRef>
          </c:tx>
          <c:spPr>
            <a:solidFill>
              <a:srgbClr val="46C3D3"/>
            </a:solidFill>
            <a:ln>
              <a:solidFill>
                <a:srgbClr val="0079C1"/>
              </a:solidFill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22'!$M$7:$AN$7</c:f>
              <c:numCache>
                <c:formatCode>_-* #,##0_-;\-* #,##0_-;_-* "-"??_-;_-@_-</c:formatCode>
                <c:ptCount val="28"/>
                <c:pt idx="0">
                  <c:v>9.8370766739421245E-3</c:v>
                </c:pt>
                <c:pt idx="1">
                  <c:v>16395.127789903541</c:v>
                </c:pt>
                <c:pt idx="2">
                  <c:v>27871.717242836021</c:v>
                </c:pt>
                <c:pt idx="3">
                  <c:v>40987.819474758857</c:v>
                </c:pt>
                <c:pt idx="4">
                  <c:v>54650.425966345138</c:v>
                </c:pt>
                <c:pt idx="5">
                  <c:v>68586.284587763148</c:v>
                </c:pt>
                <c:pt idx="6">
                  <c:v>93199.063690299459</c:v>
                </c:pt>
                <c:pt idx="7">
                  <c:v>134234.74550848128</c:v>
                </c:pt>
                <c:pt idx="8">
                  <c:v>179047.70628658839</c:v>
                </c:pt>
                <c:pt idx="9">
                  <c:v>225813.71406868956</c:v>
                </c:pt>
                <c:pt idx="10">
                  <c:v>273740.20136591385</c:v>
                </c:pt>
                <c:pt idx="11">
                  <c:v>331251.98612258298</c:v>
                </c:pt>
                <c:pt idx="12">
                  <c:v>400266.12783058593</c:v>
                </c:pt>
                <c:pt idx="13">
                  <c:v>476181.68370938918</c:v>
                </c:pt>
                <c:pt idx="14">
                  <c:v>559688.79517607274</c:v>
                </c:pt>
                <c:pt idx="15">
                  <c:v>651546.61778942472</c:v>
                </c:pt>
                <c:pt idx="16">
                  <c:v>752590.22266411188</c:v>
                </c:pt>
                <c:pt idx="17">
                  <c:v>863738.1880262678</c:v>
                </c:pt>
                <c:pt idx="18">
                  <c:v>994026.96361204039</c:v>
                </c:pt>
                <c:pt idx="19">
                  <c:v>1183130.0998497433</c:v>
                </c:pt>
                <c:pt idx="20">
                  <c:v>1396217.0484883259</c:v>
                </c:pt>
                <c:pt idx="21">
                  <c:v>1629523.042821592</c:v>
                </c:pt>
                <c:pt idx="22">
                  <c:v>1880202.887796697</c:v>
                </c:pt>
                <c:pt idx="23">
                  <c:v>2133389.5312215532</c:v>
                </c:pt>
                <c:pt idx="24">
                  <c:v>2378980.5753436638</c:v>
                </c:pt>
                <c:pt idx="25">
                  <c:v>2617203.8881421108</c:v>
                </c:pt>
                <c:pt idx="26">
                  <c:v>2848280.5015566046</c:v>
                </c:pt>
                <c:pt idx="27">
                  <c:v>3072424.8165686633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30560"/>
        <c:axId val="172932096"/>
      </c:areaChart>
      <c:catAx>
        <c:axId val="1729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2932096"/>
        <c:crosses val="autoZero"/>
        <c:auto val="1"/>
        <c:lblAlgn val="ctr"/>
        <c:lblOffset val="100"/>
        <c:noMultiLvlLbl val="0"/>
      </c:catAx>
      <c:valAx>
        <c:axId val="172932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930560"/>
        <c:crosses val="autoZero"/>
        <c:crossBetween val="midCat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7808430801801981"/>
          <c:y val="0.67211297179401852"/>
          <c:w val="0.20114715893711399"/>
          <c:h val="0.2729315736941333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23'!$L$10</c:f>
              <c:strCache>
                <c:ptCount val="1"/>
                <c:pt idx="0">
                  <c:v>Retrofit - Gas</c:v>
                </c:pt>
              </c:strCache>
            </c:strRef>
          </c:tx>
          <c:spPr>
            <a:solidFill>
              <a:srgbClr val="6A2C91"/>
            </a:solidFill>
            <a:ln>
              <a:solidFill>
                <a:srgbClr val="78B62F"/>
              </a:solidFill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23'!$M$10:$AN$10</c:f>
              <c:numCache>
                <c:formatCode>_-* #,##0_-;\-* #,##0_-;_-* "-"??_-;_-@_-</c:formatCode>
                <c:ptCount val="28"/>
                <c:pt idx="0">
                  <c:v>817.43293670351295</c:v>
                </c:pt>
                <c:pt idx="1">
                  <c:v>1362.3882278391889</c:v>
                </c:pt>
                <c:pt idx="2">
                  <c:v>2316.059987326621</c:v>
                </c:pt>
                <c:pt idx="3">
                  <c:v>3405.9705695979719</c:v>
                </c:pt>
                <c:pt idx="4">
                  <c:v>4541.2940927972959</c:v>
                </c:pt>
                <c:pt idx="5">
                  <c:v>5699.3240864606068</c:v>
                </c:pt>
                <c:pt idx="6">
                  <c:v>6863.6564081601518</c:v>
                </c:pt>
                <c:pt idx="7">
                  <c:v>8067.5647263419705</c:v>
                </c:pt>
                <c:pt idx="8">
                  <c:v>9388.7764733996082</c:v>
                </c:pt>
                <c:pt idx="9">
                  <c:v>10538.011057617507</c:v>
                </c:pt>
                <c:pt idx="10">
                  <c:v>11472.06639525273</c:v>
                </c:pt>
                <c:pt idx="11">
                  <c:v>12410.792009576129</c:v>
                </c:pt>
                <c:pt idx="12">
                  <c:v>13354.211251971145</c:v>
                </c:pt>
                <c:pt idx="13">
                  <c:v>14302.347590578136</c:v>
                </c:pt>
                <c:pt idx="14">
                  <c:v>15255.224610878162</c:v>
                </c:pt>
                <c:pt idx="15">
                  <c:v>16212.866016279688</c:v>
                </c:pt>
                <c:pt idx="16">
                  <c:v>17175.29562870822</c:v>
                </c:pt>
                <c:pt idx="17">
                  <c:v>18142.537389198897</c:v>
                </c:pt>
                <c:pt idx="18">
                  <c:v>19114.615358492025</c:v>
                </c:pt>
                <c:pt idx="19">
                  <c:v>20091.553717631621</c:v>
                </c:pt>
                <c:pt idx="20">
                  <c:v>21073.376768566915</c:v>
                </c:pt>
                <c:pt idx="21">
                  <c:v>22060.108934756885</c:v>
                </c:pt>
                <c:pt idx="22">
                  <c:v>23051.774761777804</c:v>
                </c:pt>
                <c:pt idx="23">
                  <c:v>24048.398917933828</c:v>
                </c:pt>
                <c:pt idx="24">
                  <c:v>25050.006194870632</c:v>
                </c:pt>
                <c:pt idx="25">
                  <c:v>26056.621508192118</c:v>
                </c:pt>
                <c:pt idx="26">
                  <c:v>27068.269898080212</c:v>
                </c:pt>
                <c:pt idx="27">
                  <c:v>28084.976529917749</c:v>
                </c:pt>
              </c:numCache>
            </c:numRef>
          </c:val>
        </c:ser>
        <c:ser>
          <c:idx val="1"/>
          <c:order val="1"/>
          <c:tx>
            <c:strRef>
              <c:f>'Figure 23'!$L$9</c:f>
              <c:strCache>
                <c:ptCount val="1"/>
                <c:pt idx="0">
                  <c:v>Retrofit - Electric</c:v>
                </c:pt>
              </c:strCache>
            </c:strRef>
          </c:tx>
          <c:spPr>
            <a:solidFill>
              <a:srgbClr val="EC3224"/>
            </a:solidFill>
            <a:ln>
              <a:solidFill>
                <a:srgbClr val="6A2C91"/>
              </a:solidFill>
              <a:prstDash val="solid"/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23'!$M$9:$AN$9</c:f>
              <c:numCache>
                <c:formatCode>_-* #,##0_-;\-* #,##0_-;_-* "-"??_-;_-@_-</c:formatCode>
                <c:ptCount val="28"/>
                <c:pt idx="0">
                  <c:v>3658.8044779271981</c:v>
                </c:pt>
                <c:pt idx="1">
                  <c:v>6098.0074632119968</c:v>
                </c:pt>
                <c:pt idx="2">
                  <c:v>10366.612687460394</c:v>
                </c:pt>
                <c:pt idx="3">
                  <c:v>15245.018658029992</c:v>
                </c:pt>
                <c:pt idx="4">
                  <c:v>20326.69154403999</c:v>
                </c:pt>
                <c:pt idx="5">
                  <c:v>25509.997887770187</c:v>
                </c:pt>
                <c:pt idx="6">
                  <c:v>31441.608553280701</c:v>
                </c:pt>
                <c:pt idx="7">
                  <c:v>38384.682485098885</c:v>
                </c:pt>
                <c:pt idx="8">
                  <c:v>45735.745056852218</c:v>
                </c:pt>
                <c:pt idx="9">
                  <c:v>54121.5661635672</c:v>
                </c:pt>
                <c:pt idx="10">
                  <c:v>63688.894312684744</c:v>
                </c:pt>
                <c:pt idx="11">
                  <c:v>73304.059102547864</c:v>
                </c:pt>
                <c:pt idx="12">
                  <c:v>82967.299716360299</c:v>
                </c:pt>
                <c:pt idx="13">
                  <c:v>92678.856533241807</c:v>
                </c:pt>
                <c:pt idx="14">
                  <c:v>102438.97113420772</c:v>
                </c:pt>
                <c:pt idx="15">
                  <c:v>112247.88630817845</c:v>
                </c:pt>
                <c:pt idx="16">
                  <c:v>122105.84605801904</c:v>
                </c:pt>
                <c:pt idx="17">
                  <c:v>132013.09560660884</c:v>
                </c:pt>
                <c:pt idx="18">
                  <c:v>141969.8814029416</c:v>
                </c:pt>
                <c:pt idx="19">
                  <c:v>151976.45112825601</c:v>
                </c:pt>
                <c:pt idx="20">
                  <c:v>162033.05370219698</c:v>
                </c:pt>
                <c:pt idx="21">
                  <c:v>172139.93928900766</c:v>
                </c:pt>
                <c:pt idx="22">
                  <c:v>182297.3593037524</c:v>
                </c:pt>
                <c:pt idx="23">
                  <c:v>192505.56641857084</c:v>
                </c:pt>
                <c:pt idx="24">
                  <c:v>202764.8145689634</c:v>
                </c:pt>
                <c:pt idx="25">
                  <c:v>213075.3589601079</c:v>
                </c:pt>
                <c:pt idx="26">
                  <c:v>223437.45607320813</c:v>
                </c:pt>
                <c:pt idx="27">
                  <c:v>233851.36367187387</c:v>
                </c:pt>
              </c:numCache>
            </c:numRef>
          </c:val>
        </c:ser>
        <c:ser>
          <c:idx val="2"/>
          <c:order val="2"/>
          <c:tx>
            <c:strRef>
              <c:f>'Figure 23'!$L$8</c:f>
              <c:strCache>
                <c:ptCount val="1"/>
                <c:pt idx="0">
                  <c:v>Retrofit - Oil</c:v>
                </c:pt>
              </c:strCache>
            </c:strRef>
          </c:tx>
          <c:spPr>
            <a:solidFill>
              <a:srgbClr val="FFC222"/>
            </a:solidFill>
            <a:ln>
              <a:solidFill>
                <a:srgbClr val="F78F1E"/>
              </a:solidFill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23'!$M$8:$AN$8</c:f>
              <c:numCache>
                <c:formatCode>_-* #,##0_-;\-* #,##0_-;_-* "-"??_-;_-@_-</c:formatCode>
                <c:ptCount val="28"/>
                <c:pt idx="0">
                  <c:v>3686.6859114271633</c:v>
                </c:pt>
                <c:pt idx="1">
                  <c:v>6144.4765190452727</c:v>
                </c:pt>
                <c:pt idx="2">
                  <c:v>10445.610082376963</c:v>
                </c:pt>
                <c:pt idx="3">
                  <c:v>15361.191297613181</c:v>
                </c:pt>
                <c:pt idx="4">
                  <c:v>20481.588396817573</c:v>
                </c:pt>
                <c:pt idx="5">
                  <c:v>25704.393438006053</c:v>
                </c:pt>
                <c:pt idx="6">
                  <c:v>32065.933108502475</c:v>
                </c:pt>
                <c:pt idx="7">
                  <c:v>39775.770017593386</c:v>
                </c:pt>
                <c:pt idx="8">
                  <c:v>48004.571403884431</c:v>
                </c:pt>
                <c:pt idx="9">
                  <c:v>56733.888532999219</c:v>
                </c:pt>
                <c:pt idx="10">
                  <c:v>65839.965351850711</c:v>
                </c:pt>
                <c:pt idx="11">
                  <c:v>74991.572554796468</c:v>
                </c:pt>
                <c:pt idx="12">
                  <c:v>84188.937793756952</c:v>
                </c:pt>
                <c:pt idx="13">
                  <c:v>93432.289858912234</c:v>
                </c:pt>
                <c:pt idx="14">
                  <c:v>102721.85868439329</c:v>
                </c:pt>
                <c:pt idx="15">
                  <c:v>112057.87535400175</c:v>
                </c:pt>
                <c:pt idx="16">
                  <c:v>121440.57210695825</c:v>
                </c:pt>
                <c:pt idx="17">
                  <c:v>130870.18234367954</c:v>
                </c:pt>
                <c:pt idx="18">
                  <c:v>140346.94063158444</c:v>
                </c:pt>
                <c:pt idx="19">
                  <c:v>149871.08271092887</c:v>
                </c:pt>
                <c:pt idx="20">
                  <c:v>159442.84550067</c:v>
                </c:pt>
                <c:pt idx="21">
                  <c:v>169062.46710435982</c:v>
                </c:pt>
                <c:pt idx="22">
                  <c:v>178730.1868160681</c:v>
                </c:pt>
                <c:pt idx="23">
                  <c:v>188446.24512633492</c:v>
                </c:pt>
                <c:pt idx="24">
                  <c:v>198210.88372815307</c:v>
                </c:pt>
                <c:pt idx="25">
                  <c:v>208024.34552298032</c:v>
                </c:pt>
                <c:pt idx="26">
                  <c:v>217886.8746267817</c:v>
                </c:pt>
                <c:pt idx="27">
                  <c:v>227798.71637610209</c:v>
                </c:pt>
              </c:numCache>
            </c:numRef>
          </c:val>
        </c:ser>
        <c:ser>
          <c:idx val="3"/>
          <c:order val="3"/>
          <c:tx>
            <c:strRef>
              <c:f>'Figure 23'!$L$7</c:f>
              <c:strCache>
                <c:ptCount val="1"/>
                <c:pt idx="0">
                  <c:v>New Build</c:v>
                </c:pt>
              </c:strCache>
            </c:strRef>
          </c:tx>
          <c:spPr>
            <a:solidFill>
              <a:srgbClr val="46C3D3"/>
            </a:solidFill>
            <a:ln>
              <a:solidFill>
                <a:srgbClr val="0079C1"/>
              </a:solidFill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23'!$M$7:$AN$7</c:f>
              <c:numCache>
                <c:formatCode>_-* #,##0_-;\-* #,##0_-;_-* "-"??_-;_-@_-</c:formatCode>
                <c:ptCount val="28"/>
                <c:pt idx="0">
                  <c:v>9837.0766739421251</c:v>
                </c:pt>
                <c:pt idx="1">
                  <c:v>16395.127789903541</c:v>
                </c:pt>
                <c:pt idx="2">
                  <c:v>27871.717242836021</c:v>
                </c:pt>
                <c:pt idx="3">
                  <c:v>40987.819474758857</c:v>
                </c:pt>
                <c:pt idx="4">
                  <c:v>54650.425966345138</c:v>
                </c:pt>
                <c:pt idx="5">
                  <c:v>68586.284587763148</c:v>
                </c:pt>
                <c:pt idx="6">
                  <c:v>81138.801930056667</c:v>
                </c:pt>
                <c:pt idx="7">
                  <c:v>91812.182770965752</c:v>
                </c:pt>
                <c:pt idx="8">
                  <c:v>101573.95806586374</c:v>
                </c:pt>
                <c:pt idx="9">
                  <c:v>110105.75050081608</c:v>
                </c:pt>
                <c:pt idx="10">
                  <c:v>117428.43627648681</c:v>
                </c:pt>
                <c:pt idx="11">
                  <c:v>124787.7354810359</c:v>
                </c:pt>
                <c:pt idx="12">
                  <c:v>132183.83118160773</c:v>
                </c:pt>
                <c:pt idx="13">
                  <c:v>139616.90736068241</c:v>
                </c:pt>
                <c:pt idx="14">
                  <c:v>147087.14892065246</c:v>
                </c:pt>
                <c:pt idx="15">
                  <c:v>154594.74168842236</c:v>
                </c:pt>
                <c:pt idx="16">
                  <c:v>162139.87242003111</c:v>
                </c:pt>
                <c:pt idx="17">
                  <c:v>169722.72880529793</c:v>
                </c:pt>
                <c:pt idx="18">
                  <c:v>177343.49947249106</c:v>
                </c:pt>
                <c:pt idx="19">
                  <c:v>185002.37399302016</c:v>
                </c:pt>
                <c:pt idx="20">
                  <c:v>192699.5428861519</c:v>
                </c:pt>
                <c:pt idx="21">
                  <c:v>200435.19762374929</c:v>
                </c:pt>
                <c:pt idx="22">
                  <c:v>208209.53063503469</c:v>
                </c:pt>
                <c:pt idx="23">
                  <c:v>216022.73531137651</c:v>
                </c:pt>
                <c:pt idx="24">
                  <c:v>223875.00601110005</c:v>
                </c:pt>
                <c:pt idx="25">
                  <c:v>231766.5380643222</c:v>
                </c:pt>
                <c:pt idx="26">
                  <c:v>239697.52777781046</c:v>
                </c:pt>
                <c:pt idx="27">
                  <c:v>247668.17243986615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92768"/>
        <c:axId val="173006848"/>
      </c:areaChart>
      <c:catAx>
        <c:axId val="1729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3006848"/>
        <c:crosses val="autoZero"/>
        <c:auto val="1"/>
        <c:lblAlgn val="ctr"/>
        <c:lblOffset val="100"/>
        <c:noMultiLvlLbl val="0"/>
      </c:catAx>
      <c:valAx>
        <c:axId val="173006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992768"/>
        <c:crosses val="autoZero"/>
        <c:crossBetween val="midCat"/>
        <c:dispUnits>
          <c:builtInUnit val="thousands"/>
          <c:dispUnitsLbl/>
        </c:dispUnits>
      </c:valAx>
    </c:plotArea>
    <c:legend>
      <c:legendPos val="r"/>
      <c:layout>
        <c:manualLayout>
          <c:xMode val="edge"/>
          <c:yMode val="edge"/>
          <c:x val="0.78084308018019788"/>
          <c:y val="0.67211297179401852"/>
          <c:w val="0.20114715893711399"/>
          <c:h val="0.2729315736941333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4'!$L$4</c:f>
              <c:strCache>
                <c:ptCount val="1"/>
                <c:pt idx="0">
                  <c:v>FES14 Gone Green &amp; Low Carbon Life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4'!$M$3:$AV$3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4'!$M$4:$AV$4</c:f>
              <c:numCache>
                <c:formatCode>0.0</c:formatCode>
                <c:ptCount val="36"/>
                <c:pt idx="0">
                  <c:v>105.17902110641005</c:v>
                </c:pt>
                <c:pt idx="1">
                  <c:v>105.93440073955227</c:v>
                </c:pt>
                <c:pt idx="2">
                  <c:v>102.66084226134447</c:v>
                </c:pt>
                <c:pt idx="3">
                  <c:v>102.35660392193178</c:v>
                </c:pt>
                <c:pt idx="4">
                  <c:v>104.39267634072431</c:v>
                </c:pt>
                <c:pt idx="5">
                  <c:v>104.41560338771261</c:v>
                </c:pt>
                <c:pt idx="6">
                  <c:v>106.6321714745072</c:v>
                </c:pt>
                <c:pt idx="7">
                  <c:v>108.5151299234852</c:v>
                </c:pt>
                <c:pt idx="8">
                  <c:v>106.55008012472587</c:v>
                </c:pt>
                <c:pt idx="9">
                  <c:v>95.853351452031276</c:v>
                </c:pt>
                <c:pt idx="10">
                  <c:v>100.09230535329729</c:v>
                </c:pt>
                <c:pt idx="11">
                  <c:v>101.89719127955965</c:v>
                </c:pt>
                <c:pt idx="12">
                  <c:v>100.33668883504561</c:v>
                </c:pt>
                <c:pt idx="13">
                  <c:v>100</c:v>
                </c:pt>
                <c:pt idx="14">
                  <c:v>102.15378119971884</c:v>
                </c:pt>
                <c:pt idx="15">
                  <c:v>103.64078180978606</c:v>
                </c:pt>
                <c:pt idx="16">
                  <c:v>105.21377370774485</c:v>
                </c:pt>
                <c:pt idx="17">
                  <c:v>106.6533438282855</c:v>
                </c:pt>
                <c:pt idx="18">
                  <c:v>107.76921833398558</c:v>
                </c:pt>
                <c:pt idx="19">
                  <c:v>108.98065003572215</c:v>
                </c:pt>
                <c:pt idx="20">
                  <c:v>110.03032732499965</c:v>
                </c:pt>
                <c:pt idx="21">
                  <c:v>111.18677203580528</c:v>
                </c:pt>
                <c:pt idx="22">
                  <c:v>112.35727410334329</c:v>
                </c:pt>
                <c:pt idx="23">
                  <c:v>113.46954299751184</c:v>
                </c:pt>
                <c:pt idx="24">
                  <c:v>114.58210905746597</c:v>
                </c:pt>
                <c:pt idx="25">
                  <c:v>115.67394143603866</c:v>
                </c:pt>
                <c:pt idx="26">
                  <c:v>116.74146282320177</c:v>
                </c:pt>
                <c:pt idx="27">
                  <c:v>117.79791832254047</c:v>
                </c:pt>
                <c:pt idx="28">
                  <c:v>118.88798185715146</c:v>
                </c:pt>
                <c:pt idx="29">
                  <c:v>120.01454301053056</c:v>
                </c:pt>
                <c:pt idx="30">
                  <c:v>121.1588775080368</c:v>
                </c:pt>
                <c:pt idx="31">
                  <c:v>122.29906300514648</c:v>
                </c:pt>
                <c:pt idx="32">
                  <c:v>123.45774919502036</c:v>
                </c:pt>
                <c:pt idx="33">
                  <c:v>124.60265821304534</c:v>
                </c:pt>
                <c:pt idx="34">
                  <c:v>125.77626778565529</c:v>
                </c:pt>
                <c:pt idx="35">
                  <c:v>126.97452513756514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4'!$L$5</c:f>
              <c:strCache>
                <c:ptCount val="1"/>
                <c:pt idx="0">
                  <c:v>FES14 Slow Progression &amp; No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4'!$M$3:$AV$3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4'!$M$5:$AV$5</c:f>
              <c:numCache>
                <c:formatCode>0.0</c:formatCode>
                <c:ptCount val="36"/>
                <c:pt idx="0">
                  <c:v>105.17902110641005</c:v>
                </c:pt>
                <c:pt idx="1">
                  <c:v>105.93440073955227</c:v>
                </c:pt>
                <c:pt idx="2">
                  <c:v>102.66084226134447</c:v>
                </c:pt>
                <c:pt idx="3">
                  <c:v>102.35660392193178</c:v>
                </c:pt>
                <c:pt idx="4">
                  <c:v>104.39267634072431</c:v>
                </c:pt>
                <c:pt idx="5">
                  <c:v>104.41560338771261</c:v>
                </c:pt>
                <c:pt idx="6">
                  <c:v>106.6321714745072</c:v>
                </c:pt>
                <c:pt idx="7">
                  <c:v>108.5151299234852</c:v>
                </c:pt>
                <c:pt idx="8">
                  <c:v>106.55008012472587</c:v>
                </c:pt>
                <c:pt idx="9">
                  <c:v>95.853351452031276</c:v>
                </c:pt>
                <c:pt idx="10">
                  <c:v>100.09230535329729</c:v>
                </c:pt>
                <c:pt idx="11">
                  <c:v>101.89719127955965</c:v>
                </c:pt>
                <c:pt idx="12">
                  <c:v>100.33668883504561</c:v>
                </c:pt>
                <c:pt idx="13">
                  <c:v>100</c:v>
                </c:pt>
                <c:pt idx="14">
                  <c:v>101.32334716673084</c:v>
                </c:pt>
                <c:pt idx="15">
                  <c:v>100.49686968391636</c:v>
                </c:pt>
                <c:pt idx="16">
                  <c:v>97.430384811013312</c:v>
                </c:pt>
                <c:pt idx="17">
                  <c:v>96.396842208816864</c:v>
                </c:pt>
                <c:pt idx="18">
                  <c:v>96.342950486067011</c:v>
                </c:pt>
                <c:pt idx="19">
                  <c:v>96.886577083729321</c:v>
                </c:pt>
                <c:pt idx="20">
                  <c:v>96.993729405703533</c:v>
                </c:pt>
                <c:pt idx="21">
                  <c:v>97.051382398253565</c:v>
                </c:pt>
                <c:pt idx="22">
                  <c:v>97.255988116991176</c:v>
                </c:pt>
                <c:pt idx="23">
                  <c:v>97.448794938966685</c:v>
                </c:pt>
                <c:pt idx="24">
                  <c:v>97.518026076552417</c:v>
                </c:pt>
                <c:pt idx="25">
                  <c:v>97.585494030477108</c:v>
                </c:pt>
                <c:pt idx="26">
                  <c:v>97.66729386571707</c:v>
                </c:pt>
                <c:pt idx="27">
                  <c:v>97.862274243152712</c:v>
                </c:pt>
                <c:pt idx="28">
                  <c:v>98.049117938364532</c:v>
                </c:pt>
                <c:pt idx="29">
                  <c:v>98.205478084278042</c:v>
                </c:pt>
                <c:pt idx="30">
                  <c:v>98.353158159102676</c:v>
                </c:pt>
                <c:pt idx="31">
                  <c:v>98.497532618331689</c:v>
                </c:pt>
                <c:pt idx="32">
                  <c:v>98.642345750863242</c:v>
                </c:pt>
                <c:pt idx="33">
                  <c:v>98.785081553046155</c:v>
                </c:pt>
                <c:pt idx="34">
                  <c:v>98.937100248340045</c:v>
                </c:pt>
                <c:pt idx="35">
                  <c:v>99.089268941601901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4'!$M$6:$AV$6</c:f>
              <c:numCache>
                <c:formatCode>0.0</c:formatCode>
                <c:ptCount val="36"/>
                <c:pt idx="0">
                  <c:v>105.17902110641005</c:v>
                </c:pt>
                <c:pt idx="1">
                  <c:v>105.93440073955227</c:v>
                </c:pt>
                <c:pt idx="2">
                  <c:v>102.66084226134447</c:v>
                </c:pt>
                <c:pt idx="3">
                  <c:v>102.35660392193178</c:v>
                </c:pt>
                <c:pt idx="4">
                  <c:v>104.39267634072431</c:v>
                </c:pt>
                <c:pt idx="5">
                  <c:v>104.41560338771261</c:v>
                </c:pt>
                <c:pt idx="6">
                  <c:v>106.6321714745072</c:v>
                </c:pt>
                <c:pt idx="7">
                  <c:v>108.5151299234852</c:v>
                </c:pt>
                <c:pt idx="8">
                  <c:v>106.55008012472587</c:v>
                </c:pt>
                <c:pt idx="9">
                  <c:v>95.853351452031276</c:v>
                </c:pt>
                <c:pt idx="10">
                  <c:v>100.09230535329729</c:v>
                </c:pt>
                <c:pt idx="11">
                  <c:v>101.89719127955965</c:v>
                </c:pt>
                <c:pt idx="12">
                  <c:v>100.33668883504561</c:v>
                </c:pt>
                <c:pt idx="1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38432"/>
        <c:axId val="171066496"/>
      </c:lineChart>
      <c:catAx>
        <c:axId val="1711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066496"/>
        <c:crosses val="autoZero"/>
        <c:auto val="1"/>
        <c:lblAlgn val="ctr"/>
        <c:lblOffset val="100"/>
        <c:noMultiLvlLbl val="0"/>
      </c:catAx>
      <c:valAx>
        <c:axId val="171066496"/>
        <c:scaling>
          <c:orientation val="minMax"/>
        </c:scaling>
        <c:delete val="0"/>
        <c:axPos val="l"/>
        <c:majorGridlines/>
        <c:title>
          <c:tx>
            <c:strRef>
              <c:f>'Figure 4'!$L$2</c:f>
              <c:strCache>
                <c:ptCount val="1"/>
                <c:pt idx="0">
                  <c:v>GDP index (2013=100)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113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21'!$L$7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21'!$M$7:$AL$7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0.61713172195216548</c:v>
                </c:pt>
                <c:pt idx="5">
                  <c:v>0.93559074570036194</c:v>
                </c:pt>
                <c:pt idx="6">
                  <c:v>1.2431807127048882</c:v>
                </c:pt>
                <c:pt idx="7">
                  <c:v>1.6645500811320668</c:v>
                </c:pt>
                <c:pt idx="8">
                  <c:v>2.16072947108416</c:v>
                </c:pt>
                <c:pt idx="9">
                  <c:v>2.7389119619037507</c:v>
                </c:pt>
                <c:pt idx="10">
                  <c:v>3.2822865231044118</c:v>
                </c:pt>
                <c:pt idx="11">
                  <c:v>3.9821979468905133</c:v>
                </c:pt>
                <c:pt idx="12">
                  <c:v>4.7312753906568483</c:v>
                </c:pt>
                <c:pt idx="13">
                  <c:v>5.5334530477546666</c:v>
                </c:pt>
                <c:pt idx="14">
                  <c:v>6.1912356377765567</c:v>
                </c:pt>
                <c:pt idx="15">
                  <c:v>7.1370881023947943</c:v>
                </c:pt>
                <c:pt idx="16">
                  <c:v>8.1696422042821037</c:v>
                </c:pt>
                <c:pt idx="17">
                  <c:v>9.2536756086251888</c:v>
                </c:pt>
                <c:pt idx="18">
                  <c:v>10.034817366568149</c:v>
                </c:pt>
                <c:pt idx="19">
                  <c:v>11.279379726821452</c:v>
                </c:pt>
                <c:pt idx="20">
                  <c:v>12.658180337415329</c:v>
                </c:pt>
                <c:pt idx="21">
                  <c:v>14.207916499297808</c:v>
                </c:pt>
                <c:pt idx="22">
                  <c:v>15.278543688325422</c:v>
                </c:pt>
                <c:pt idx="23">
                  <c:v>17.162381371100878</c:v>
                </c:pt>
                <c:pt idx="24">
                  <c:v>19.285850429621664</c:v>
                </c:pt>
                <c:pt idx="25">
                  <c:v>21.671622013738446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21'!$M$8:$AL$8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0.52933285880070868</c:v>
                </c:pt>
                <c:pt idx="5">
                  <c:v>0.59597843397579131</c:v>
                </c:pt>
                <c:pt idx="6">
                  <c:v>0.62761563679724641</c:v>
                </c:pt>
                <c:pt idx="7">
                  <c:v>0.69339263121204209</c:v>
                </c:pt>
                <c:pt idx="8">
                  <c:v>0.75803790691104189</c:v>
                </c:pt>
                <c:pt idx="9">
                  <c:v>0.82035202884102665</c:v>
                </c:pt>
                <c:pt idx="10">
                  <c:v>0.83696430149710466</c:v>
                </c:pt>
                <c:pt idx="11">
                  <c:v>0.89435023083736587</c:v>
                </c:pt>
                <c:pt idx="12">
                  <c:v>0.95034569296684868</c:v>
                </c:pt>
                <c:pt idx="13">
                  <c:v>1.004777982108686</c:v>
                </c:pt>
                <c:pt idx="14">
                  <c:v>1.0127933542694243</c:v>
                </c:pt>
                <c:pt idx="15">
                  <c:v>1.0701612534188747</c:v>
                </c:pt>
                <c:pt idx="16">
                  <c:v>1.1289661754051779</c:v>
                </c:pt>
                <c:pt idx="17">
                  <c:v>1.1889432248287861</c:v>
                </c:pt>
                <c:pt idx="18">
                  <c:v>1.1937096830992981</c:v>
                </c:pt>
                <c:pt idx="19">
                  <c:v>1.2536172310690914</c:v>
                </c:pt>
                <c:pt idx="20">
                  <c:v>1.3142568377823303</c:v>
                </c:pt>
                <c:pt idx="21">
                  <c:v>1.3755642403892181</c:v>
                </c:pt>
                <c:pt idx="22">
                  <c:v>1.3733776907734789</c:v>
                </c:pt>
                <c:pt idx="23">
                  <c:v>1.4318258372156409</c:v>
                </c:pt>
                <c:pt idx="24">
                  <c:v>1.4907258390815403</c:v>
                </c:pt>
                <c:pt idx="25">
                  <c:v>1.5500569055793212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21'!$M$9:$AL$9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0.48248969575012823</c:v>
                </c:pt>
                <c:pt idx="4">
                  <c:v>0.54461218456805072</c:v>
                </c:pt>
                <c:pt idx="5">
                  <c:v>0.61250893193880307</c:v>
                </c:pt>
                <c:pt idx="6">
                  <c:v>0.68211654360208396</c:v>
                </c:pt>
                <c:pt idx="7">
                  <c:v>0.75083589874510248</c:v>
                </c:pt>
                <c:pt idx="8">
                  <c:v>0.79681002042363214</c:v>
                </c:pt>
                <c:pt idx="9">
                  <c:v>0.86055541841196637</c:v>
                </c:pt>
                <c:pt idx="10">
                  <c:v>0.92178997489992209</c:v>
                </c:pt>
                <c:pt idx="11">
                  <c:v>0.98200934268819462</c:v>
                </c:pt>
                <c:pt idx="12">
                  <c:v>1.0168626683516016</c:v>
                </c:pt>
                <c:pt idx="13">
                  <c:v>1.0733095934431445</c:v>
                </c:pt>
                <c:pt idx="14">
                  <c:v>1.1326396500524003</c:v>
                </c:pt>
                <c:pt idx="15">
                  <c:v>1.194090846999134</c:v>
                </c:pt>
                <c:pt idx="16">
                  <c:v>1.2299324670054488</c:v>
                </c:pt>
                <c:pt idx="17">
                  <c:v>1.2934190836633765</c:v>
                </c:pt>
                <c:pt idx="18">
                  <c:v>1.3580014074070834</c:v>
                </c:pt>
                <c:pt idx="19">
                  <c:v>1.4235342983379304</c:v>
                </c:pt>
                <c:pt idx="20">
                  <c:v>1.4587145695684494</c:v>
                </c:pt>
                <c:pt idx="21">
                  <c:v>1.5248223303357118</c:v>
                </c:pt>
                <c:pt idx="22">
                  <c:v>1.5916212014851172</c:v>
                </c:pt>
                <c:pt idx="23">
                  <c:v>1.6590663229422495</c:v>
                </c:pt>
                <c:pt idx="24">
                  <c:v>1.6916898911531233</c:v>
                </c:pt>
                <c:pt idx="25">
                  <c:v>1.7592371691391959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21'!$L$10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21'!$M$10:$AL$10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  <c:pt idx="4">
                  <c:v>0.55434539205036482</c:v>
                </c:pt>
                <c:pt idx="5">
                  <c:v>0.62789207524463408</c:v>
                </c:pt>
                <c:pt idx="6">
                  <c:v>0.69991933686552787</c:v>
                </c:pt>
                <c:pt idx="7">
                  <c:v>0.77121148171868781</c:v>
                </c:pt>
                <c:pt idx="8">
                  <c:v>0.81987479579624845</c:v>
                </c:pt>
                <c:pt idx="9">
                  <c:v>0.88620646382652235</c:v>
                </c:pt>
                <c:pt idx="10">
                  <c:v>0.94992331452688561</c:v>
                </c:pt>
                <c:pt idx="11">
                  <c:v>1.0125695273530935</c:v>
                </c:pt>
                <c:pt idx="12">
                  <c:v>1.0497850158529953</c:v>
                </c:pt>
                <c:pt idx="13">
                  <c:v>1.1085251656851842</c:v>
                </c:pt>
                <c:pt idx="14">
                  <c:v>1.1702298513215328</c:v>
                </c:pt>
                <c:pt idx="15">
                  <c:v>1.2341170041950471</c:v>
                </c:pt>
                <c:pt idx="16">
                  <c:v>1.2724434107705898</c:v>
                </c:pt>
                <c:pt idx="17">
                  <c:v>1.3384554588206448</c:v>
                </c:pt>
                <c:pt idx="18">
                  <c:v>1.4055982706399057</c:v>
                </c:pt>
                <c:pt idx="19">
                  <c:v>1.4737227590553281</c:v>
                </c:pt>
                <c:pt idx="20">
                  <c:v>1.5115228674145473</c:v>
                </c:pt>
                <c:pt idx="21">
                  <c:v>1.5802765662315583</c:v>
                </c:pt>
                <c:pt idx="22">
                  <c:v>1.6497458476224112</c:v>
                </c:pt>
                <c:pt idx="23">
                  <c:v>1.7198845872597648</c:v>
                </c:pt>
                <c:pt idx="24">
                  <c:v>1.7552239833959655</c:v>
                </c:pt>
                <c:pt idx="25">
                  <c:v>1.8255084987743968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21'!$L$11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21'!$M$11:$AL$11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82144"/>
        <c:axId val="171783680"/>
      </c:lineChart>
      <c:catAx>
        <c:axId val="1717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1783680"/>
        <c:crosses val="autoZero"/>
        <c:auto val="1"/>
        <c:lblAlgn val="ctr"/>
        <c:lblOffset val="100"/>
        <c:noMultiLvlLbl val="0"/>
      </c:catAx>
      <c:valAx>
        <c:axId val="17178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Pump Annual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78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03"/>
          <c:y val="0.61953081216960648"/>
          <c:w val="0.23642130596288521"/>
          <c:h val="0.341164467117667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25'!$L$7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25'!$M$6:$AV$6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25'!$M$7:$AV$7</c:f>
              <c:numCache>
                <c:formatCode>#,##0.00</c:formatCode>
                <c:ptCount val="36"/>
                <c:pt idx="0">
                  <c:v>3.01</c:v>
                </c:pt>
                <c:pt idx="1">
                  <c:v>3.0190000000000001</c:v>
                </c:pt>
                <c:pt idx="2">
                  <c:v>3.2919999999999998</c:v>
                </c:pt>
                <c:pt idx="3">
                  <c:v>2.085</c:v>
                </c:pt>
                <c:pt idx="4">
                  <c:v>2.0950000000000002</c:v>
                </c:pt>
                <c:pt idx="5">
                  <c:v>2.0459999999999998</c:v>
                </c:pt>
                <c:pt idx="6">
                  <c:v>1.9330000000000001</c:v>
                </c:pt>
                <c:pt idx="7">
                  <c:v>1.956</c:v>
                </c:pt>
                <c:pt idx="8">
                  <c:v>2.343</c:v>
                </c:pt>
                <c:pt idx="9">
                  <c:v>2.2589999999999999</c:v>
                </c:pt>
                <c:pt idx="10">
                  <c:v>2.1960000000000002</c:v>
                </c:pt>
                <c:pt idx="11">
                  <c:v>2.1379999999999999</c:v>
                </c:pt>
                <c:pt idx="12">
                  <c:v>2.1179999999999999</c:v>
                </c:pt>
                <c:pt idx="13">
                  <c:v>2.1120000000000001</c:v>
                </c:pt>
                <c:pt idx="14">
                  <c:v>2.101</c:v>
                </c:pt>
                <c:pt idx="15">
                  <c:v>2.0739999999999998</c:v>
                </c:pt>
                <c:pt idx="16">
                  <c:v>2.04</c:v>
                </c:pt>
                <c:pt idx="17">
                  <c:v>1.994</c:v>
                </c:pt>
                <c:pt idx="18">
                  <c:v>1.9319999999999999</c:v>
                </c:pt>
                <c:pt idx="19">
                  <c:v>1.857</c:v>
                </c:pt>
                <c:pt idx="20">
                  <c:v>1.766</c:v>
                </c:pt>
                <c:pt idx="21">
                  <c:v>1.667</c:v>
                </c:pt>
                <c:pt idx="22">
                  <c:v>1.5580000000000001</c:v>
                </c:pt>
                <c:pt idx="23">
                  <c:v>1.4379999999999999</c:v>
                </c:pt>
                <c:pt idx="24">
                  <c:v>1.306</c:v>
                </c:pt>
                <c:pt idx="25">
                  <c:v>1.161</c:v>
                </c:pt>
                <c:pt idx="26">
                  <c:v>1.0089999999999999</c:v>
                </c:pt>
                <c:pt idx="27">
                  <c:v>1.0089999999999999</c:v>
                </c:pt>
                <c:pt idx="28">
                  <c:v>1.0089999999999999</c:v>
                </c:pt>
                <c:pt idx="29">
                  <c:v>1.0089999999999999</c:v>
                </c:pt>
                <c:pt idx="30">
                  <c:v>1.0089999999999999</c:v>
                </c:pt>
                <c:pt idx="31">
                  <c:v>1.0089999999999999</c:v>
                </c:pt>
                <c:pt idx="32">
                  <c:v>1.0089999999999999</c:v>
                </c:pt>
                <c:pt idx="33">
                  <c:v>1.0089999999999999</c:v>
                </c:pt>
                <c:pt idx="34">
                  <c:v>1.0089999999999999</c:v>
                </c:pt>
                <c:pt idx="35">
                  <c:v>1.0089999999999999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 and Low Carbon Life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25'!$M$6:$AV$6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25'!$M$8:$AV$8</c:f>
              <c:numCache>
                <c:formatCode>#,##0.00</c:formatCode>
                <c:ptCount val="36"/>
                <c:pt idx="0">
                  <c:v>3.01</c:v>
                </c:pt>
                <c:pt idx="1">
                  <c:v>3.0190000000000001</c:v>
                </c:pt>
                <c:pt idx="2">
                  <c:v>3.2919999999999998</c:v>
                </c:pt>
                <c:pt idx="3">
                  <c:v>2.085</c:v>
                </c:pt>
                <c:pt idx="4">
                  <c:v>2.0950000000000002</c:v>
                </c:pt>
                <c:pt idx="5">
                  <c:v>2.0459999999999998</c:v>
                </c:pt>
                <c:pt idx="6">
                  <c:v>1.9330000000000001</c:v>
                </c:pt>
                <c:pt idx="7">
                  <c:v>1.956</c:v>
                </c:pt>
                <c:pt idx="8">
                  <c:v>2.343</c:v>
                </c:pt>
                <c:pt idx="9">
                  <c:v>2.2589999999999999</c:v>
                </c:pt>
                <c:pt idx="10">
                  <c:v>2.1960000000000002</c:v>
                </c:pt>
                <c:pt idx="11">
                  <c:v>2.1379999999999999</c:v>
                </c:pt>
                <c:pt idx="12">
                  <c:v>2.1179999999999999</c:v>
                </c:pt>
                <c:pt idx="13">
                  <c:v>2.1120000000000001</c:v>
                </c:pt>
                <c:pt idx="14">
                  <c:v>2.1070000000000002</c:v>
                </c:pt>
                <c:pt idx="15">
                  <c:v>2.1</c:v>
                </c:pt>
                <c:pt idx="16">
                  <c:v>2.0920000000000001</c:v>
                </c:pt>
                <c:pt idx="17">
                  <c:v>2.0840000000000001</c:v>
                </c:pt>
                <c:pt idx="18">
                  <c:v>2.0739999999999998</c:v>
                </c:pt>
                <c:pt idx="19">
                  <c:v>2.0649999999999999</c:v>
                </c:pt>
                <c:pt idx="20">
                  <c:v>2.0550000000000002</c:v>
                </c:pt>
                <c:pt idx="21">
                  <c:v>2.0449999999999999</c:v>
                </c:pt>
                <c:pt idx="22">
                  <c:v>2.036</c:v>
                </c:pt>
                <c:pt idx="23">
                  <c:v>2.0259999999999998</c:v>
                </c:pt>
                <c:pt idx="24">
                  <c:v>2.016</c:v>
                </c:pt>
                <c:pt idx="25">
                  <c:v>2.0059999999999998</c:v>
                </c:pt>
                <c:pt idx="26">
                  <c:v>1.996</c:v>
                </c:pt>
                <c:pt idx="27">
                  <c:v>1.986</c:v>
                </c:pt>
                <c:pt idx="28">
                  <c:v>1.976</c:v>
                </c:pt>
                <c:pt idx="29">
                  <c:v>1.966</c:v>
                </c:pt>
                <c:pt idx="30">
                  <c:v>1.956</c:v>
                </c:pt>
                <c:pt idx="31">
                  <c:v>1.9450000000000001</c:v>
                </c:pt>
                <c:pt idx="32">
                  <c:v>1.9350000000000001</c:v>
                </c:pt>
                <c:pt idx="33">
                  <c:v>1.925</c:v>
                </c:pt>
                <c:pt idx="34">
                  <c:v>1.915</c:v>
                </c:pt>
                <c:pt idx="35">
                  <c:v>1.9039999999999999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'Figure 25'!$L$11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25'!$M$6:$AV$6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25'!$M$11:$AV$11</c:f>
              <c:numCache>
                <c:formatCode>#,##0.00</c:formatCode>
                <c:ptCount val="36"/>
                <c:pt idx="0">
                  <c:v>3.01</c:v>
                </c:pt>
                <c:pt idx="1">
                  <c:v>3.0190000000000001</c:v>
                </c:pt>
                <c:pt idx="2">
                  <c:v>3.2919999999999998</c:v>
                </c:pt>
                <c:pt idx="3">
                  <c:v>2.085</c:v>
                </c:pt>
                <c:pt idx="4">
                  <c:v>2.0950000000000002</c:v>
                </c:pt>
                <c:pt idx="5">
                  <c:v>2.0459999999999998</c:v>
                </c:pt>
                <c:pt idx="6">
                  <c:v>1.9330000000000001</c:v>
                </c:pt>
                <c:pt idx="7">
                  <c:v>1.956</c:v>
                </c:pt>
                <c:pt idx="8">
                  <c:v>2.343</c:v>
                </c:pt>
                <c:pt idx="9">
                  <c:v>2.2589999999999999</c:v>
                </c:pt>
                <c:pt idx="10">
                  <c:v>2.1960000000000002</c:v>
                </c:pt>
                <c:pt idx="11">
                  <c:v>2.1379999999999999</c:v>
                </c:pt>
                <c:pt idx="12">
                  <c:v>2.1179999999999999</c:v>
                </c:pt>
                <c:pt idx="13">
                  <c:v>2.1120000000000001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73856"/>
        <c:axId val="173275392"/>
      </c:lineChart>
      <c:catAx>
        <c:axId val="1732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3275392"/>
        <c:crosses val="autoZero"/>
        <c:auto val="1"/>
        <c:lblAlgn val="ctr"/>
        <c:lblOffset val="100"/>
        <c:noMultiLvlLbl val="0"/>
      </c:catAx>
      <c:valAx>
        <c:axId val="173275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Homes on Electrical Heating (millions)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327385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607824840639825"/>
          <c:y val="0.33032893423533355"/>
          <c:w val="0.23642130596288521"/>
          <c:h val="0.630366345051938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26'!$L$7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26'!$M$7:$AV$7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25.6</c:v>
                </c:pt>
                <c:pt idx="13">
                  <c:v>25.5</c:v>
                </c:pt>
                <c:pt idx="14">
                  <c:v>25.3</c:v>
                </c:pt>
                <c:pt idx="15">
                  <c:v>24.8</c:v>
                </c:pt>
                <c:pt idx="16">
                  <c:v>24.3</c:v>
                </c:pt>
                <c:pt idx="17">
                  <c:v>23.6</c:v>
                </c:pt>
                <c:pt idx="18">
                  <c:v>22.7</c:v>
                </c:pt>
                <c:pt idx="19">
                  <c:v>21.7</c:v>
                </c:pt>
                <c:pt idx="20">
                  <c:v>20.5</c:v>
                </c:pt>
                <c:pt idx="21">
                  <c:v>19.2</c:v>
                </c:pt>
                <c:pt idx="22">
                  <c:v>17.8</c:v>
                </c:pt>
                <c:pt idx="23">
                  <c:v>16.3</c:v>
                </c:pt>
                <c:pt idx="24">
                  <c:v>14.7</c:v>
                </c:pt>
                <c:pt idx="25">
                  <c:v>12.9</c:v>
                </c:pt>
                <c:pt idx="26" formatCode="General">
                  <c:v>11.6</c:v>
                </c:pt>
                <c:pt idx="27" formatCode="General">
                  <c:v>11.6</c:v>
                </c:pt>
                <c:pt idx="28" formatCode="General">
                  <c:v>11.5</c:v>
                </c:pt>
                <c:pt idx="29" formatCode="General">
                  <c:v>11.5</c:v>
                </c:pt>
                <c:pt idx="30" formatCode="General">
                  <c:v>11.4</c:v>
                </c:pt>
                <c:pt idx="31" formatCode="General">
                  <c:v>11.4</c:v>
                </c:pt>
                <c:pt idx="32" formatCode="General">
                  <c:v>11.3</c:v>
                </c:pt>
                <c:pt idx="33" formatCode="General">
                  <c:v>11.3</c:v>
                </c:pt>
                <c:pt idx="34" formatCode="General">
                  <c:v>11.3</c:v>
                </c:pt>
                <c:pt idx="35" formatCode="General">
                  <c:v>11.2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26'!$L$8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26'!$M$8:$AV$8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25.6</c:v>
                </c:pt>
                <c:pt idx="13">
                  <c:v>25.5</c:v>
                </c:pt>
                <c:pt idx="14">
                  <c:v>25.4</c:v>
                </c:pt>
                <c:pt idx="15">
                  <c:v>25.2</c:v>
                </c:pt>
                <c:pt idx="16">
                  <c:v>25.1</c:v>
                </c:pt>
                <c:pt idx="17">
                  <c:v>24.9</c:v>
                </c:pt>
                <c:pt idx="18">
                  <c:v>24.7</c:v>
                </c:pt>
                <c:pt idx="19">
                  <c:v>24.5</c:v>
                </c:pt>
                <c:pt idx="20">
                  <c:v>24.3</c:v>
                </c:pt>
                <c:pt idx="21">
                  <c:v>24.1</c:v>
                </c:pt>
                <c:pt idx="22">
                  <c:v>23.9</c:v>
                </c:pt>
                <c:pt idx="23">
                  <c:v>23.7</c:v>
                </c:pt>
                <c:pt idx="24">
                  <c:v>23.5</c:v>
                </c:pt>
                <c:pt idx="25">
                  <c:v>23.3</c:v>
                </c:pt>
                <c:pt idx="26" formatCode="General">
                  <c:v>23.1</c:v>
                </c:pt>
                <c:pt idx="27" formatCode="General">
                  <c:v>22.9</c:v>
                </c:pt>
                <c:pt idx="28" formatCode="General">
                  <c:v>22.7</c:v>
                </c:pt>
                <c:pt idx="29" formatCode="General">
                  <c:v>22.5</c:v>
                </c:pt>
                <c:pt idx="30" formatCode="General">
                  <c:v>22.3</c:v>
                </c:pt>
                <c:pt idx="31" formatCode="General">
                  <c:v>22.1</c:v>
                </c:pt>
                <c:pt idx="32" formatCode="General">
                  <c:v>21.9</c:v>
                </c:pt>
                <c:pt idx="33" formatCode="General">
                  <c:v>21.7</c:v>
                </c:pt>
                <c:pt idx="34" formatCode="General">
                  <c:v>21.6</c:v>
                </c:pt>
                <c:pt idx="35" formatCode="General">
                  <c:v>21.5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26'!$L$9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26'!$M$9:$AV$9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25.6</c:v>
                </c:pt>
                <c:pt idx="13">
                  <c:v>25.6</c:v>
                </c:pt>
                <c:pt idx="14">
                  <c:v>25.5</c:v>
                </c:pt>
                <c:pt idx="15">
                  <c:v>25.3</c:v>
                </c:pt>
                <c:pt idx="16">
                  <c:v>25.2</c:v>
                </c:pt>
                <c:pt idx="17">
                  <c:v>25.1</c:v>
                </c:pt>
                <c:pt idx="18">
                  <c:v>24.9</c:v>
                </c:pt>
                <c:pt idx="19">
                  <c:v>24.7</c:v>
                </c:pt>
                <c:pt idx="20">
                  <c:v>24.6</c:v>
                </c:pt>
                <c:pt idx="21">
                  <c:v>24.4</c:v>
                </c:pt>
                <c:pt idx="22">
                  <c:v>24.3</c:v>
                </c:pt>
                <c:pt idx="23">
                  <c:v>24.1</c:v>
                </c:pt>
                <c:pt idx="24">
                  <c:v>24</c:v>
                </c:pt>
                <c:pt idx="25">
                  <c:v>23.8</c:v>
                </c:pt>
                <c:pt idx="26" formatCode="General">
                  <c:v>23.6</c:v>
                </c:pt>
                <c:pt idx="27" formatCode="General">
                  <c:v>23.5</c:v>
                </c:pt>
                <c:pt idx="28" formatCode="General">
                  <c:v>23.3</c:v>
                </c:pt>
                <c:pt idx="29" formatCode="General">
                  <c:v>23.2</c:v>
                </c:pt>
                <c:pt idx="30" formatCode="General">
                  <c:v>23</c:v>
                </c:pt>
                <c:pt idx="31" formatCode="General">
                  <c:v>22.9</c:v>
                </c:pt>
                <c:pt idx="32" formatCode="General">
                  <c:v>22.7</c:v>
                </c:pt>
                <c:pt idx="33" formatCode="General">
                  <c:v>22.5</c:v>
                </c:pt>
                <c:pt idx="34" formatCode="General">
                  <c:v>22.4</c:v>
                </c:pt>
                <c:pt idx="35" formatCode="General">
                  <c:v>22.3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26'!$L$10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26'!$M$10:$AV$10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25.7</c:v>
                </c:pt>
                <c:pt idx="13">
                  <c:v>26.1</c:v>
                </c:pt>
                <c:pt idx="14">
                  <c:v>26.5</c:v>
                </c:pt>
                <c:pt idx="15">
                  <c:v>26.5</c:v>
                </c:pt>
                <c:pt idx="16">
                  <c:v>26.3</c:v>
                </c:pt>
                <c:pt idx="17">
                  <c:v>26.1</c:v>
                </c:pt>
                <c:pt idx="18">
                  <c:v>25.9</c:v>
                </c:pt>
                <c:pt idx="19">
                  <c:v>25.7</c:v>
                </c:pt>
                <c:pt idx="20">
                  <c:v>25.5</c:v>
                </c:pt>
                <c:pt idx="21">
                  <c:v>25.3</c:v>
                </c:pt>
                <c:pt idx="22">
                  <c:v>25.1</c:v>
                </c:pt>
                <c:pt idx="23">
                  <c:v>24.9</c:v>
                </c:pt>
                <c:pt idx="24">
                  <c:v>24.7</c:v>
                </c:pt>
                <c:pt idx="25">
                  <c:v>24.5</c:v>
                </c:pt>
                <c:pt idx="26" formatCode="General">
                  <c:v>24.3</c:v>
                </c:pt>
                <c:pt idx="27" formatCode="General">
                  <c:v>24</c:v>
                </c:pt>
                <c:pt idx="28" formatCode="General">
                  <c:v>23.8</c:v>
                </c:pt>
                <c:pt idx="29" formatCode="General">
                  <c:v>23.6</c:v>
                </c:pt>
                <c:pt idx="30" formatCode="General">
                  <c:v>23.4</c:v>
                </c:pt>
                <c:pt idx="31" formatCode="General">
                  <c:v>23.2</c:v>
                </c:pt>
                <c:pt idx="32" formatCode="General">
                  <c:v>23</c:v>
                </c:pt>
                <c:pt idx="33" formatCode="General">
                  <c:v>22.8</c:v>
                </c:pt>
                <c:pt idx="34" formatCode="General">
                  <c:v>22.7</c:v>
                </c:pt>
                <c:pt idx="35" formatCode="General">
                  <c:v>22.6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26'!$L$11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26'!$M$11:$AV$11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73408"/>
        <c:axId val="173883392"/>
      </c:lineChart>
      <c:catAx>
        <c:axId val="1738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3883392"/>
        <c:crosses val="autoZero"/>
        <c:auto val="1"/>
        <c:lblAlgn val="ctr"/>
        <c:lblOffset val="100"/>
        <c:noMultiLvlLbl val="0"/>
      </c:catAx>
      <c:valAx>
        <c:axId val="17388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Electrical Heat nad Hot Water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873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25"/>
          <c:y val="0.61953081216960681"/>
          <c:w val="0.23642130596288521"/>
          <c:h val="0.34116446711766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28-31'!$M$12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28-31'!$N$12:$V$12</c:f>
              <c:numCache>
                <c:formatCode>0.0</c:formatCode>
                <c:ptCount val="9"/>
                <c:pt idx="0">
                  <c:v>51.542674135275618</c:v>
                </c:pt>
                <c:pt idx="1">
                  <c:v>39.89750137806584</c:v>
                </c:pt>
                <c:pt idx="2">
                  <c:v>30.322833669372741</c:v>
                </c:pt>
                <c:pt idx="3">
                  <c:v>17.612670344381517</c:v>
                </c:pt>
                <c:pt idx="4">
                  <c:v>21.247735781038525</c:v>
                </c:pt>
                <c:pt idx="5">
                  <c:v>35.793480963372055</c:v>
                </c:pt>
                <c:pt idx="6">
                  <c:v>31.890372471396212</c:v>
                </c:pt>
                <c:pt idx="7">
                  <c:v>41.598549208418603</c:v>
                </c:pt>
                <c:pt idx="8">
                  <c:v>35.907113287112153</c:v>
                </c:pt>
              </c:numCache>
            </c:numRef>
          </c:val>
        </c:ser>
        <c:ser>
          <c:idx val="2"/>
          <c:order val="1"/>
          <c:tx>
            <c:strRef>
              <c:f>'Figures 28-31'!$M$10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28-31'!$N$10:$V$10</c:f>
              <c:numCache>
                <c:formatCode>0.0</c:formatCode>
                <c:ptCount val="9"/>
                <c:pt idx="0">
                  <c:v>32.437873071169406</c:v>
                </c:pt>
                <c:pt idx="1">
                  <c:v>23.245639463273502</c:v>
                </c:pt>
                <c:pt idx="2">
                  <c:v>12.864589305490583</c:v>
                </c:pt>
                <c:pt idx="3">
                  <c:v>5.8477364052154872</c:v>
                </c:pt>
                <c:pt idx="4">
                  <c:v>0.18478620961594788</c:v>
                </c:pt>
                <c:pt idx="5">
                  <c:v>7.4189078781106028</c:v>
                </c:pt>
                <c:pt idx="6">
                  <c:v>15.426833583622052</c:v>
                </c:pt>
                <c:pt idx="7">
                  <c:v>23.718813389075102</c:v>
                </c:pt>
                <c:pt idx="8">
                  <c:v>28.918911467644204</c:v>
                </c:pt>
              </c:numCache>
            </c:numRef>
          </c:val>
        </c:ser>
        <c:ser>
          <c:idx val="3"/>
          <c:order val="2"/>
          <c:tx>
            <c:strRef>
              <c:f>'Figures 28-31'!$M$11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28-31'!$N$11:$V$11</c:f>
              <c:numCache>
                <c:formatCode>0.0</c:formatCode>
                <c:ptCount val="9"/>
                <c:pt idx="0">
                  <c:v>476.45659715455889</c:v>
                </c:pt>
                <c:pt idx="1">
                  <c:v>428.92761495788216</c:v>
                </c:pt>
                <c:pt idx="2">
                  <c:v>415.39902899340461</c:v>
                </c:pt>
                <c:pt idx="3">
                  <c:v>454.58889618439588</c:v>
                </c:pt>
                <c:pt idx="4">
                  <c:v>471.62631593370122</c:v>
                </c:pt>
                <c:pt idx="5">
                  <c:v>456.78414424300746</c:v>
                </c:pt>
                <c:pt idx="6">
                  <c:v>380.10116542978682</c:v>
                </c:pt>
                <c:pt idx="7">
                  <c:v>300.6423307228855</c:v>
                </c:pt>
                <c:pt idx="8">
                  <c:v>213.96570275810791</c:v>
                </c:pt>
              </c:numCache>
            </c:numRef>
          </c:val>
        </c:ser>
        <c:ser>
          <c:idx val="1"/>
          <c:order val="3"/>
          <c:tx>
            <c:strRef>
              <c:f>'Figures 28-31'!$M$9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28-31'!$N$9:$V$9</c:f>
              <c:numCache>
                <c:formatCode>0.0</c:formatCode>
                <c:ptCount val="9"/>
                <c:pt idx="0">
                  <c:v>61.589881959563115</c:v>
                </c:pt>
                <c:pt idx="1">
                  <c:v>61.34662346087093</c:v>
                </c:pt>
                <c:pt idx="2">
                  <c:v>69.31785143836737</c:v>
                </c:pt>
                <c:pt idx="3">
                  <c:v>76.817850269803998</c:v>
                </c:pt>
                <c:pt idx="4">
                  <c:v>63.877535220616018</c:v>
                </c:pt>
                <c:pt idx="5">
                  <c:v>127.11181211976633</c:v>
                </c:pt>
                <c:pt idx="6">
                  <c:v>224.83653295375024</c:v>
                </c:pt>
                <c:pt idx="7">
                  <c:v>316.10555921396485</c:v>
                </c:pt>
                <c:pt idx="8">
                  <c:v>418.26954782474883</c:v>
                </c:pt>
              </c:numCache>
            </c:numRef>
          </c:val>
        </c:ser>
        <c:ser>
          <c:idx val="0"/>
          <c:order val="4"/>
          <c:tx>
            <c:strRef>
              <c:f>'Figures 28-31'!$M$8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28-31'!$N$8:$V$8</c:f>
              <c:numCache>
                <c:formatCode>0.0</c:formatCode>
                <c:ptCount val="9"/>
                <c:pt idx="0">
                  <c:v>5.5007547569715749</c:v>
                </c:pt>
                <c:pt idx="1">
                  <c:v>14.28342259432349</c:v>
                </c:pt>
                <c:pt idx="2">
                  <c:v>34.619654706889108</c:v>
                </c:pt>
                <c:pt idx="3">
                  <c:v>54.437138773555084</c:v>
                </c:pt>
                <c:pt idx="4">
                  <c:v>61.074243121634268</c:v>
                </c:pt>
                <c:pt idx="5">
                  <c:v>40.240930641395508</c:v>
                </c:pt>
                <c:pt idx="6">
                  <c:v>19.437344436463672</c:v>
                </c:pt>
                <c:pt idx="7">
                  <c:v>1.3641949992037776</c:v>
                </c:pt>
                <c:pt idx="8">
                  <c:v>1.7157072821105999</c:v>
                </c:pt>
              </c:numCache>
            </c:numRef>
          </c:val>
        </c:ser>
        <c:ser>
          <c:idx val="8"/>
          <c:order val="5"/>
          <c:tx>
            <c:strRef>
              <c:f>'Figures 28-31'!$M$16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28-31'!$N$16:$V$16</c:f>
              <c:numCache>
                <c:formatCode>0.0</c:formatCode>
                <c:ptCount val="9"/>
                <c:pt idx="0">
                  <c:v>120.12320113261501</c:v>
                </c:pt>
                <c:pt idx="1">
                  <c:v>160.01532268221138</c:v>
                </c:pt>
                <c:pt idx="2">
                  <c:v>169.77585634239159</c:v>
                </c:pt>
                <c:pt idx="3">
                  <c:v>138.81826471921445</c:v>
                </c:pt>
                <c:pt idx="4">
                  <c:v>141.17661049706783</c:v>
                </c:pt>
                <c:pt idx="5">
                  <c:v>87.419462055338315</c:v>
                </c:pt>
                <c:pt idx="6">
                  <c:v>72.024968886244054</c:v>
                </c:pt>
                <c:pt idx="7">
                  <c:v>70.486668066875069</c:v>
                </c:pt>
                <c:pt idx="8">
                  <c:v>66.314530183479505</c:v>
                </c:pt>
              </c:numCache>
            </c:numRef>
          </c:val>
        </c:ser>
        <c:ser>
          <c:idx val="7"/>
          <c:order val="6"/>
          <c:tx>
            <c:strRef>
              <c:f>'Figures 28-31'!$M$15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  <a:ln>
              <a:noFill/>
            </a:ln>
          </c:spPr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28-31'!$N$15:$V$15</c:f>
              <c:numCache>
                <c:formatCode>0.0</c:formatCode>
                <c:ptCount val="9"/>
                <c:pt idx="0">
                  <c:v>2.0044393831093985</c:v>
                </c:pt>
                <c:pt idx="1">
                  <c:v>9.7193179439710455</c:v>
                </c:pt>
                <c:pt idx="2">
                  <c:v>9.1258132720739926</c:v>
                </c:pt>
                <c:pt idx="3">
                  <c:v>11.975254816397987</c:v>
                </c:pt>
                <c:pt idx="4">
                  <c:v>6.6350189821967822</c:v>
                </c:pt>
                <c:pt idx="5">
                  <c:v>8.0557116592411653</c:v>
                </c:pt>
                <c:pt idx="6">
                  <c:v>30.655505491701881</c:v>
                </c:pt>
                <c:pt idx="7">
                  <c:v>34.244523856472668</c:v>
                </c:pt>
                <c:pt idx="8">
                  <c:v>36.803006697200658</c:v>
                </c:pt>
              </c:numCache>
            </c:numRef>
          </c:val>
        </c:ser>
        <c:ser>
          <c:idx val="6"/>
          <c:order val="7"/>
          <c:tx>
            <c:strRef>
              <c:f>'Figures 28-31'!$M$14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28-31'!$N$14:$V$14</c:f>
              <c:numCache>
                <c:formatCode>0.0</c:formatCode>
                <c:ptCount val="9"/>
                <c:pt idx="0">
                  <c:v>1.5169167709442266</c:v>
                </c:pt>
                <c:pt idx="1">
                  <c:v>10.142956149894845</c:v>
                </c:pt>
                <c:pt idx="2">
                  <c:v>11.05675250391743</c:v>
                </c:pt>
                <c:pt idx="3">
                  <c:v>11.999750816775617</c:v>
                </c:pt>
                <c:pt idx="4">
                  <c:v>12.912609905622535</c:v>
                </c:pt>
                <c:pt idx="5">
                  <c:v>12.91261120301025</c:v>
                </c:pt>
                <c:pt idx="6">
                  <c:v>13.757321329049724</c:v>
                </c:pt>
                <c:pt idx="7">
                  <c:v>14.538060113016087</c:v>
                </c:pt>
                <c:pt idx="8">
                  <c:v>14.538079351708024</c:v>
                </c:pt>
              </c:numCache>
            </c:numRef>
          </c:val>
        </c:ser>
        <c:ser>
          <c:idx val="5"/>
          <c:order val="8"/>
          <c:tx>
            <c:strRef>
              <c:f>'Figures 28-31'!$M$13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28-31'!$N$13:$V$13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8.4688765671339953E-6</c:v>
                </c:pt>
                <c:pt idx="3">
                  <c:v>8.4688765671339953E-6</c:v>
                </c:pt>
                <c:pt idx="4">
                  <c:v>8.4688765671339953E-6</c:v>
                </c:pt>
                <c:pt idx="5">
                  <c:v>3.73102231329269E-6</c:v>
                </c:pt>
                <c:pt idx="6">
                  <c:v>9.1442917232384201E-7</c:v>
                </c:pt>
                <c:pt idx="7">
                  <c:v>2.3411484006132541E-6</c:v>
                </c:pt>
                <c:pt idx="8">
                  <c:v>3.4185486055699714</c:v>
                </c:pt>
              </c:numCache>
            </c:numRef>
          </c:val>
        </c:ser>
        <c:ser>
          <c:idx val="9"/>
          <c:order val="9"/>
          <c:tx>
            <c:strRef>
              <c:f>'Figures 28-31'!$M$17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28-31'!$N$17:$V$17</c:f>
              <c:numCache>
                <c:formatCode>0.0</c:formatCode>
                <c:ptCount val="9"/>
                <c:pt idx="0">
                  <c:v>1.9946216814120816</c:v>
                </c:pt>
                <c:pt idx="1">
                  <c:v>1.9508615776604299</c:v>
                </c:pt>
                <c:pt idx="2">
                  <c:v>1.9070986323172958</c:v>
                </c:pt>
                <c:pt idx="3">
                  <c:v>1.8633345831381485</c:v>
                </c:pt>
                <c:pt idx="4">
                  <c:v>1.1093034423064532</c:v>
                </c:pt>
                <c:pt idx="5">
                  <c:v>2.7192108921828635E-5</c:v>
                </c:pt>
                <c:pt idx="6">
                  <c:v>1.676151581420193E-5</c:v>
                </c:pt>
                <c:pt idx="7">
                  <c:v>1.5292414710911979E-5</c:v>
                </c:pt>
                <c:pt idx="8">
                  <c:v>1.6197470898397703E-5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47936"/>
        <c:axId val="174249472"/>
      </c:areaChart>
      <c:catAx>
        <c:axId val="1742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249472"/>
        <c:crosses val="autoZero"/>
        <c:auto val="1"/>
        <c:lblAlgn val="ctr"/>
        <c:lblOffset val="100"/>
        <c:noMultiLvlLbl val="0"/>
      </c:catAx>
      <c:valAx>
        <c:axId val="174249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Heat Supply (TWh/yr)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4247936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28-31'!$M$29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28-31'!$N$29:$V$29</c:f>
              <c:numCache>
                <c:formatCode>0.0</c:formatCode>
                <c:ptCount val="9"/>
                <c:pt idx="0">
                  <c:v>51.543291670912595</c:v>
                </c:pt>
                <c:pt idx="1">
                  <c:v>40.127725588605593</c:v>
                </c:pt>
                <c:pt idx="2">
                  <c:v>27.549240723955954</c:v>
                </c:pt>
                <c:pt idx="3">
                  <c:v>17.736822144209313</c:v>
                </c:pt>
                <c:pt idx="4">
                  <c:v>21.232550523627328</c:v>
                </c:pt>
                <c:pt idx="5">
                  <c:v>35.161097986163256</c:v>
                </c:pt>
                <c:pt idx="6">
                  <c:v>49.360246440765017</c:v>
                </c:pt>
                <c:pt idx="7">
                  <c:v>48.728875092552343</c:v>
                </c:pt>
                <c:pt idx="8">
                  <c:v>42.490179391902146</c:v>
                </c:pt>
              </c:numCache>
            </c:numRef>
          </c:val>
        </c:ser>
        <c:ser>
          <c:idx val="2"/>
          <c:order val="1"/>
          <c:tx>
            <c:strRef>
              <c:f>'Figures 28-31'!$M$27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28-31'!$N$27:$V$27</c:f>
              <c:numCache>
                <c:formatCode>0.0</c:formatCode>
                <c:ptCount val="9"/>
                <c:pt idx="0">
                  <c:v>32.437238702733985</c:v>
                </c:pt>
                <c:pt idx="1">
                  <c:v>24.588055427562377</c:v>
                </c:pt>
                <c:pt idx="2">
                  <c:v>16.147636024700788</c:v>
                </c:pt>
                <c:pt idx="3">
                  <c:v>6.8675567554216643</c:v>
                </c:pt>
                <c:pt idx="4">
                  <c:v>0.25697809707481944</c:v>
                </c:pt>
                <c:pt idx="5">
                  <c:v>4.9147431608939858</c:v>
                </c:pt>
                <c:pt idx="6">
                  <c:v>11.6796352951272</c:v>
                </c:pt>
                <c:pt idx="7">
                  <c:v>20.530890526465175</c:v>
                </c:pt>
                <c:pt idx="8">
                  <c:v>27.492494761899856</c:v>
                </c:pt>
              </c:numCache>
            </c:numRef>
          </c:val>
        </c:ser>
        <c:ser>
          <c:idx val="3"/>
          <c:order val="2"/>
          <c:tx>
            <c:strRef>
              <c:f>'Figures 28-31'!$M$28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28-31'!$N$28:$V$28</c:f>
              <c:numCache>
                <c:formatCode>0.0</c:formatCode>
                <c:ptCount val="9"/>
                <c:pt idx="0">
                  <c:v>474.81172231875991</c:v>
                </c:pt>
                <c:pt idx="1">
                  <c:v>487.89294333632944</c:v>
                </c:pt>
                <c:pt idx="2">
                  <c:v>498.40018301231356</c:v>
                </c:pt>
                <c:pt idx="3">
                  <c:v>506.21042994045388</c:v>
                </c:pt>
                <c:pt idx="4">
                  <c:v>501.79060884058987</c:v>
                </c:pt>
                <c:pt idx="5">
                  <c:v>467.31462034336988</c:v>
                </c:pt>
                <c:pt idx="6">
                  <c:v>430.52738667627705</c:v>
                </c:pt>
                <c:pt idx="7">
                  <c:v>351.30189123072915</c:v>
                </c:pt>
                <c:pt idx="8">
                  <c:v>281.05899586290911</c:v>
                </c:pt>
              </c:numCache>
            </c:numRef>
          </c:val>
        </c:ser>
        <c:ser>
          <c:idx val="1"/>
          <c:order val="3"/>
          <c:tx>
            <c:strRef>
              <c:f>'Figures 28-31'!$M$26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28-31'!$N$26:$V$26</c:f>
              <c:numCache>
                <c:formatCode>0.0</c:formatCode>
                <c:ptCount val="9"/>
                <c:pt idx="0">
                  <c:v>61.56015707211688</c:v>
                </c:pt>
                <c:pt idx="1">
                  <c:v>59.217368825664465</c:v>
                </c:pt>
                <c:pt idx="2">
                  <c:v>68.216533782025508</c:v>
                </c:pt>
                <c:pt idx="3">
                  <c:v>59.6401778228878</c:v>
                </c:pt>
                <c:pt idx="4">
                  <c:v>45.965248075254031</c:v>
                </c:pt>
                <c:pt idx="5">
                  <c:v>114.2498307976014</c:v>
                </c:pt>
                <c:pt idx="6">
                  <c:v>174.77001215867909</c:v>
                </c:pt>
                <c:pt idx="7">
                  <c:v>269.84952989873739</c:v>
                </c:pt>
                <c:pt idx="8">
                  <c:v>354.28933566386684</c:v>
                </c:pt>
              </c:numCache>
            </c:numRef>
          </c:val>
        </c:ser>
        <c:ser>
          <c:idx val="0"/>
          <c:order val="4"/>
          <c:tx>
            <c:strRef>
              <c:f>'Figures 28-31'!$M$25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28-31'!$N$25:$V$25</c:f>
              <c:numCache>
                <c:formatCode>0.0</c:formatCode>
                <c:ptCount val="9"/>
                <c:pt idx="0">
                  <c:v>6.3539350191514501</c:v>
                </c:pt>
                <c:pt idx="1">
                  <c:v>13.237364831645518</c:v>
                </c:pt>
                <c:pt idx="2">
                  <c:v>32.808952556775253</c:v>
                </c:pt>
                <c:pt idx="3">
                  <c:v>50.755166224109502</c:v>
                </c:pt>
                <c:pt idx="4">
                  <c:v>62.678411145051697</c:v>
                </c:pt>
                <c:pt idx="5">
                  <c:v>41.245982677855253</c:v>
                </c:pt>
                <c:pt idx="6">
                  <c:v>23.757886106726477</c:v>
                </c:pt>
                <c:pt idx="7">
                  <c:v>16.260164852228939</c:v>
                </c:pt>
                <c:pt idx="8">
                  <c:v>16.26016493302301</c:v>
                </c:pt>
              </c:numCache>
            </c:numRef>
          </c:val>
        </c:ser>
        <c:ser>
          <c:idx val="8"/>
          <c:order val="5"/>
          <c:tx>
            <c:strRef>
              <c:f>'Figures 28-31'!$M$33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28-31'!$N$33:$V$33</c:f>
              <c:numCache>
                <c:formatCode>0.0</c:formatCode>
                <c:ptCount val="9"/>
                <c:pt idx="0">
                  <c:v>121.79781753255121</c:v>
                </c:pt>
                <c:pt idx="1">
                  <c:v>111.70565541473374</c:v>
                </c:pt>
                <c:pt idx="2">
                  <c:v>94.124003320028592</c:v>
                </c:pt>
                <c:pt idx="3">
                  <c:v>108.69102182704779</c:v>
                </c:pt>
                <c:pt idx="4">
                  <c:v>113.72210438583983</c:v>
                </c:pt>
                <c:pt idx="5">
                  <c:v>88.536825059380433</c:v>
                </c:pt>
                <c:pt idx="6">
                  <c:v>72.035868355208336</c:v>
                </c:pt>
                <c:pt idx="7">
                  <c:v>70.491247660956716</c:v>
                </c:pt>
                <c:pt idx="8">
                  <c:v>71.448397829740259</c:v>
                </c:pt>
              </c:numCache>
            </c:numRef>
          </c:val>
        </c:ser>
        <c:ser>
          <c:idx val="7"/>
          <c:order val="6"/>
          <c:tx>
            <c:strRef>
              <c:f>'Figures 28-31'!$M$32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</c:spPr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28-31'!$N$32:$V$32</c:f>
              <c:numCache>
                <c:formatCode>0.0</c:formatCode>
                <c:ptCount val="9"/>
                <c:pt idx="0">
                  <c:v>1.1512058678567008</c:v>
                </c:pt>
                <c:pt idx="1">
                  <c:v>9.8570463267416315</c:v>
                </c:pt>
                <c:pt idx="2">
                  <c:v>10.699560348936096</c:v>
                </c:pt>
                <c:pt idx="3">
                  <c:v>15.014268105602774</c:v>
                </c:pt>
                <c:pt idx="4">
                  <c:v>8.3560251951190736</c:v>
                </c:pt>
                <c:pt idx="5">
                  <c:v>14.014889396401456</c:v>
                </c:pt>
                <c:pt idx="6">
                  <c:v>15.271815874563821</c:v>
                </c:pt>
                <c:pt idx="7">
                  <c:v>15.271829718404103</c:v>
                </c:pt>
                <c:pt idx="8">
                  <c:v>16.132001393762007</c:v>
                </c:pt>
              </c:numCache>
            </c:numRef>
          </c:val>
        </c:ser>
        <c:ser>
          <c:idx val="6"/>
          <c:order val="7"/>
          <c:tx>
            <c:strRef>
              <c:f>'Figures 28-31'!$M$31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28-31'!$N$31:$V$31</c:f>
              <c:numCache>
                <c:formatCode>0.0</c:formatCode>
                <c:ptCount val="9"/>
                <c:pt idx="0">
                  <c:v>1.5169247762474622</c:v>
                </c:pt>
                <c:pt idx="1">
                  <c:v>2.2279026493759444</c:v>
                </c:pt>
                <c:pt idx="2">
                  <c:v>3.141898755276721</c:v>
                </c:pt>
                <c:pt idx="3">
                  <c:v>4.0857069504101711</c:v>
                </c:pt>
                <c:pt idx="4">
                  <c:v>10.449600235559927</c:v>
                </c:pt>
                <c:pt idx="5">
                  <c:v>10.449600235559927</c:v>
                </c:pt>
                <c:pt idx="6">
                  <c:v>10.449600235559927</c:v>
                </c:pt>
                <c:pt idx="7">
                  <c:v>10.449600235559927</c:v>
                </c:pt>
                <c:pt idx="8">
                  <c:v>11.596803228026801</c:v>
                </c:pt>
              </c:numCache>
            </c:numRef>
          </c:val>
        </c:ser>
        <c:ser>
          <c:idx val="5"/>
          <c:order val="8"/>
          <c:tx>
            <c:strRef>
              <c:f>'Figures 28-31'!$M$30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28-31'!$N$30:$V$30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'Figures 28-31'!$M$34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28-31'!$N$34:$V$34</c:f>
              <c:numCache>
                <c:formatCode>0.0</c:formatCode>
                <c:ptCount val="9"/>
                <c:pt idx="0">
                  <c:v>1.994611395783761</c:v>
                </c:pt>
                <c:pt idx="1">
                  <c:v>1.9508458944262008</c:v>
                </c:pt>
                <c:pt idx="2">
                  <c:v>1.9070827590158574</c:v>
                </c:pt>
                <c:pt idx="3">
                  <c:v>1.8633173945165304</c:v>
                </c:pt>
                <c:pt idx="4">
                  <c:v>1.1092379574171154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14240"/>
        <c:axId val="174315776"/>
      </c:areaChart>
      <c:catAx>
        <c:axId val="1743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315776"/>
        <c:crosses val="autoZero"/>
        <c:auto val="1"/>
        <c:lblAlgn val="ctr"/>
        <c:lblOffset val="100"/>
        <c:noMultiLvlLbl val="0"/>
      </c:catAx>
      <c:valAx>
        <c:axId val="174315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Heat Supply (TWh/yr)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4314240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28-31'!$M$49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28-31'!$N$49:$V$49</c:f>
              <c:numCache>
                <c:formatCode>0.0</c:formatCode>
                <c:ptCount val="9"/>
                <c:pt idx="0">
                  <c:v>51.611877885476197</c:v>
                </c:pt>
                <c:pt idx="1">
                  <c:v>39.863300997748546</c:v>
                </c:pt>
                <c:pt idx="2">
                  <c:v>29.428539925604333</c:v>
                </c:pt>
                <c:pt idx="3">
                  <c:v>18.795209297753416</c:v>
                </c:pt>
                <c:pt idx="4">
                  <c:v>23.241512771348013</c:v>
                </c:pt>
                <c:pt idx="5">
                  <c:v>19.302887885242846</c:v>
                </c:pt>
                <c:pt idx="6">
                  <c:v>18.069229141210016</c:v>
                </c:pt>
                <c:pt idx="7">
                  <c:v>15.534030948814891</c:v>
                </c:pt>
                <c:pt idx="8">
                  <c:v>15.2695669262556</c:v>
                </c:pt>
              </c:numCache>
            </c:numRef>
          </c:val>
        </c:ser>
        <c:ser>
          <c:idx val="2"/>
          <c:order val="1"/>
          <c:tx>
            <c:strRef>
              <c:f>'Figures 28-31'!$M$47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28-31'!$N$47:$V$47</c:f>
              <c:numCache>
                <c:formatCode>0.0</c:formatCode>
                <c:ptCount val="9"/>
                <c:pt idx="0">
                  <c:v>32.442853908886377</c:v>
                </c:pt>
                <c:pt idx="1">
                  <c:v>23.306230951861956</c:v>
                </c:pt>
                <c:pt idx="2">
                  <c:v>12.800499767280211</c:v>
                </c:pt>
                <c:pt idx="3">
                  <c:v>6.5935238508992509</c:v>
                </c:pt>
                <c:pt idx="4">
                  <c:v>0.18078981132054037</c:v>
                </c:pt>
                <c:pt idx="5">
                  <c:v>4.1373627371372619</c:v>
                </c:pt>
                <c:pt idx="6">
                  <c:v>5.2210376666845359</c:v>
                </c:pt>
                <c:pt idx="7">
                  <c:v>4.6576921063360164</c:v>
                </c:pt>
                <c:pt idx="8">
                  <c:v>4.6002618949845058</c:v>
                </c:pt>
              </c:numCache>
            </c:numRef>
          </c:val>
        </c:ser>
        <c:ser>
          <c:idx val="3"/>
          <c:order val="2"/>
          <c:tx>
            <c:strRef>
              <c:f>'Figures 28-31'!$M$48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28-31'!$N$48:$V$48</c:f>
              <c:numCache>
                <c:formatCode>0.0</c:formatCode>
                <c:ptCount val="9"/>
                <c:pt idx="0">
                  <c:v>464.13176345319067</c:v>
                </c:pt>
                <c:pt idx="1">
                  <c:v>424.44575191031686</c:v>
                </c:pt>
                <c:pt idx="2">
                  <c:v>400.22452968329151</c:v>
                </c:pt>
                <c:pt idx="3">
                  <c:v>434.44988294021135</c:v>
                </c:pt>
                <c:pt idx="4">
                  <c:v>459.90426422801517</c:v>
                </c:pt>
                <c:pt idx="5">
                  <c:v>469.45387096782434</c:v>
                </c:pt>
                <c:pt idx="6">
                  <c:v>467.70398549677145</c:v>
                </c:pt>
                <c:pt idx="7">
                  <c:v>430.10347601678177</c:v>
                </c:pt>
                <c:pt idx="8">
                  <c:v>419.92474907873515</c:v>
                </c:pt>
              </c:numCache>
            </c:numRef>
          </c:val>
        </c:ser>
        <c:ser>
          <c:idx val="1"/>
          <c:order val="3"/>
          <c:tx>
            <c:strRef>
              <c:f>'Figures 28-31'!$M$46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28-31'!$N$46:$V$46</c:f>
              <c:numCache>
                <c:formatCode>0.0</c:formatCode>
                <c:ptCount val="9"/>
                <c:pt idx="0">
                  <c:v>61.555580283264433</c:v>
                </c:pt>
                <c:pt idx="1">
                  <c:v>64.083603324580224</c:v>
                </c:pt>
                <c:pt idx="2">
                  <c:v>69.631244005215891</c:v>
                </c:pt>
                <c:pt idx="3">
                  <c:v>75.726191055830697</c:v>
                </c:pt>
                <c:pt idx="4">
                  <c:v>44.876554853749148</c:v>
                </c:pt>
                <c:pt idx="5">
                  <c:v>102.69176859108848</c:v>
                </c:pt>
                <c:pt idx="6">
                  <c:v>116.04633713431579</c:v>
                </c:pt>
                <c:pt idx="7">
                  <c:v>135.65904997290104</c:v>
                </c:pt>
                <c:pt idx="8">
                  <c:v>159.83333440147217</c:v>
                </c:pt>
              </c:numCache>
            </c:numRef>
          </c:val>
        </c:ser>
        <c:ser>
          <c:idx val="0"/>
          <c:order val="4"/>
          <c:tx>
            <c:strRef>
              <c:f>'Figures 28-31'!$M$45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28-31'!$N$45:$V$45</c:f>
              <c:numCache>
                <c:formatCode>0.0</c:formatCode>
                <c:ptCount val="9"/>
                <c:pt idx="0">
                  <c:v>6.3095438282105611</c:v>
                </c:pt>
                <c:pt idx="1">
                  <c:v>7.3703520093340655</c:v>
                </c:pt>
                <c:pt idx="2">
                  <c:v>10.813277359713092</c:v>
                </c:pt>
                <c:pt idx="3">
                  <c:v>12.405899796790315</c:v>
                </c:pt>
                <c:pt idx="4">
                  <c:v>8.1936135066534046</c:v>
                </c:pt>
                <c:pt idx="5">
                  <c:v>4.7785400725963267</c:v>
                </c:pt>
                <c:pt idx="6">
                  <c:v>17.612988572724191</c:v>
                </c:pt>
                <c:pt idx="7">
                  <c:v>17.612988517256522</c:v>
                </c:pt>
                <c:pt idx="8">
                  <c:v>15.761915781451121</c:v>
                </c:pt>
              </c:numCache>
            </c:numRef>
          </c:val>
        </c:ser>
        <c:ser>
          <c:idx val="8"/>
          <c:order val="5"/>
          <c:tx>
            <c:strRef>
              <c:f>'Figures 28-31'!$M$53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28-31'!$N$53:$V$53</c:f>
              <c:numCache>
                <c:formatCode>0.0</c:formatCode>
                <c:ptCount val="9"/>
                <c:pt idx="0">
                  <c:v>132.41704912200424</c:v>
                </c:pt>
                <c:pt idx="1">
                  <c:v>169.78913142966451</c:v>
                </c:pt>
                <c:pt idx="2">
                  <c:v>211.84941297607986</c:v>
                </c:pt>
                <c:pt idx="3">
                  <c:v>199.79083485997151</c:v>
                </c:pt>
                <c:pt idx="4">
                  <c:v>209.92505838370903</c:v>
                </c:pt>
                <c:pt idx="5">
                  <c:v>148.15914947865633</c:v>
                </c:pt>
                <c:pt idx="6">
                  <c:v>136.17939390629817</c:v>
                </c:pt>
                <c:pt idx="7">
                  <c:v>169.69986446247839</c:v>
                </c:pt>
                <c:pt idx="8">
                  <c:v>173.35464252675118</c:v>
                </c:pt>
              </c:numCache>
            </c:numRef>
          </c:val>
        </c:ser>
        <c:ser>
          <c:idx val="7"/>
          <c:order val="6"/>
          <c:tx>
            <c:strRef>
              <c:f>'Figures 28-31'!$M$52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</c:spPr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28-31'!$N$52:$V$52</c:f>
              <c:numCache>
                <c:formatCode>0.0</c:formatCode>
                <c:ptCount val="9"/>
                <c:pt idx="0">
                  <c:v>1.1213956254918318</c:v>
                </c:pt>
                <c:pt idx="1">
                  <c:v>9.2008211528652364</c:v>
                </c:pt>
                <c:pt idx="2">
                  <c:v>5.0466085930954616</c:v>
                </c:pt>
                <c:pt idx="3">
                  <c:v>6.5873975838908896</c:v>
                </c:pt>
                <c:pt idx="4">
                  <c:v>5.2114383333533718</c:v>
                </c:pt>
                <c:pt idx="5">
                  <c:v>15.117838435873294</c:v>
                </c:pt>
                <c:pt idx="6">
                  <c:v>14.022322275266951</c:v>
                </c:pt>
                <c:pt idx="7">
                  <c:v>14.610342808916576</c:v>
                </c:pt>
                <c:pt idx="8">
                  <c:v>15.226798839849607</c:v>
                </c:pt>
              </c:numCache>
            </c:numRef>
          </c:val>
        </c:ser>
        <c:ser>
          <c:idx val="6"/>
          <c:order val="7"/>
          <c:tx>
            <c:strRef>
              <c:f>'Figures 28-31'!$M$51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28-31'!$N$51:$V$51</c:f>
              <c:numCache>
                <c:formatCode>0.0</c:formatCode>
                <c:ptCount val="9"/>
                <c:pt idx="0">
                  <c:v>1.5845663495616531</c:v>
                </c:pt>
                <c:pt idx="1">
                  <c:v>9.4956587685926692</c:v>
                </c:pt>
                <c:pt idx="2">
                  <c:v>11.234230683184055</c:v>
                </c:pt>
                <c:pt idx="3">
                  <c:v>12.139545643299687</c:v>
                </c:pt>
                <c:pt idx="4">
                  <c:v>13.06249609421149</c:v>
                </c:pt>
                <c:pt idx="5">
                  <c:v>13.06249609421149</c:v>
                </c:pt>
                <c:pt idx="6">
                  <c:v>13.06249609421149</c:v>
                </c:pt>
                <c:pt idx="7">
                  <c:v>13.255322147675038</c:v>
                </c:pt>
                <c:pt idx="8">
                  <c:v>13.877655621678045</c:v>
                </c:pt>
              </c:numCache>
            </c:numRef>
          </c:val>
        </c:ser>
        <c:ser>
          <c:idx val="5"/>
          <c:order val="8"/>
          <c:tx>
            <c:strRef>
              <c:f>'Figures 28-31'!$M$50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28-31'!$N$50:$V$50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'Figures 28-31'!$M$54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28-31'!$N$54:$V$54</c:f>
              <c:numCache>
                <c:formatCode>0.0</c:formatCode>
                <c:ptCount val="9"/>
                <c:pt idx="0">
                  <c:v>1.9946112375620288</c:v>
                </c:pt>
                <c:pt idx="1">
                  <c:v>1.9508458725355675</c:v>
                </c:pt>
                <c:pt idx="2">
                  <c:v>1.9070828022979445</c:v>
                </c:pt>
                <c:pt idx="3">
                  <c:v>1.8633172344675575</c:v>
                </c:pt>
                <c:pt idx="4">
                  <c:v>1.1092378300038792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76448"/>
        <c:axId val="174377984"/>
      </c:areaChart>
      <c:catAx>
        <c:axId val="1743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377984"/>
        <c:crosses val="autoZero"/>
        <c:auto val="1"/>
        <c:lblAlgn val="ctr"/>
        <c:lblOffset val="100"/>
        <c:noMultiLvlLbl val="0"/>
      </c:catAx>
      <c:valAx>
        <c:axId val="174377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Heat Supply (TWh/yr)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437644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28-31'!$M$69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28-31'!$N$69:$V$69</c:f>
              <c:numCache>
                <c:formatCode>0.0</c:formatCode>
                <c:ptCount val="9"/>
                <c:pt idx="0">
                  <c:v>51.119379440886306</c:v>
                </c:pt>
                <c:pt idx="1">
                  <c:v>39.873059763519827</c:v>
                </c:pt>
                <c:pt idx="2">
                  <c:v>24.281715277432752</c:v>
                </c:pt>
                <c:pt idx="3">
                  <c:v>30.139027930263428</c:v>
                </c:pt>
                <c:pt idx="4">
                  <c:v>42.355518653914132</c:v>
                </c:pt>
                <c:pt idx="5">
                  <c:v>44.92224377430685</c:v>
                </c:pt>
                <c:pt idx="6">
                  <c:v>42.995472899503511</c:v>
                </c:pt>
                <c:pt idx="7">
                  <c:v>42.205584816246599</c:v>
                </c:pt>
                <c:pt idx="8">
                  <c:v>40.025374889540174</c:v>
                </c:pt>
              </c:numCache>
            </c:numRef>
          </c:val>
        </c:ser>
        <c:ser>
          <c:idx val="2"/>
          <c:order val="1"/>
          <c:tx>
            <c:strRef>
              <c:f>'Figures 28-31'!$M$67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28-31'!$N$67:$V$67</c:f>
              <c:numCache>
                <c:formatCode>0.0</c:formatCode>
                <c:ptCount val="9"/>
                <c:pt idx="0">
                  <c:v>32.935363944453357</c:v>
                </c:pt>
                <c:pt idx="1">
                  <c:v>23.344011139731368</c:v>
                </c:pt>
                <c:pt idx="2">
                  <c:v>20.717174446511287</c:v>
                </c:pt>
                <c:pt idx="3">
                  <c:v>20.325835787743401</c:v>
                </c:pt>
                <c:pt idx="4">
                  <c:v>17.328220107120931</c:v>
                </c:pt>
                <c:pt idx="5">
                  <c:v>24.03070187458184</c:v>
                </c:pt>
                <c:pt idx="6">
                  <c:v>26.417068289121381</c:v>
                </c:pt>
                <c:pt idx="7">
                  <c:v>27.521630236474063</c:v>
                </c:pt>
                <c:pt idx="8">
                  <c:v>29.572732426223922</c:v>
                </c:pt>
              </c:numCache>
            </c:numRef>
          </c:val>
        </c:ser>
        <c:ser>
          <c:idx val="3"/>
          <c:order val="2"/>
          <c:tx>
            <c:strRef>
              <c:f>'Figures 28-31'!$M$68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28-31'!$N$68:$V$68</c:f>
              <c:numCache>
                <c:formatCode>0.0</c:formatCode>
                <c:ptCount val="9"/>
                <c:pt idx="0">
                  <c:v>473.62015315711096</c:v>
                </c:pt>
                <c:pt idx="1">
                  <c:v>430.02208305642023</c:v>
                </c:pt>
                <c:pt idx="2">
                  <c:v>422.10351460851973</c:v>
                </c:pt>
                <c:pt idx="3">
                  <c:v>448.60230539809254</c:v>
                </c:pt>
                <c:pt idx="4">
                  <c:v>442.41705896377147</c:v>
                </c:pt>
                <c:pt idx="5">
                  <c:v>464.51853377219368</c:v>
                </c:pt>
                <c:pt idx="6">
                  <c:v>370.26435941573527</c:v>
                </c:pt>
                <c:pt idx="7">
                  <c:v>295.67028228418178</c:v>
                </c:pt>
                <c:pt idx="8">
                  <c:v>223.4867200818349</c:v>
                </c:pt>
              </c:numCache>
            </c:numRef>
          </c:val>
        </c:ser>
        <c:ser>
          <c:idx val="1"/>
          <c:order val="3"/>
          <c:tx>
            <c:strRef>
              <c:f>'Figures 28-31'!$M$66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28-31'!$N$66:$V$66</c:f>
              <c:numCache>
                <c:formatCode>0.0</c:formatCode>
                <c:ptCount val="9"/>
                <c:pt idx="0">
                  <c:v>65.422920971350734</c:v>
                </c:pt>
                <c:pt idx="1">
                  <c:v>68.758579754351601</c:v>
                </c:pt>
                <c:pt idx="2">
                  <c:v>77.559656829756932</c:v>
                </c:pt>
                <c:pt idx="3">
                  <c:v>111.76371190692424</c:v>
                </c:pt>
                <c:pt idx="4">
                  <c:v>105.5575104151102</c:v>
                </c:pt>
                <c:pt idx="5">
                  <c:v>141.3399146147141</c:v>
                </c:pt>
                <c:pt idx="6">
                  <c:v>243.21341502998229</c:v>
                </c:pt>
                <c:pt idx="7">
                  <c:v>328.79598272470884</c:v>
                </c:pt>
                <c:pt idx="8">
                  <c:v>413.28935581175404</c:v>
                </c:pt>
              </c:numCache>
            </c:numRef>
          </c:val>
        </c:ser>
        <c:ser>
          <c:idx val="0"/>
          <c:order val="4"/>
          <c:tx>
            <c:strRef>
              <c:f>'Figures 28-31'!$M$65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28-31'!$N$65:$V$65</c:f>
              <c:numCache>
                <c:formatCode>0.0</c:formatCode>
                <c:ptCount val="9"/>
                <c:pt idx="0">
                  <c:v>5.5023915243931771</c:v>
                </c:pt>
                <c:pt idx="1">
                  <c:v>14.102916218200718</c:v>
                </c:pt>
                <c:pt idx="2">
                  <c:v>34.017066133072305</c:v>
                </c:pt>
                <c:pt idx="3">
                  <c:v>32.689547346402776</c:v>
                </c:pt>
                <c:pt idx="4">
                  <c:v>21.264066215413848</c:v>
                </c:pt>
                <c:pt idx="5">
                  <c:v>13.599826157120196</c:v>
                </c:pt>
                <c:pt idx="6">
                  <c:v>13.599826030611235</c:v>
                </c:pt>
                <c:pt idx="7">
                  <c:v>13.599826172940114</c:v>
                </c:pt>
                <c:pt idx="8">
                  <c:v>0</c:v>
                </c:pt>
              </c:numCache>
            </c:numRef>
          </c:val>
        </c:ser>
        <c:ser>
          <c:idx val="8"/>
          <c:order val="5"/>
          <c:tx>
            <c:strRef>
              <c:f>'Figures 28-31'!$M$73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28-31'!$N$73:$V$73</c:f>
              <c:numCache>
                <c:formatCode>0.0</c:formatCode>
                <c:ptCount val="9"/>
                <c:pt idx="0">
                  <c:v>119.05818995442401</c:v>
                </c:pt>
                <c:pt idx="1">
                  <c:v>159.0586708707599</c:v>
                </c:pt>
                <c:pt idx="2">
                  <c:v>158.81577809413761</c:v>
                </c:pt>
                <c:pt idx="3">
                  <c:v>119.98199230277194</c:v>
                </c:pt>
                <c:pt idx="4">
                  <c:v>122.02658836587479</c:v>
                </c:pt>
                <c:pt idx="5">
                  <c:v>69.836447095209536</c:v>
                </c:pt>
                <c:pt idx="6">
                  <c:v>70.128506481325459</c:v>
                </c:pt>
                <c:pt idx="7">
                  <c:v>71.078642229405588</c:v>
                </c:pt>
                <c:pt idx="8">
                  <c:v>72.040226544180925</c:v>
                </c:pt>
              </c:numCache>
            </c:numRef>
          </c:val>
        </c:ser>
        <c:ser>
          <c:idx val="7"/>
          <c:order val="6"/>
          <c:tx>
            <c:strRef>
              <c:f>'Figures 28-31'!$M$72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</c:spPr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28-31'!$N$72:$V$72</c:f>
              <c:numCache>
                <c:formatCode>0.0</c:formatCode>
                <c:ptCount val="9"/>
                <c:pt idx="0">
                  <c:v>1.9285480531707613</c:v>
                </c:pt>
                <c:pt idx="1">
                  <c:v>9.9822184952771522</c:v>
                </c:pt>
                <c:pt idx="2">
                  <c:v>10.183082769339794</c:v>
                </c:pt>
                <c:pt idx="3">
                  <c:v>14.528934495119159</c:v>
                </c:pt>
                <c:pt idx="4">
                  <c:v>14.528334596475915</c:v>
                </c:pt>
                <c:pt idx="5">
                  <c:v>16.06677503510852</c:v>
                </c:pt>
                <c:pt idx="6">
                  <c:v>16.975868735323946</c:v>
                </c:pt>
                <c:pt idx="7">
                  <c:v>17.857964996476959</c:v>
                </c:pt>
                <c:pt idx="8">
                  <c:v>32.780863482042498</c:v>
                </c:pt>
              </c:numCache>
            </c:numRef>
          </c:val>
        </c:ser>
        <c:ser>
          <c:idx val="6"/>
          <c:order val="7"/>
          <c:tx>
            <c:strRef>
              <c:f>'Figures 28-31'!$M$71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28-31'!$N$71:$V$71</c:f>
              <c:numCache>
                <c:formatCode>0.0</c:formatCode>
                <c:ptCount val="9"/>
                <c:pt idx="0">
                  <c:v>1.5845659972683721</c:v>
                </c:pt>
                <c:pt idx="1">
                  <c:v>2.4117407768229548</c:v>
                </c:pt>
                <c:pt idx="2">
                  <c:v>3.3257409217006044</c:v>
                </c:pt>
                <c:pt idx="3">
                  <c:v>3.3257409217006044</c:v>
                </c:pt>
                <c:pt idx="4">
                  <c:v>3.3257409217006044</c:v>
                </c:pt>
                <c:pt idx="5">
                  <c:v>4.2463561267280685</c:v>
                </c:pt>
                <c:pt idx="6">
                  <c:v>7.310804667251352</c:v>
                </c:pt>
                <c:pt idx="7">
                  <c:v>7.3471790879815728</c:v>
                </c:pt>
                <c:pt idx="8">
                  <c:v>7.5716103030912336</c:v>
                </c:pt>
              </c:numCache>
            </c:numRef>
          </c:val>
        </c:ser>
        <c:ser>
          <c:idx val="5"/>
          <c:order val="8"/>
          <c:tx>
            <c:strRef>
              <c:f>'Figures 28-31'!$M$70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28-31'!$N$70:$V$70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'Figures 28-31'!$M$74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28-31'!$N$74:$V$74</c:f>
              <c:numCache>
                <c:formatCode>0.0</c:formatCode>
                <c:ptCount val="9"/>
                <c:pt idx="0">
                  <c:v>1.9946114662141246</c:v>
                </c:pt>
                <c:pt idx="1">
                  <c:v>1.9508461526081564</c:v>
                </c:pt>
                <c:pt idx="2">
                  <c:v>1.9070828790035412</c:v>
                </c:pt>
                <c:pt idx="3">
                  <c:v>1.8633174991704049</c:v>
                </c:pt>
                <c:pt idx="4">
                  <c:v>1.1092380283190824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29056"/>
        <c:axId val="174043136"/>
      </c:areaChart>
      <c:catAx>
        <c:axId val="174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043136"/>
        <c:crosses val="autoZero"/>
        <c:auto val="1"/>
        <c:lblAlgn val="ctr"/>
        <c:lblOffset val="100"/>
        <c:noMultiLvlLbl val="0"/>
      </c:catAx>
      <c:valAx>
        <c:axId val="174043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Heat Supply (TWh/yr)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4029056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462962668035176E-2"/>
          <c:y val="4.3111683170539601E-2"/>
          <c:w val="0.87782666481256011"/>
          <c:h val="0.58059263921143067"/>
        </c:manualLayout>
      </c:layout>
      <c:areaChart>
        <c:grouping val="stacked"/>
        <c:varyColors val="0"/>
        <c:ser>
          <c:idx val="0"/>
          <c:order val="0"/>
          <c:tx>
            <c:strRef>
              <c:f>'Figure 32'!$Q$5</c:f>
              <c:strCache>
                <c:ptCount val="1"/>
                <c:pt idx="0">
                  <c:v>DirectGas_Industry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32'!$R$5:$AY$5</c:f>
              <c:numCache>
                <c:formatCode>0.0</c:formatCode>
                <c:ptCount val="34"/>
                <c:pt idx="0">
                  <c:v>14.185824004539233</c:v>
                </c:pt>
                <c:pt idx="1">
                  <c:v>14.128327658533417</c:v>
                </c:pt>
                <c:pt idx="2">
                  <c:v>28.733588201861753</c:v>
                </c:pt>
                <c:pt idx="3">
                  <c:v>29.494036918671597</c:v>
                </c:pt>
                <c:pt idx="4">
                  <c:v>29.494039110125627</c:v>
                </c:pt>
                <c:pt idx="5">
                  <c:v>23.000828745646615</c:v>
                </c:pt>
                <c:pt idx="7">
                  <c:v>12.140137942131004</c:v>
                </c:pt>
                <c:pt idx="8">
                  <c:v>12.712970303083308</c:v>
                </c:pt>
                <c:pt idx="9">
                  <c:v>17.64532060143414</c:v>
                </c:pt>
                <c:pt idx="10">
                  <c:v>18.592122134259238</c:v>
                </c:pt>
                <c:pt idx="11">
                  <c:v>18.609497355430701</c:v>
                </c:pt>
                <c:pt idx="12">
                  <c:v>15.438854661259096</c:v>
                </c:pt>
                <c:pt idx="14">
                  <c:v>12.140135424921091</c:v>
                </c:pt>
                <c:pt idx="15">
                  <c:v>12.712968081047496</c:v>
                </c:pt>
                <c:pt idx="16">
                  <c:v>17.642666682037238</c:v>
                </c:pt>
                <c:pt idx="17">
                  <c:v>18.390153160535949</c:v>
                </c:pt>
                <c:pt idx="18">
                  <c:v>18.390153701052078</c:v>
                </c:pt>
                <c:pt idx="19">
                  <c:v>15.43885056901752</c:v>
                </c:pt>
                <c:pt idx="21">
                  <c:v>12.140129101483806</c:v>
                </c:pt>
                <c:pt idx="22">
                  <c:v>12.712961902527589</c:v>
                </c:pt>
                <c:pt idx="23">
                  <c:v>17.642658019389629</c:v>
                </c:pt>
                <c:pt idx="24">
                  <c:v>18.390144385476244</c:v>
                </c:pt>
                <c:pt idx="25">
                  <c:v>18.390144385499156</c:v>
                </c:pt>
                <c:pt idx="26">
                  <c:v>15.438842966359974</c:v>
                </c:pt>
                <c:pt idx="28">
                  <c:v>12.140137380824367</c:v>
                </c:pt>
                <c:pt idx="29">
                  <c:v>12.712970054538273</c:v>
                </c:pt>
                <c:pt idx="30">
                  <c:v>17.642667993049191</c:v>
                </c:pt>
                <c:pt idx="31">
                  <c:v>18.390154359464979</c:v>
                </c:pt>
                <c:pt idx="32">
                  <c:v>18.390154488207546</c:v>
                </c:pt>
                <c:pt idx="33">
                  <c:v>15.438851712554934</c:v>
                </c:pt>
              </c:numCache>
            </c:numRef>
          </c:val>
        </c:ser>
        <c:ser>
          <c:idx val="1"/>
          <c:order val="1"/>
          <c:tx>
            <c:strRef>
              <c:f>'Figure 32'!$Q$6</c:f>
              <c:strCache>
                <c:ptCount val="1"/>
                <c:pt idx="0">
                  <c:v>DirectGas_Buildings</c:v>
                </c:pt>
              </c:strCache>
            </c:strRef>
          </c:tx>
          <c:spPr>
            <a:solidFill>
              <a:srgbClr val="E77DD3"/>
            </a:solidFill>
            <a:ln>
              <a:solidFill>
                <a:srgbClr val="FFC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32'!$R$6:$AY$6</c:f>
              <c:numCache>
                <c:formatCode>0.0</c:formatCode>
                <c:ptCount val="34"/>
                <c:pt idx="0">
                  <c:v>43.138548446120069</c:v>
                </c:pt>
                <c:pt idx="1">
                  <c:v>90.128295083377282</c:v>
                </c:pt>
                <c:pt idx="2">
                  <c:v>191.97237077426516</c:v>
                </c:pt>
                <c:pt idx="3">
                  <c:v>180.31127408028547</c:v>
                </c:pt>
                <c:pt idx="4">
                  <c:v>193.35524963840467</c:v>
                </c:pt>
                <c:pt idx="5">
                  <c:v>153.06796811838225</c:v>
                </c:pt>
                <c:pt idx="7">
                  <c:v>6.9436493633425869</c:v>
                </c:pt>
                <c:pt idx="8">
                  <c:v>12.923907589037237</c:v>
                </c:pt>
                <c:pt idx="9">
                  <c:v>40.874610677179717</c:v>
                </c:pt>
                <c:pt idx="10">
                  <c:v>35.334054488145902</c:v>
                </c:pt>
                <c:pt idx="11">
                  <c:v>63.255130822593145</c:v>
                </c:pt>
                <c:pt idx="12">
                  <c:v>48.404820396869631</c:v>
                </c:pt>
                <c:pt idx="14">
                  <c:v>3.4373153612868026</c:v>
                </c:pt>
                <c:pt idx="15">
                  <c:v>7.3475194810758193</c:v>
                </c:pt>
                <c:pt idx="16">
                  <c:v>12.628334821370174</c:v>
                </c:pt>
                <c:pt idx="17">
                  <c:v>10.488867200784135</c:v>
                </c:pt>
                <c:pt idx="18">
                  <c:v>13.636497491860295</c:v>
                </c:pt>
                <c:pt idx="19">
                  <c:v>8.832253421393423</c:v>
                </c:pt>
                <c:pt idx="21">
                  <c:v>2.2560008517975509</c:v>
                </c:pt>
                <c:pt idx="22">
                  <c:v>5.0567864450833859</c:v>
                </c:pt>
                <c:pt idx="23">
                  <c:v>8.6205874191741501</c:v>
                </c:pt>
                <c:pt idx="24">
                  <c:v>7.2502892608493905</c:v>
                </c:pt>
                <c:pt idx="25">
                  <c:v>9.1895927724902542</c:v>
                </c:pt>
                <c:pt idx="26">
                  <c:v>4.8389455159605692</c:v>
                </c:pt>
                <c:pt idx="28">
                  <c:v>3.3830586000277725</c:v>
                </c:pt>
                <c:pt idx="29">
                  <c:v>7.2273221641191547</c:v>
                </c:pt>
                <c:pt idx="30">
                  <c:v>12.458579904946996</c:v>
                </c:pt>
                <c:pt idx="31">
                  <c:v>10.354130974814476</c:v>
                </c:pt>
                <c:pt idx="32">
                  <c:v>13.437563309891612</c:v>
                </c:pt>
                <c:pt idx="33">
                  <c:v>8.6685421472643966</c:v>
                </c:pt>
              </c:numCache>
            </c:numRef>
          </c:val>
        </c:ser>
        <c:ser>
          <c:idx val="2"/>
          <c:order val="2"/>
          <c:tx>
            <c:strRef>
              <c:f>'Figure 32'!$Q$7</c:f>
              <c:strCache>
                <c:ptCount val="1"/>
                <c:pt idx="0">
                  <c:v>DirectElec_Industry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32'!$R$7:$AY$7</c:f>
              <c:numCache>
                <c:formatCode>0.0</c:formatCode>
                <c:ptCount val="34"/>
                <c:pt idx="0">
                  <c:v>9.3737495942510662</c:v>
                </c:pt>
                <c:pt idx="1">
                  <c:v>9.0898236556918643</c:v>
                </c:pt>
                <c:pt idx="2">
                  <c:v>4.3050927187866241</c:v>
                </c:pt>
                <c:pt idx="3">
                  <c:v>4.3045001357270785</c:v>
                </c:pt>
                <c:pt idx="4">
                  <c:v>4.3036535205689894</c:v>
                </c:pt>
                <c:pt idx="5">
                  <c:v>3.4081371745238025</c:v>
                </c:pt>
                <c:pt idx="7">
                  <c:v>5.2364927342135079</c:v>
                </c:pt>
                <c:pt idx="8">
                  <c:v>5.1805402678140915</c:v>
                </c:pt>
                <c:pt idx="9">
                  <c:v>7.7312206544422208</c:v>
                </c:pt>
                <c:pt idx="10">
                  <c:v>7.7312343229244718</c:v>
                </c:pt>
                <c:pt idx="11">
                  <c:v>7.7304430504928003</c:v>
                </c:pt>
                <c:pt idx="12">
                  <c:v>5.4792876772508761</c:v>
                </c:pt>
                <c:pt idx="14">
                  <c:v>2.2365583767089112</c:v>
                </c:pt>
                <c:pt idx="15">
                  <c:v>3.207662168894712</c:v>
                </c:pt>
                <c:pt idx="16">
                  <c:v>5.254078029950068</c:v>
                </c:pt>
                <c:pt idx="17">
                  <c:v>4.645271218830981</c:v>
                </c:pt>
                <c:pt idx="18">
                  <c:v>2.4186188153277097</c:v>
                </c:pt>
                <c:pt idx="19">
                  <c:v>2.8465648610534</c:v>
                </c:pt>
                <c:pt idx="21">
                  <c:v>0.10244078260616521</c:v>
                </c:pt>
                <c:pt idx="22">
                  <c:v>9.460790615228884E-2</c:v>
                </c:pt>
                <c:pt idx="23">
                  <c:v>0.20367546522350788</c:v>
                </c:pt>
                <c:pt idx="24">
                  <c:v>0.20367559409742364</c:v>
                </c:pt>
                <c:pt idx="25">
                  <c:v>0.2036751417231589</c:v>
                </c:pt>
                <c:pt idx="26">
                  <c:v>0.13054951790713037</c:v>
                </c:pt>
                <c:pt idx="28">
                  <c:v>2.2655168037140507</c:v>
                </c:pt>
                <c:pt idx="29">
                  <c:v>2.1493261399506585</c:v>
                </c:pt>
                <c:pt idx="30">
                  <c:v>3.8378459071944451</c:v>
                </c:pt>
                <c:pt idx="31">
                  <c:v>3.8335640166277392</c:v>
                </c:pt>
                <c:pt idx="32">
                  <c:v>3.4777313951209954</c:v>
                </c:pt>
                <c:pt idx="33">
                  <c:v>2.6322276468332313</c:v>
                </c:pt>
              </c:numCache>
            </c:numRef>
          </c:val>
        </c:ser>
        <c:ser>
          <c:idx val="3"/>
          <c:order val="3"/>
          <c:tx>
            <c:strRef>
              <c:f>'Figure 32'!$Q$8</c:f>
              <c:strCache>
                <c:ptCount val="1"/>
                <c:pt idx="0">
                  <c:v>DirectElec_Buildings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32'!$R$8:$AY$8</c:f>
              <c:numCache>
                <c:formatCode>0.0</c:formatCode>
                <c:ptCount val="34"/>
                <c:pt idx="0">
                  <c:v>111.17406500480853</c:v>
                </c:pt>
                <c:pt idx="1">
                  <c:v>151.16811034569872</c:v>
                </c:pt>
                <c:pt idx="2">
                  <c:v>148.77582431038996</c:v>
                </c:pt>
                <c:pt idx="3">
                  <c:v>145.86356256126427</c:v>
                </c:pt>
                <c:pt idx="4">
                  <c:v>131.89843079639249</c:v>
                </c:pt>
                <c:pt idx="5">
                  <c:v>143.00332566460679</c:v>
                </c:pt>
                <c:pt idx="7">
                  <c:v>61.857271943768701</c:v>
                </c:pt>
                <c:pt idx="8">
                  <c:v>64.647362978170037</c:v>
                </c:pt>
                <c:pt idx="9">
                  <c:v>98.972264964838232</c:v>
                </c:pt>
                <c:pt idx="10">
                  <c:v>96.494037828494982</c:v>
                </c:pt>
                <c:pt idx="11">
                  <c:v>119.86876228583235</c:v>
                </c:pt>
                <c:pt idx="12">
                  <c:v>93.734517171788099</c:v>
                </c:pt>
                <c:pt idx="14">
                  <c:v>39.878304635865248</c:v>
                </c:pt>
                <c:pt idx="15">
                  <c:v>48.493772992557219</c:v>
                </c:pt>
                <c:pt idx="16">
                  <c:v>64.282553002702898</c:v>
                </c:pt>
                <c:pt idx="17">
                  <c:v>55.217364931108008</c:v>
                </c:pt>
                <c:pt idx="18">
                  <c:v>38.601732534014296</c:v>
                </c:pt>
                <c:pt idx="19">
                  <c:v>41.265185586171206</c:v>
                </c:pt>
                <c:pt idx="21">
                  <c:v>4.6622972452646803</c:v>
                </c:pt>
                <c:pt idx="22">
                  <c:v>15.588869465521533</c:v>
                </c:pt>
                <c:pt idx="23">
                  <c:v>22.653914651069169</c:v>
                </c:pt>
                <c:pt idx="24">
                  <c:v>17.042712549496692</c:v>
                </c:pt>
                <c:pt idx="25">
                  <c:v>22.955540947399744</c:v>
                </c:pt>
                <c:pt idx="26">
                  <c:v>16.679841439158015</c:v>
                </c:pt>
                <c:pt idx="28">
                  <c:v>30.11132624680419</c:v>
                </c:pt>
                <c:pt idx="29">
                  <c:v>43.003808954562835</c:v>
                </c:pt>
                <c:pt idx="30">
                  <c:v>48.58116228097704</c:v>
                </c:pt>
                <c:pt idx="31">
                  <c:v>49.782900269353497</c:v>
                </c:pt>
                <c:pt idx="32">
                  <c:v>58.199676364991959</c:v>
                </c:pt>
                <c:pt idx="33">
                  <c:v>46.569485782394743</c:v>
                </c:pt>
              </c:numCache>
            </c:numRef>
          </c:val>
        </c:ser>
        <c:ser>
          <c:idx val="4"/>
          <c:order val="4"/>
          <c:tx>
            <c:strRef>
              <c:f>'Figure 32'!$Q$9</c:f>
              <c:strCache>
                <c:ptCount val="1"/>
                <c:pt idx="0">
                  <c:v>DirectBio_Industry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32'!$R$9:$AY$9</c:f>
              <c:numCache>
                <c:formatCode>0.0</c:formatCode>
                <c:ptCount val="34"/>
                <c:pt idx="0">
                  <c:v>0.15009934664806721</c:v>
                </c:pt>
                <c:pt idx="1">
                  <c:v>0.15736568860961131</c:v>
                </c:pt>
                <c:pt idx="2">
                  <c:v>0.21810735973701292</c:v>
                </c:pt>
                <c:pt idx="3">
                  <c:v>0.22751323402270177</c:v>
                </c:pt>
                <c:pt idx="4">
                  <c:v>0.22751323402270177</c:v>
                </c:pt>
                <c:pt idx="5">
                  <c:v>0.19115233328665629</c:v>
                </c:pt>
                <c:pt idx="7">
                  <c:v>0.15017284904700781</c:v>
                </c:pt>
                <c:pt idx="8">
                  <c:v>0.15725716418290769</c:v>
                </c:pt>
                <c:pt idx="9">
                  <c:v>0.21824594490731022</c:v>
                </c:pt>
                <c:pt idx="10">
                  <c:v>0.22749152595658839</c:v>
                </c:pt>
                <c:pt idx="11">
                  <c:v>0.22749152595658839</c:v>
                </c:pt>
                <c:pt idx="12">
                  <c:v>0.19097788075242447</c:v>
                </c:pt>
                <c:pt idx="14">
                  <c:v>0.15016660022786243</c:v>
                </c:pt>
                <c:pt idx="15">
                  <c:v>0.15725139263934815</c:v>
                </c:pt>
                <c:pt idx="16">
                  <c:v>0.2182335085028218</c:v>
                </c:pt>
                <c:pt idx="17">
                  <c:v>0.2274790895521</c:v>
                </c:pt>
                <c:pt idx="18">
                  <c:v>0.2274790895521</c:v>
                </c:pt>
                <c:pt idx="19">
                  <c:v>0.19096991141431569</c:v>
                </c:pt>
                <c:pt idx="21">
                  <c:v>0.15016014071006006</c:v>
                </c:pt>
                <c:pt idx="22">
                  <c:v>0.1572454264622283</c:v>
                </c:pt>
                <c:pt idx="23">
                  <c:v>0.21822065279243993</c:v>
                </c:pt>
                <c:pt idx="24">
                  <c:v>0.22746623384171807</c:v>
                </c:pt>
                <c:pt idx="25">
                  <c:v>0.22746623384171807</c:v>
                </c:pt>
                <c:pt idx="26">
                  <c:v>0.19096167363791339</c:v>
                </c:pt>
                <c:pt idx="28">
                  <c:v>0.150165123699981</c:v>
                </c:pt>
                <c:pt idx="29">
                  <c:v>0.15725002902874927</c:v>
                </c:pt>
                <c:pt idx="30">
                  <c:v>0.21823057011389169</c:v>
                </c:pt>
                <c:pt idx="31">
                  <c:v>0.22747615116316983</c:v>
                </c:pt>
                <c:pt idx="32">
                  <c:v>0.22747615116316983</c:v>
                </c:pt>
                <c:pt idx="33">
                  <c:v>0.19096802862054738</c:v>
                </c:pt>
              </c:numCache>
            </c:numRef>
          </c:val>
        </c:ser>
        <c:ser>
          <c:idx val="5"/>
          <c:order val="5"/>
          <c:tx>
            <c:strRef>
              <c:f>'Figure 32'!$Q$10</c:f>
              <c:strCache>
                <c:ptCount val="1"/>
                <c:pt idx="0">
                  <c:v>DirectBio_Buildings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32'!$R$10:$AY$10</c:f>
              <c:numCache>
                <c:formatCode>0.0</c:formatCode>
                <c:ptCount val="34"/>
                <c:pt idx="0">
                  <c:v>3.954040478560835E-5</c:v>
                </c:pt>
                <c:pt idx="1">
                  <c:v>4.7278785333662403E-5</c:v>
                </c:pt>
                <c:pt idx="2">
                  <c:v>9.1510509417109349E-5</c:v>
                </c:pt>
                <c:pt idx="3">
                  <c:v>8.4330960507465191E-5</c:v>
                </c:pt>
                <c:pt idx="4">
                  <c:v>9.105872028782638E-5</c:v>
                </c:pt>
                <c:pt idx="5">
                  <c:v>4.9261885185899164E-5</c:v>
                </c:pt>
                <c:pt idx="7">
                  <c:v>2.1189066974569154E-5</c:v>
                </c:pt>
                <c:pt idx="8">
                  <c:v>2.5539214276578666E-5</c:v>
                </c:pt>
                <c:pt idx="9">
                  <c:v>4.7074087813044505E-5</c:v>
                </c:pt>
                <c:pt idx="10">
                  <c:v>4.5309484175041276E-5</c:v>
                </c:pt>
                <c:pt idx="11">
                  <c:v>4.7767112079571053E-5</c:v>
                </c:pt>
                <c:pt idx="12">
                  <c:v>2.6496325665005727E-5</c:v>
                </c:pt>
                <c:pt idx="14">
                  <c:v>1.2249372261296039E-5</c:v>
                </c:pt>
                <c:pt idx="15">
                  <c:v>1.4899316059631514E-5</c:v>
                </c:pt>
                <c:pt idx="16">
                  <c:v>2.7336654186631848E-5</c:v>
                </c:pt>
                <c:pt idx="17">
                  <c:v>2.6199491166481708E-5</c:v>
                </c:pt>
                <c:pt idx="18">
                  <c:v>2.7649634341594371E-5</c:v>
                </c:pt>
                <c:pt idx="19">
                  <c:v>1.5087829061714128E-5</c:v>
                </c:pt>
                <c:pt idx="21">
                  <c:v>3.3662755840657198E-6</c:v>
                </c:pt>
                <c:pt idx="22">
                  <c:v>4.5757769635975503E-6</c:v>
                </c:pt>
                <c:pt idx="23">
                  <c:v>8.160651037550938E-6</c:v>
                </c:pt>
                <c:pt idx="24">
                  <c:v>7.4470048756970226E-6</c:v>
                </c:pt>
                <c:pt idx="25">
                  <c:v>8.2035612575501378E-6</c:v>
                </c:pt>
                <c:pt idx="26">
                  <c:v>4.5261130106394448E-6</c:v>
                </c:pt>
                <c:pt idx="28">
                  <c:v>1.0321466470359594E-5</c:v>
                </c:pt>
                <c:pt idx="29">
                  <c:v>1.2731582594005747E-5</c:v>
                </c:pt>
                <c:pt idx="30">
                  <c:v>2.3308135620348127E-5</c:v>
                </c:pt>
                <c:pt idx="31">
                  <c:v>2.2201157477230068E-5</c:v>
                </c:pt>
                <c:pt idx="32">
                  <c:v>2.3593695087731784E-5</c:v>
                </c:pt>
                <c:pt idx="33">
                  <c:v>1.30300378930057E-5</c:v>
                </c:pt>
              </c:numCache>
            </c:numRef>
          </c:val>
        </c:ser>
        <c:ser>
          <c:idx val="6"/>
          <c:order val="6"/>
          <c:tx>
            <c:strRef>
              <c:f>'Figure 32'!$Q$11</c:f>
              <c:strCache>
                <c:ptCount val="1"/>
                <c:pt idx="0">
                  <c:v>DirectOtherFossil_Industry</c:v>
                </c:pt>
              </c:strCache>
            </c:strRef>
          </c:tx>
          <c:spPr>
            <a:solidFill>
              <a:srgbClr val="E26B0A"/>
            </a:solidFill>
            <a:ln>
              <a:solidFill>
                <a:srgbClr val="E26B0A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32'!$R$11:$AY$11</c:f>
              <c:numCache>
                <c:formatCode>0.0</c:formatCode>
                <c:ptCount val="34"/>
                <c:pt idx="0">
                  <c:v>5.801429131990071</c:v>
                </c:pt>
                <c:pt idx="1">
                  <c:v>6.082403412380426</c:v>
                </c:pt>
                <c:pt idx="2">
                  <c:v>8.4294397990482057</c:v>
                </c:pt>
                <c:pt idx="3">
                  <c:v>8.7930454828372984</c:v>
                </c:pt>
                <c:pt idx="4">
                  <c:v>8.7930454828372984</c:v>
                </c:pt>
                <c:pt idx="5">
                  <c:v>7.3881501314453377</c:v>
                </c:pt>
                <c:pt idx="7">
                  <c:v>5.80477367700498</c:v>
                </c:pt>
                <c:pt idx="8">
                  <c:v>6.0786725682576153</c:v>
                </c:pt>
                <c:pt idx="9">
                  <c:v>8.4357976702406319</c:v>
                </c:pt>
                <c:pt idx="10">
                  <c:v>8.793206850646671</c:v>
                </c:pt>
                <c:pt idx="11">
                  <c:v>8.793206850646671</c:v>
                </c:pt>
                <c:pt idx="12">
                  <c:v>7.3820474963453613</c:v>
                </c:pt>
                <c:pt idx="14">
                  <c:v>5.8047734985906585</c:v>
                </c:pt>
                <c:pt idx="15">
                  <c:v>6.0786724034703159</c:v>
                </c:pt>
                <c:pt idx="16">
                  <c:v>8.4357973151603147</c:v>
                </c:pt>
                <c:pt idx="17">
                  <c:v>8.7932064955663556</c:v>
                </c:pt>
                <c:pt idx="18">
                  <c:v>8.7932064955663556</c:v>
                </c:pt>
                <c:pt idx="19">
                  <c:v>7.3820472688073204</c:v>
                </c:pt>
                <c:pt idx="21">
                  <c:v>5.804773314160534</c:v>
                </c:pt>
                <c:pt idx="22">
                  <c:v>6.0786722331259009</c:v>
                </c:pt>
                <c:pt idx="23">
                  <c:v>8.4357969481081092</c:v>
                </c:pt>
                <c:pt idx="24">
                  <c:v>8.7932061285141465</c:v>
                </c:pt>
                <c:pt idx="25">
                  <c:v>8.7932061285141465</c:v>
                </c:pt>
                <c:pt idx="26">
                  <c:v>7.3820470336049153</c:v>
                </c:pt>
                <c:pt idx="28">
                  <c:v>5.8047734564332991</c:v>
                </c:pt>
                <c:pt idx="29">
                  <c:v>6.0786723645369332</c:v>
                </c:pt>
                <c:pt idx="30">
                  <c:v>8.4357972312643543</c:v>
                </c:pt>
                <c:pt idx="31">
                  <c:v>8.7932064116703934</c:v>
                </c:pt>
                <c:pt idx="32">
                  <c:v>8.7932064116703934</c:v>
                </c:pt>
                <c:pt idx="33">
                  <c:v>7.3820472150503855</c:v>
                </c:pt>
              </c:numCache>
            </c:numRef>
          </c:val>
        </c:ser>
        <c:ser>
          <c:idx val="7"/>
          <c:order val="7"/>
          <c:tx>
            <c:strRef>
              <c:f>'Figure 32'!$Q$12</c:f>
              <c:strCache>
                <c:ptCount val="1"/>
                <c:pt idx="0">
                  <c:v>DirectOtherFossil_Buildings</c:v>
                </c:pt>
              </c:strCache>
            </c:strRef>
          </c:tx>
          <c:spPr>
            <a:solidFill>
              <a:srgbClr val="31869B"/>
            </a:solidFill>
            <a:ln>
              <a:solidFill>
                <a:srgbClr val="31869B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32'!$R$12:$AY$12</c:f>
              <c:numCache>
                <c:formatCode>0.0</c:formatCode>
                <c:ptCount val="34"/>
                <c:pt idx="0">
                  <c:v>3.3433796856788572E-5</c:v>
                </c:pt>
                <c:pt idx="1">
                  <c:v>3.5396602908736138E-5</c:v>
                </c:pt>
                <c:pt idx="2">
                  <c:v>4.9501590292677876E-5</c:v>
                </c:pt>
                <c:pt idx="3">
                  <c:v>4.9532621502162227E-5</c:v>
                </c:pt>
                <c:pt idx="4">
                  <c:v>4.9663547723131914E-5</c:v>
                </c:pt>
                <c:pt idx="5">
                  <c:v>4.6820081420364776E-5</c:v>
                </c:pt>
                <c:pt idx="7">
                  <c:v>8.7363473998478556E-6</c:v>
                </c:pt>
                <c:pt idx="8">
                  <c:v>9.049596747781641E-6</c:v>
                </c:pt>
                <c:pt idx="9">
                  <c:v>1.0244485655308849E-5</c:v>
                </c:pt>
                <c:pt idx="10">
                  <c:v>1.0267621322346175E-5</c:v>
                </c:pt>
                <c:pt idx="11">
                  <c:v>1.0702606424190405E-5</c:v>
                </c:pt>
                <c:pt idx="12">
                  <c:v>9.7002327842049746E-6</c:v>
                </c:pt>
                <c:pt idx="14">
                  <c:v>4.8858703899114999E-6</c:v>
                </c:pt>
                <c:pt idx="15">
                  <c:v>4.9463275638094218E-6</c:v>
                </c:pt>
                <c:pt idx="16">
                  <c:v>5.2955308756598004E-6</c:v>
                </c:pt>
                <c:pt idx="17">
                  <c:v>5.3157302765566378E-6</c:v>
                </c:pt>
                <c:pt idx="18">
                  <c:v>5.3577641535372015E-6</c:v>
                </c:pt>
                <c:pt idx="19">
                  <c:v>5.0258901651881195E-6</c:v>
                </c:pt>
                <c:pt idx="21">
                  <c:v>3.5935839222040038E-6</c:v>
                </c:pt>
                <c:pt idx="22">
                  <c:v>3.6039927276715253E-6</c:v>
                </c:pt>
                <c:pt idx="23">
                  <c:v>3.6745744431901683E-6</c:v>
                </c:pt>
                <c:pt idx="24">
                  <c:v>3.6681656305535E-6</c:v>
                </c:pt>
                <c:pt idx="25">
                  <c:v>3.6763600921471086E-6</c:v>
                </c:pt>
                <c:pt idx="26">
                  <c:v>3.599456262105021E-6</c:v>
                </c:pt>
                <c:pt idx="28">
                  <c:v>5.7950855017713231E-6</c:v>
                </c:pt>
                <c:pt idx="29">
                  <c:v>5.8587168609905611E-6</c:v>
                </c:pt>
                <c:pt idx="30">
                  <c:v>6.1540277551307072E-6</c:v>
                </c:pt>
                <c:pt idx="31">
                  <c:v>6.1565164942668266E-6</c:v>
                </c:pt>
                <c:pt idx="32">
                  <c:v>6.1862045134041939E-6</c:v>
                </c:pt>
                <c:pt idx="33">
                  <c:v>5.8691152202091231E-6</c:v>
                </c:pt>
              </c:numCache>
            </c:numRef>
          </c:val>
        </c:ser>
        <c:ser>
          <c:idx val="8"/>
          <c:order val="8"/>
          <c:tx>
            <c:strRef>
              <c:f>'Figure 32'!$Q$13</c:f>
              <c:strCache>
                <c:ptCount val="1"/>
                <c:pt idx="0">
                  <c:v>DirectH2_Industry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32'!$R$13:$AY$13</c:f>
              <c:numCache>
                <c:formatCode>0.0</c:formatCode>
                <c:ptCount val="34"/>
                <c:pt idx="0">
                  <c:v>0.29906706187441445</c:v>
                </c:pt>
                <c:pt idx="1">
                  <c:v>0.3135513999665398</c:v>
                </c:pt>
                <c:pt idx="2">
                  <c:v>0.43454276292517657</c:v>
                </c:pt>
                <c:pt idx="3">
                  <c:v>0.45328682322574348</c:v>
                </c:pt>
                <c:pt idx="4">
                  <c:v>0.45328682322574348</c:v>
                </c:pt>
                <c:pt idx="5">
                  <c:v>0.38086345716340281</c:v>
                </c:pt>
                <c:pt idx="7">
                  <c:v>0.29923927400152073</c:v>
                </c:pt>
                <c:pt idx="8">
                  <c:v>0.31335888760037867</c:v>
                </c:pt>
                <c:pt idx="9">
                  <c:v>0.43487011496905337</c:v>
                </c:pt>
                <c:pt idx="10">
                  <c:v>0.45329474232826944</c:v>
                </c:pt>
                <c:pt idx="11">
                  <c:v>0.45329474232826944</c:v>
                </c:pt>
                <c:pt idx="12">
                  <c:v>0.38054860715430205</c:v>
                </c:pt>
                <c:pt idx="14">
                  <c:v>0.29923916842570647</c:v>
                </c:pt>
                <c:pt idx="15">
                  <c:v>0.31335879008828932</c:v>
                </c:pt>
                <c:pt idx="16">
                  <c:v>0.4348699048519899</c:v>
                </c:pt>
                <c:pt idx="17">
                  <c:v>0.45329453221120597</c:v>
                </c:pt>
                <c:pt idx="18">
                  <c:v>0.45329453221120597</c:v>
                </c:pt>
                <c:pt idx="19">
                  <c:v>0.38054847250976531</c:v>
                </c:pt>
                <c:pt idx="21">
                  <c:v>0.2992390592900705</c:v>
                </c:pt>
                <c:pt idx="22">
                  <c:v>0.3133586892878033</c:v>
                </c:pt>
                <c:pt idx="23">
                  <c:v>0.43486968765061812</c:v>
                </c:pt>
                <c:pt idx="24">
                  <c:v>0.45329431500983425</c:v>
                </c:pt>
                <c:pt idx="25">
                  <c:v>0.45329431500983425</c:v>
                </c:pt>
                <c:pt idx="26">
                  <c:v>0.38054833332987692</c:v>
                </c:pt>
                <c:pt idx="28">
                  <c:v>0.29923914347929181</c:v>
                </c:pt>
                <c:pt idx="29">
                  <c:v>0.31335876704964855</c:v>
                </c:pt>
                <c:pt idx="30">
                  <c:v>0.43486985520696142</c:v>
                </c:pt>
                <c:pt idx="31">
                  <c:v>0.45329448256617755</c:v>
                </c:pt>
                <c:pt idx="32">
                  <c:v>0.45329448256617755</c:v>
                </c:pt>
                <c:pt idx="33">
                  <c:v>0.38054844069935756</c:v>
                </c:pt>
              </c:numCache>
            </c:numRef>
          </c:val>
        </c:ser>
        <c:ser>
          <c:idx val="9"/>
          <c:order val="9"/>
          <c:tx>
            <c:strRef>
              <c:f>'Figure 32'!$Q$14</c:f>
              <c:strCache>
                <c:ptCount val="1"/>
                <c:pt idx="0">
                  <c:v>DirectH2_Buildings</c:v>
                </c:pt>
              </c:strCache>
            </c:strRef>
          </c:tx>
          <c:spPr>
            <a:solidFill>
              <a:srgbClr val="FABF8F"/>
            </a:solidFill>
            <a:ln>
              <a:solidFill>
                <a:srgbClr val="FABF8F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32'!$R$14:$AY$14</c:f>
              <c:numCache>
                <c:formatCode>0.0</c:formatCode>
                <c:ptCount val="34"/>
                <c:pt idx="0">
                  <c:v>5.0794323832112202E-7</c:v>
                </c:pt>
                <c:pt idx="1">
                  <c:v>6.6375174489639779E-7</c:v>
                </c:pt>
                <c:pt idx="2">
                  <c:v>1.3165750473745783E-6</c:v>
                </c:pt>
                <c:pt idx="3">
                  <c:v>1.1260856538302247E-6</c:v>
                </c:pt>
                <c:pt idx="4">
                  <c:v>1.3121768872315589E-6</c:v>
                </c:pt>
                <c:pt idx="5">
                  <c:v>7.7615596191040731E-7</c:v>
                </c:pt>
                <c:pt idx="7">
                  <c:v>2.6461992714144523E-7</c:v>
                </c:pt>
                <c:pt idx="8">
                  <c:v>3.5107952582519036E-7</c:v>
                </c:pt>
                <c:pt idx="9">
                  <c:v>6.3709228271685379E-7</c:v>
                </c:pt>
                <c:pt idx="10">
                  <c:v>5.8995242295676761E-7</c:v>
                </c:pt>
                <c:pt idx="11">
                  <c:v>6.5656612110224187E-7</c:v>
                </c:pt>
                <c:pt idx="12">
                  <c:v>4.0830928038205005E-7</c:v>
                </c:pt>
                <c:pt idx="14">
                  <c:v>1.4342881499156633E-7</c:v>
                </c:pt>
                <c:pt idx="15">
                  <c:v>1.9389044037601641E-7</c:v>
                </c:pt>
                <c:pt idx="16">
                  <c:v>3.4817504474516078E-7</c:v>
                </c:pt>
                <c:pt idx="17">
                  <c:v>3.197535082325718E-7</c:v>
                </c:pt>
                <c:pt idx="18">
                  <c:v>3.5680713942285147E-7</c:v>
                </c:pt>
                <c:pt idx="19">
                  <c:v>2.1567235120399071E-7</c:v>
                </c:pt>
                <c:pt idx="21">
                  <c:v>2.9632909835846764E-8</c:v>
                </c:pt>
                <c:pt idx="22">
                  <c:v>5.2924769419137447E-8</c:v>
                </c:pt>
                <c:pt idx="23">
                  <c:v>8.8983634252976826E-8</c:v>
                </c:pt>
                <c:pt idx="24">
                  <c:v>7.2647181506976546E-8</c:v>
                </c:pt>
                <c:pt idx="25">
                  <c:v>9.0275282017312927E-8</c:v>
                </c:pt>
                <c:pt idx="26">
                  <c:v>5.6194937063427115E-8</c:v>
                </c:pt>
                <c:pt idx="28">
                  <c:v>1.2055502104442553E-7</c:v>
                </c:pt>
                <c:pt idx="29">
                  <c:v>1.675368064485538E-7</c:v>
                </c:pt>
                <c:pt idx="30">
                  <c:v>2.9977817644815243E-7</c:v>
                </c:pt>
                <c:pt idx="31">
                  <c:v>2.7207674478814905E-7</c:v>
                </c:pt>
                <c:pt idx="32">
                  <c:v>3.077748688663662E-7</c:v>
                </c:pt>
                <c:pt idx="33">
                  <c:v>1.9011482160179535E-7</c:v>
                </c:pt>
              </c:numCache>
            </c:numRef>
          </c:val>
        </c:ser>
        <c:ser>
          <c:idx val="10"/>
          <c:order val="10"/>
          <c:tx>
            <c:strRef>
              <c:f>'Figure 32'!$Q$15</c:f>
              <c:strCache>
                <c:ptCount val="1"/>
                <c:pt idx="0">
                  <c:v>HeatNetwork_Industry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32'!$R$15:$AY$15</c:f>
              <c:numCache>
                <c:formatCode>0.0</c:formatCode>
                <c:ptCount val="34"/>
                <c:pt idx="0">
                  <c:v>3.2603791051079067</c:v>
                </c:pt>
                <c:pt idx="1">
                  <c:v>3.4111371268358455</c:v>
                </c:pt>
                <c:pt idx="2">
                  <c:v>4.7679354621383547</c:v>
                </c:pt>
                <c:pt idx="3">
                  <c:v>4.968710637899342</c:v>
                </c:pt>
                <c:pt idx="4">
                  <c:v>4.968710187914696</c:v>
                </c:pt>
                <c:pt idx="5">
                  <c:v>4.1521645523400164</c:v>
                </c:pt>
                <c:pt idx="7">
                  <c:v>3.2335799962182628</c:v>
                </c:pt>
                <c:pt idx="8">
                  <c:v>3.3826249453570765</c:v>
                </c:pt>
                <c:pt idx="9">
                  <c:v>4.7145478626070361</c:v>
                </c:pt>
                <c:pt idx="10">
                  <c:v>4.9118808958696967</c:v>
                </c:pt>
                <c:pt idx="11">
                  <c:v>4.9118808866867134</c:v>
                </c:pt>
                <c:pt idx="12">
                  <c:v>4.1123093661744434</c:v>
                </c:pt>
                <c:pt idx="14">
                  <c:v>3.2198627757395459</c:v>
                </c:pt>
                <c:pt idx="15">
                  <c:v>3.3699556295238411</c:v>
                </c:pt>
                <c:pt idx="16">
                  <c:v>4.6872472013755146</c:v>
                </c:pt>
                <c:pt idx="17">
                  <c:v>4.8845795103214762</c:v>
                </c:pt>
                <c:pt idx="18">
                  <c:v>4.8845796030524991</c:v>
                </c:pt>
                <c:pt idx="19">
                  <c:v>4.0948153639994489</c:v>
                </c:pt>
                <c:pt idx="21">
                  <c:v>3.2056819977711601</c:v>
                </c:pt>
                <c:pt idx="22">
                  <c:v>3.356858652582638</c:v>
                </c:pt>
                <c:pt idx="23">
                  <c:v>4.6590256112456441</c:v>
                </c:pt>
                <c:pt idx="24">
                  <c:v>4.8563571156918846</c:v>
                </c:pt>
                <c:pt idx="25">
                  <c:v>4.8563571163534451</c:v>
                </c:pt>
                <c:pt idx="26">
                  <c:v>4.0767312347577702</c:v>
                </c:pt>
                <c:pt idx="28">
                  <c:v>3.2166213176898277</c:v>
                </c:pt>
                <c:pt idx="29">
                  <c:v>3.3669620615717308</c:v>
                </c:pt>
                <c:pt idx="30">
                  <c:v>4.6807966100416065</c:v>
                </c:pt>
                <c:pt idx="31">
                  <c:v>4.8781287768371682</c:v>
                </c:pt>
                <c:pt idx="32">
                  <c:v>4.8781287918994201</c:v>
                </c:pt>
                <c:pt idx="33">
                  <c:v>4.0906817664495367</c:v>
                </c:pt>
              </c:numCache>
            </c:numRef>
          </c:val>
        </c:ser>
        <c:ser>
          <c:idx val="11"/>
          <c:order val="11"/>
          <c:tx>
            <c:strRef>
              <c:f>'Figure 32'!$Q$16</c:f>
              <c:strCache>
                <c:ptCount val="1"/>
                <c:pt idx="0">
                  <c:v>HeatNetwork_Buildings</c:v>
                </c:pt>
              </c:strCache>
            </c:strRef>
          </c:tx>
          <c:spPr>
            <a:solidFill>
              <a:srgbClr val="B1A0C7"/>
            </a:solidFill>
            <a:ln>
              <a:solidFill>
                <a:srgbClr val="B1A0C7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32'!$R$16:$AY$16</c:f>
              <c:numCache>
                <c:formatCode>0.0</c:formatCode>
                <c:ptCount val="34"/>
                <c:pt idx="0">
                  <c:v>3.0294478496425992</c:v>
                </c:pt>
                <c:pt idx="1">
                  <c:v>4.2726413729726911</c:v>
                </c:pt>
                <c:pt idx="2">
                  <c:v>8.6067198497346009</c:v>
                </c:pt>
                <c:pt idx="3">
                  <c:v>6.9858687756830324</c:v>
                </c:pt>
                <c:pt idx="4">
                  <c:v>8.6603553555808084</c:v>
                </c:pt>
                <c:pt idx="5">
                  <c:v>5.5167701024084996</c:v>
                </c:pt>
                <c:pt idx="7">
                  <c:v>1.5721072918927299</c:v>
                </c:pt>
                <c:pt idx="8">
                  <c:v>2.2515236619033305</c:v>
                </c:pt>
                <c:pt idx="9">
                  <c:v>4.0634012824960566</c:v>
                </c:pt>
                <c:pt idx="10">
                  <c:v>3.6470978545162289</c:v>
                </c:pt>
                <c:pt idx="11">
                  <c:v>4.2396201206423223</c:v>
                </c:pt>
                <c:pt idx="12">
                  <c:v>2.8845002941082205</c:v>
                </c:pt>
                <c:pt idx="14">
                  <c:v>0.82389822711470395</c:v>
                </c:pt>
                <c:pt idx="15">
                  <c:v>1.2013103269624992</c:v>
                </c:pt>
                <c:pt idx="16">
                  <c:v>2.1367212686744139</c:v>
                </c:pt>
                <c:pt idx="17">
                  <c:v>1.903048667052879</c:v>
                </c:pt>
                <c:pt idx="18">
                  <c:v>2.2124513192539905</c:v>
                </c:pt>
                <c:pt idx="19">
                  <c:v>1.4447737016390412</c:v>
                </c:pt>
                <c:pt idx="21">
                  <c:v>0.17102574331991544</c:v>
                </c:pt>
                <c:pt idx="22">
                  <c:v>0.34044330303503462</c:v>
                </c:pt>
                <c:pt idx="23">
                  <c:v>0.5607473162132478</c:v>
                </c:pt>
                <c:pt idx="24">
                  <c:v>0.43912336137241209</c:v>
                </c:pt>
                <c:pt idx="25">
                  <c:v>0.57250287934191801</c:v>
                </c:pt>
                <c:pt idx="26">
                  <c:v>0.37454621559785045</c:v>
                </c:pt>
                <c:pt idx="28">
                  <c:v>0.70609006065427249</c:v>
                </c:pt>
                <c:pt idx="29">
                  <c:v>1.0633120980373882</c:v>
                </c:pt>
                <c:pt idx="30">
                  <c:v>1.8852226828521979</c:v>
                </c:pt>
                <c:pt idx="31">
                  <c:v>1.6566513470296256</c:v>
                </c:pt>
                <c:pt idx="32">
                  <c:v>1.9567016785098843</c:v>
                </c:pt>
                <c:pt idx="33">
                  <c:v>1.3092622438049411</c:v>
                </c:pt>
              </c:numCache>
            </c:numRef>
          </c:val>
        </c:ser>
        <c:ser>
          <c:idx val="12"/>
          <c:order val="12"/>
          <c:tx>
            <c:strRef>
              <c:f>'Figure 32'!$Q$17</c:f>
              <c:strCache>
                <c:ptCount val="1"/>
                <c:pt idx="0">
                  <c:v>SolarThermal_Buildings</c:v>
                </c:pt>
              </c:strCache>
            </c:strRef>
          </c:tx>
          <c:spPr>
            <a:solidFill>
              <a:srgbClr val="8DB4E2"/>
            </a:solidFill>
            <a:ln>
              <a:solidFill>
                <a:srgbClr val="8DB4E2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32'!$R$17:$AY$17</c:f>
              <c:numCache>
                <c:formatCode>0.0</c:formatCode>
                <c:ptCount val="34"/>
                <c:pt idx="0">
                  <c:v>0</c:v>
                </c:pt>
                <c:pt idx="1">
                  <c:v>1.7963536906406684E-7</c:v>
                </c:pt>
                <c:pt idx="2">
                  <c:v>1.5657684421529731E-6</c:v>
                </c:pt>
                <c:pt idx="3">
                  <c:v>1.5657684421529731E-6</c:v>
                </c:pt>
                <c:pt idx="4">
                  <c:v>1.7963536906406684E-7</c:v>
                </c:pt>
                <c:pt idx="5">
                  <c:v>0</c:v>
                </c:pt>
                <c:pt idx="7">
                  <c:v>0</c:v>
                </c:pt>
                <c:pt idx="8">
                  <c:v>1.7962085233779527E-7</c:v>
                </c:pt>
                <c:pt idx="9">
                  <c:v>1.5657591822688473E-6</c:v>
                </c:pt>
                <c:pt idx="10">
                  <c:v>1.5657591822688473E-6</c:v>
                </c:pt>
                <c:pt idx="11">
                  <c:v>1.7962085233779527E-7</c:v>
                </c:pt>
                <c:pt idx="12">
                  <c:v>0</c:v>
                </c:pt>
                <c:pt idx="14">
                  <c:v>0</c:v>
                </c:pt>
                <c:pt idx="15">
                  <c:v>1.4677281264136925E-6</c:v>
                </c:pt>
                <c:pt idx="16">
                  <c:v>4.1627935791177281E-6</c:v>
                </c:pt>
                <c:pt idx="17">
                  <c:v>4.1627935791177281E-6</c:v>
                </c:pt>
                <c:pt idx="18">
                  <c:v>3.9001238169360647E-6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6.6215950989833515E-7</c:v>
                </c:pt>
                <c:pt idx="30">
                  <c:v>2.6486149286368484E-6</c:v>
                </c:pt>
                <c:pt idx="31">
                  <c:v>2.6486149286368484E-6</c:v>
                </c:pt>
                <c:pt idx="32">
                  <c:v>1.6661163246639029E-6</c:v>
                </c:pt>
                <c:pt idx="33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'Figure 32'!$Q$18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32'!$R$18:$AY$18</c:f>
              <c:numCache>
                <c:formatCode>0.0</c:formatCode>
                <c:ptCount val="34"/>
                <c:pt idx="0">
                  <c:v>-42.767962247193076</c:v>
                </c:pt>
                <c:pt idx="1">
                  <c:v>-31.695851399680386</c:v>
                </c:pt>
                <c:pt idx="2">
                  <c:v>41.622235018002684</c:v>
                </c:pt>
                <c:pt idx="3">
                  <c:v>-25.235223630104617</c:v>
                </c:pt>
                <c:pt idx="4">
                  <c:v>53.242932485164985</c:v>
                </c:pt>
                <c:pt idx="5">
                  <c:v>1.1806174168978441E-2</c:v>
                </c:pt>
                <c:pt idx="7">
                  <c:v>-25.551898544694566</c:v>
                </c:pt>
                <c:pt idx="8">
                  <c:v>1.0201771615825685</c:v>
                </c:pt>
                <c:pt idx="9">
                  <c:v>17.464485547490959</c:v>
                </c:pt>
                <c:pt idx="10">
                  <c:v>4.1234640918305261E-2</c:v>
                </c:pt>
                <c:pt idx="11">
                  <c:v>4.401384736614018</c:v>
                </c:pt>
                <c:pt idx="12">
                  <c:v>1.1301977860349275</c:v>
                </c:pt>
                <c:pt idx="14">
                  <c:v>-20.852848133816902</c:v>
                </c:pt>
                <c:pt idx="15">
                  <c:v>-12.429425504218214</c:v>
                </c:pt>
                <c:pt idx="16">
                  <c:v>-2.4034952602175848</c:v>
                </c:pt>
                <c:pt idx="17">
                  <c:v>-5.018143927722182</c:v>
                </c:pt>
                <c:pt idx="18">
                  <c:v>29.895434142910673</c:v>
                </c:pt>
                <c:pt idx="19">
                  <c:v>7.5812754795982089</c:v>
                </c:pt>
                <c:pt idx="21">
                  <c:v>-4.8113520344090751E-4</c:v>
                </c:pt>
                <c:pt idx="22">
                  <c:v>-0.66867720734054947</c:v>
                </c:pt>
                <c:pt idx="23">
                  <c:v>0.6527030363035744</c:v>
                </c:pt>
                <c:pt idx="24">
                  <c:v>-1.1826580826105497</c:v>
                </c:pt>
                <c:pt idx="25">
                  <c:v>1.1537471460363338</c:v>
                </c:pt>
                <c:pt idx="26">
                  <c:v>-1.0227899777351976E-3</c:v>
                </c:pt>
                <c:pt idx="28">
                  <c:v>-8.733320485993044</c:v>
                </c:pt>
                <c:pt idx="29">
                  <c:v>-4.4978531289513972</c:v>
                </c:pt>
                <c:pt idx="30">
                  <c:v>11.459838663643529</c:v>
                </c:pt>
                <c:pt idx="31">
                  <c:v>-2.1298366964127613</c:v>
                </c:pt>
                <c:pt idx="32">
                  <c:v>3.2669330410463848</c:v>
                </c:pt>
                <c:pt idx="33">
                  <c:v>-1.1590173267920435E-4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30592"/>
        <c:axId val="173612032"/>
      </c:areaChart>
      <c:valAx>
        <c:axId val="173612032"/>
        <c:scaling>
          <c:orientation val="minMax"/>
          <c:max val="45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GWth</a:t>
                </a:r>
              </a:p>
            </c:rich>
          </c:tx>
          <c:layout>
            <c:manualLayout>
              <c:xMode val="edge"/>
              <c:yMode val="edge"/>
              <c:x val="1.6796481221696493E-2"/>
              <c:y val="0.36505357132834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3630592"/>
        <c:crosses val="autoZero"/>
        <c:crossBetween val="midCat"/>
      </c:valAx>
      <c:catAx>
        <c:axId val="1736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3612032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Gill Sans MT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1"/>
          <c:y val="6.1904905842880033E-2"/>
          <c:w val="0.65517241379310598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34'!$Q$3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310.21903019425133</c:v>
                </c:pt>
                <c:pt idx="24">
                  <c:v>347.72147526038594</c:v>
                </c:pt>
                <c:pt idx="25">
                  <c:v>368.42583468983742</c:v>
                </c:pt>
                <c:pt idx="26">
                  <c:v>378.39727009436092</c:v>
                </c:pt>
                <c:pt idx="27">
                  <c:v>386.02356475239321</c:v>
                </c:pt>
                <c:pt idx="28">
                  <c:v>392.48279461768232</c:v>
                </c:pt>
                <c:pt idx="29">
                  <c:v>399.05010506214398</c:v>
                </c:pt>
                <c:pt idx="30">
                  <c:v>405.72730456942645</c:v>
                </c:pt>
                <c:pt idx="31">
                  <c:v>412.51623188405568</c:v>
                </c:pt>
                <c:pt idx="32">
                  <c:v>419.41875651778167</c:v>
                </c:pt>
                <c:pt idx="33">
                  <c:v>426.43677926439761</c:v>
                </c:pt>
                <c:pt idx="34">
                  <c:v>433.57223272317577</c:v>
                </c:pt>
                <c:pt idx="35">
                  <c:v>440.82708183105865</c:v>
                </c:pt>
                <c:pt idx="36">
                  <c:v>448.20332440375716</c:v>
                </c:pt>
                <c:pt idx="37">
                  <c:v>455.70299168590213</c:v>
                </c:pt>
                <c:pt idx="38">
                  <c:v>463.32814891040289</c:v>
                </c:pt>
                <c:pt idx="39">
                  <c:v>471.08089586716147</c:v>
                </c:pt>
                <c:pt idx="40">
                  <c:v>478.96336748130784</c:v>
                </c:pt>
                <c:pt idx="41">
                  <c:v>486.97773440110774</c:v>
                </c:pt>
                <c:pt idx="42">
                  <c:v>495.77212177545942</c:v>
                </c:pt>
                <c:pt idx="43">
                  <c:v>504.56719911744881</c:v>
                </c:pt>
                <c:pt idx="44">
                  <c:v>513.36471194742069</c:v>
                </c:pt>
                <c:pt idx="45">
                  <c:v>522.16638679271489</c:v>
                </c:pt>
                <c:pt idx="46">
                  <c:v>530.97393174377953</c:v>
                </c:pt>
              </c:numCache>
            </c:numRef>
          </c:val>
        </c:ser>
        <c:ser>
          <c:idx val="4"/>
          <c:order val="1"/>
          <c:tx>
            <c:strRef>
              <c:f>'Figure 34'!$T$3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4.642665262404674</c:v>
                </c:pt>
                <c:pt idx="24">
                  <c:v>4.7587318939647902</c:v>
                </c:pt>
                <c:pt idx="25">
                  <c:v>4.9966684886630297</c:v>
                </c:pt>
                <c:pt idx="26">
                  <c:v>5.4963353375293336</c:v>
                </c:pt>
                <c:pt idx="27">
                  <c:v>6.5956024050351996</c:v>
                </c:pt>
                <c:pt idx="28">
                  <c:v>9.2338433670492783</c:v>
                </c:pt>
                <c:pt idx="29">
                  <c:v>12.927380713868988</c:v>
                </c:pt>
                <c:pt idx="30">
                  <c:v>18.098332999416581</c:v>
                </c:pt>
                <c:pt idx="31">
                  <c:v>25.337666199183214</c:v>
                </c:pt>
                <c:pt idx="32">
                  <c:v>35.472732678856502</c:v>
                </c:pt>
                <c:pt idx="33">
                  <c:v>49.661825750399096</c:v>
                </c:pt>
                <c:pt idx="34">
                  <c:v>69.526556050558725</c:v>
                </c:pt>
                <c:pt idx="35">
                  <c:v>97.33717847078222</c:v>
                </c:pt>
                <c:pt idx="36">
                  <c:v>136.27204985909509</c:v>
                </c:pt>
                <c:pt idx="37">
                  <c:v>190.78086980273312</c:v>
                </c:pt>
                <c:pt idx="38">
                  <c:v>267.09321772382634</c:v>
                </c:pt>
                <c:pt idx="39">
                  <c:v>373.93050481335689</c:v>
                </c:pt>
                <c:pt idx="40">
                  <c:v>478.96336748130784</c:v>
                </c:pt>
                <c:pt idx="41">
                  <c:v>486.97773440110774</c:v>
                </c:pt>
                <c:pt idx="42">
                  <c:v>495.77212177545942</c:v>
                </c:pt>
                <c:pt idx="43">
                  <c:v>504.56719911744881</c:v>
                </c:pt>
                <c:pt idx="44">
                  <c:v>513.36471194742069</c:v>
                </c:pt>
                <c:pt idx="45">
                  <c:v>522.16638679271489</c:v>
                </c:pt>
                <c:pt idx="46">
                  <c:v>530.97393174377953</c:v>
                </c:pt>
              </c:numCache>
            </c:numRef>
          </c:val>
        </c:ser>
        <c:ser>
          <c:idx val="3"/>
          <c:order val="2"/>
          <c:tx>
            <c:strRef>
              <c:f>'Figure 34'!$S$3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363.44248092290508</c:v>
                </c:pt>
                <c:pt idx="24">
                  <c:v>360.51417395538795</c:v>
                </c:pt>
                <c:pt idx="25">
                  <c:v>360.44648793159865</c:v>
                </c:pt>
                <c:pt idx="26">
                  <c:v>365.46114175934775</c:v>
                </c:pt>
                <c:pt idx="27">
                  <c:v>371.06104570343956</c:v>
                </c:pt>
                <c:pt idx="28">
                  <c:v>376.3498687336517</c:v>
                </c:pt>
                <c:pt idx="29">
                  <c:v>380.67629840534198</c:v>
                </c:pt>
                <c:pt idx="30">
                  <c:v>383.63368444583625</c:v>
                </c:pt>
                <c:pt idx="31">
                  <c:v>384.63426560392935</c:v>
                </c:pt>
                <c:pt idx="32">
                  <c:v>382.85269562365971</c:v>
                </c:pt>
                <c:pt idx="33">
                  <c:v>376.77495349526077</c:v>
                </c:pt>
                <c:pt idx="34">
                  <c:v>364.04567667074321</c:v>
                </c:pt>
                <c:pt idx="35">
                  <c:v>343.48990336008904</c:v>
                </c:pt>
                <c:pt idx="36">
                  <c:v>311.93127454464326</c:v>
                </c:pt>
                <c:pt idx="37">
                  <c:v>264.92212188316716</c:v>
                </c:pt>
                <c:pt idx="38">
                  <c:v>196.23493118657638</c:v>
                </c:pt>
                <c:pt idx="39">
                  <c:v>97.150391053804512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'Figure 34'!$P$3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34'!$R$3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16608"/>
        <c:axId val="173718144"/>
      </c:areaChart>
      <c:catAx>
        <c:axId val="1737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3718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3718144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84E-2"/>
              <c:y val="0.25000049993750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3716608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9"/>
          <c:y val="6.1904905842880033E-2"/>
          <c:w val="0.65517241379310642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35'!$Q$3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310.21903019425133</c:v>
                </c:pt>
                <c:pt idx="24">
                  <c:v>347.72147526038594</c:v>
                </c:pt>
                <c:pt idx="25">
                  <c:v>368.42583468983742</c:v>
                </c:pt>
                <c:pt idx="26">
                  <c:v>368.42583468983742</c:v>
                </c:pt>
                <c:pt idx="27">
                  <c:v>364.74157634293903</c:v>
                </c:pt>
                <c:pt idx="28">
                  <c:v>357.44674481608024</c:v>
                </c:pt>
                <c:pt idx="29">
                  <c:v>346.72334247159779</c:v>
                </c:pt>
                <c:pt idx="30">
                  <c:v>332.85440877273385</c:v>
                </c:pt>
                <c:pt idx="31">
                  <c:v>316.21168833409718</c:v>
                </c:pt>
                <c:pt idx="32">
                  <c:v>300.40110391739228</c:v>
                </c:pt>
                <c:pt idx="33">
                  <c:v>285.38104872152263</c:v>
                </c:pt>
                <c:pt idx="34">
                  <c:v>271.11199628544648</c:v>
                </c:pt>
                <c:pt idx="35">
                  <c:v>257.55639647117414</c:v>
                </c:pt>
                <c:pt idx="36">
                  <c:v>244.67857664761542</c:v>
                </c:pt>
                <c:pt idx="37">
                  <c:v>232.44464781523462</c:v>
                </c:pt>
                <c:pt idx="38">
                  <c:v>220.82241542447289</c:v>
                </c:pt>
                <c:pt idx="39">
                  <c:v>209.78129465324923</c:v>
                </c:pt>
                <c:pt idx="40">
                  <c:v>199.29222992058678</c:v>
                </c:pt>
                <c:pt idx="41">
                  <c:v>189.32761842455741</c:v>
                </c:pt>
                <c:pt idx="42">
                  <c:v>179.86123750332953</c:v>
                </c:pt>
                <c:pt idx="43">
                  <c:v>170.86817562816307</c:v>
                </c:pt>
                <c:pt idx="44">
                  <c:v>162.3247668467549</c:v>
                </c:pt>
                <c:pt idx="45">
                  <c:v>154.20852850441716</c:v>
                </c:pt>
                <c:pt idx="46">
                  <c:v>146.49810207919629</c:v>
                </c:pt>
              </c:numCache>
            </c:numRef>
          </c:val>
        </c:ser>
        <c:ser>
          <c:idx val="4"/>
          <c:order val="1"/>
          <c:tx>
            <c:strRef>
              <c:f>'Figure 35'!$T$3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4.6431367226810369</c:v>
                </c:pt>
                <c:pt idx="24">
                  <c:v>4.7132623542964582</c:v>
                </c:pt>
                <c:pt idx="25">
                  <c:v>4.784447098426365</c:v>
                </c:pt>
                <c:pt idx="26">
                  <c:v>4.8567069509240941</c:v>
                </c:pt>
                <c:pt idx="27">
                  <c:v>8.5895323673317119</c:v>
                </c:pt>
                <c:pt idx="28">
                  <c:v>15.970259217863836</c:v>
                </c:pt>
                <c:pt idx="29">
                  <c:v>26.853364154524897</c:v>
                </c:pt>
                <c:pt idx="30">
                  <c:v>40.990831494934071</c:v>
                </c:pt>
                <c:pt idx="31">
                  <c:v>58.043460248520127</c:v>
                </c:pt>
                <c:pt idx="32">
                  <c:v>74.43447926771023</c:v>
                </c:pt>
                <c:pt idx="33">
                  <c:v>90.198879256256959</c:v>
                </c:pt>
                <c:pt idx="34">
                  <c:v>105.36992048489569</c:v>
                </c:pt>
                <c:pt idx="35">
                  <c:v>119.979219504017</c:v>
                </c:pt>
                <c:pt idx="36">
                  <c:v>134.05683152261588</c:v>
                </c:pt>
                <c:pt idx="37">
                  <c:v>147.63132867022281</c:v>
                </c:pt>
                <c:pt idx="38">
                  <c:v>160.72987434768677</c:v>
                </c:pt>
                <c:pt idx="39">
                  <c:v>173.3782938623873</c:v>
                </c:pt>
                <c:pt idx="40">
                  <c:v>185.60114153367365</c:v>
                </c:pt>
                <c:pt idx="41">
                  <c:v>197.42176444503971</c:v>
                </c:pt>
                <c:pt idx="42">
                  <c:v>208.86236301071798</c:v>
                </c:pt>
                <c:pt idx="43">
                  <c:v>219.94404851599165</c:v>
                </c:pt>
                <c:pt idx="44">
                  <c:v>230.68689778255973</c:v>
                </c:pt>
                <c:pt idx="45">
                  <c:v>241.11000510272308</c:v>
                </c:pt>
                <c:pt idx="46">
                  <c:v>251.23153157897121</c:v>
                </c:pt>
              </c:numCache>
            </c:numRef>
          </c:val>
        </c:ser>
        <c:ser>
          <c:idx val="3"/>
          <c:order val="2"/>
          <c:tx>
            <c:strRef>
              <c:f>'Figure 35'!$S$3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362.36522170126631</c:v>
                </c:pt>
                <c:pt idx="24">
                  <c:v>358.35609653289606</c:v>
                </c:pt>
                <c:pt idx="25">
                  <c:v>357.29326982321459</c:v>
                </c:pt>
                <c:pt idx="26">
                  <c:v>371.50811411902725</c:v>
                </c:pt>
                <c:pt idx="27">
                  <c:v>384.54825590824697</c:v>
                </c:pt>
                <c:pt idx="28">
                  <c:v>397.57357082639965</c:v>
                </c:pt>
                <c:pt idx="29">
                  <c:v>410.68682603283656</c:v>
                </c:pt>
                <c:pt idx="30">
                  <c:v>423.86934598226469</c:v>
                </c:pt>
                <c:pt idx="31">
                  <c:v>437.09268232011664</c:v>
                </c:pt>
                <c:pt idx="32">
                  <c:v>450.33059079244407</c:v>
                </c:pt>
                <c:pt idx="33">
                  <c:v>463.23487186988535</c:v>
                </c:pt>
                <c:pt idx="34">
                  <c:v>475.07896283957717</c:v>
                </c:pt>
                <c:pt idx="35">
                  <c:v>486.96502445288525</c:v>
                </c:pt>
                <c:pt idx="36">
                  <c:v>498.90161719613684</c:v>
                </c:pt>
                <c:pt idx="37">
                  <c:v>510.89704571194244</c:v>
                </c:pt>
                <c:pt idx="38">
                  <c:v>522.95937432060259</c:v>
                </c:pt>
                <c:pt idx="39">
                  <c:v>535.09644179836835</c:v>
                </c:pt>
                <c:pt idx="40">
                  <c:v>547.31587545884611</c:v>
                </c:pt>
                <c:pt idx="41">
                  <c:v>559.6251045738835</c:v>
                </c:pt>
                <c:pt idx="42">
                  <c:v>573.28472857344445</c:v>
                </c:pt>
                <c:pt idx="43">
                  <c:v>586.78184007446077</c:v>
                </c:pt>
                <c:pt idx="44">
                  <c:v>600.12351273839249</c:v>
                </c:pt>
                <c:pt idx="45">
                  <c:v>613.31656213404085</c:v>
                </c:pt>
                <c:pt idx="46">
                  <c:v>626.36755699039861</c:v>
                </c:pt>
              </c:numCache>
            </c:numRef>
          </c:val>
        </c:ser>
        <c:ser>
          <c:idx val="0"/>
          <c:order val="3"/>
          <c:tx>
            <c:strRef>
              <c:f>'Figure 35'!$P$3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35'!$R$3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91872"/>
        <c:axId val="171901312"/>
      </c:areaChart>
      <c:catAx>
        <c:axId val="1737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1901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1901312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91E-2"/>
              <c:y val="0.250000499937508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3791872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5'!$L$4</c:f>
              <c:strCache>
                <c:ptCount val="1"/>
                <c:pt idx="0">
                  <c:v>FES14 Gone Green &amp; Low Carbon Life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5'!$M$3:$AV$3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5'!$M$4:$AV$4</c:f>
              <c:numCache>
                <c:formatCode>0.0</c:formatCode>
                <c:ptCount val="36"/>
                <c:pt idx="0">
                  <c:v>79.50325095524488</c:v>
                </c:pt>
                <c:pt idx="1">
                  <c:v>82.153352423522136</c:v>
                </c:pt>
                <c:pt idx="2">
                  <c:v>84.374375878420523</c:v>
                </c:pt>
                <c:pt idx="3">
                  <c:v>88.312408662971634</c:v>
                </c:pt>
                <c:pt idx="4">
                  <c:v>91.104976890616484</c:v>
                </c:pt>
                <c:pt idx="5">
                  <c:v>94.777619909925065</c:v>
                </c:pt>
                <c:pt idx="6">
                  <c:v>97.419542127559112</c:v>
                </c:pt>
                <c:pt idx="7">
                  <c:v>101.0320395413226</c:v>
                </c:pt>
                <c:pt idx="8">
                  <c:v>100.60866362157633</c:v>
                </c:pt>
                <c:pt idx="9">
                  <c:v>95.692991406830558</c:v>
                </c:pt>
                <c:pt idx="10">
                  <c:v>96.929466288820223</c:v>
                </c:pt>
                <c:pt idx="11">
                  <c:v>98.01478143921571</c:v>
                </c:pt>
                <c:pt idx="12">
                  <c:v>98.438570149278931</c:v>
                </c:pt>
                <c:pt idx="13">
                  <c:v>100</c:v>
                </c:pt>
                <c:pt idx="14">
                  <c:v>102.15319241460521</c:v>
                </c:pt>
                <c:pt idx="15">
                  <c:v>104.40355637756986</c:v>
                </c:pt>
                <c:pt idx="16">
                  <c:v>106.98950740547359</c:v>
                </c:pt>
                <c:pt idx="17">
                  <c:v>109.53538246055103</c:v>
                </c:pt>
                <c:pt idx="18">
                  <c:v>112.17118645472119</c:v>
                </c:pt>
                <c:pt idx="19">
                  <c:v>115.18651617447127</c:v>
                </c:pt>
                <c:pt idx="20">
                  <c:v>118.15228616396678</c:v>
                </c:pt>
                <c:pt idx="21">
                  <c:v>121.32684031325462</c:v>
                </c:pt>
                <c:pt idx="22">
                  <c:v>124.56684751303709</c:v>
                </c:pt>
                <c:pt idx="23">
                  <c:v>127.84553165370936</c:v>
                </c:pt>
                <c:pt idx="24">
                  <c:v>131.19039939895046</c:v>
                </c:pt>
                <c:pt idx="25">
                  <c:v>134.54228378490839</c:v>
                </c:pt>
                <c:pt idx="26">
                  <c:v>137.93354632830631</c:v>
                </c:pt>
                <c:pt idx="27">
                  <c:v>141.39538876889841</c:v>
                </c:pt>
                <c:pt idx="28">
                  <c:v>144.92929807163401</c:v>
                </c:pt>
                <c:pt idx="29">
                  <c:v>148.55910465980179</c:v>
                </c:pt>
                <c:pt idx="30">
                  <c:v>152.27756856948466</c:v>
                </c:pt>
                <c:pt idx="31">
                  <c:v>156.08730569344837</c:v>
                </c:pt>
                <c:pt idx="32">
                  <c:v>159.99447569846907</c:v>
                </c:pt>
                <c:pt idx="33">
                  <c:v>164.01368714002041</c:v>
                </c:pt>
                <c:pt idx="34">
                  <c:v>168.1451795515278</c:v>
                </c:pt>
                <c:pt idx="35">
                  <c:v>172.39196091430765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5'!$L$5</c:f>
              <c:strCache>
                <c:ptCount val="1"/>
                <c:pt idx="0">
                  <c:v>FES14 Slow Progression &amp; No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5'!$M$3:$AV$3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5'!$M$5:$AV$5</c:f>
              <c:numCache>
                <c:formatCode>0.0</c:formatCode>
                <c:ptCount val="36"/>
                <c:pt idx="0">
                  <c:v>79.50325095524488</c:v>
                </c:pt>
                <c:pt idx="1">
                  <c:v>82.153352423522136</c:v>
                </c:pt>
                <c:pt idx="2">
                  <c:v>84.374375878420523</c:v>
                </c:pt>
                <c:pt idx="3">
                  <c:v>88.312408662971634</c:v>
                </c:pt>
                <c:pt idx="4">
                  <c:v>91.104976890616484</c:v>
                </c:pt>
                <c:pt idx="5">
                  <c:v>94.777619909925065</c:v>
                </c:pt>
                <c:pt idx="6">
                  <c:v>97.419542127559112</c:v>
                </c:pt>
                <c:pt idx="7">
                  <c:v>101.0320395413226</c:v>
                </c:pt>
                <c:pt idx="8">
                  <c:v>100.60866362157633</c:v>
                </c:pt>
                <c:pt idx="9">
                  <c:v>95.692991406830558</c:v>
                </c:pt>
                <c:pt idx="10">
                  <c:v>96.929466288820223</c:v>
                </c:pt>
                <c:pt idx="11">
                  <c:v>98.01478143921571</c:v>
                </c:pt>
                <c:pt idx="12">
                  <c:v>98.438570149278931</c:v>
                </c:pt>
                <c:pt idx="13">
                  <c:v>100</c:v>
                </c:pt>
                <c:pt idx="14">
                  <c:v>101.76143037569369</c:v>
                </c:pt>
                <c:pt idx="15">
                  <c:v>103.03009343591887</c:v>
                </c:pt>
                <c:pt idx="16">
                  <c:v>104.49751412447785</c:v>
                </c:pt>
                <c:pt idx="17">
                  <c:v>106.23087747983773</c:v>
                </c:pt>
                <c:pt idx="18">
                  <c:v>108.25616865206418</c:v>
                </c:pt>
                <c:pt idx="19">
                  <c:v>110.78879649234467</c:v>
                </c:pt>
                <c:pt idx="20">
                  <c:v>113.15185491529121</c:v>
                </c:pt>
                <c:pt idx="21">
                  <c:v>115.58987966269332</c:v>
                </c:pt>
                <c:pt idx="22">
                  <c:v>118.10693047107814</c:v>
                </c:pt>
                <c:pt idx="23">
                  <c:v>120.61852879619094</c:v>
                </c:pt>
                <c:pt idx="24">
                  <c:v>123.07922470704887</c:v>
                </c:pt>
                <c:pt idx="25">
                  <c:v>125.5463541082043</c:v>
                </c:pt>
                <c:pt idx="26">
                  <c:v>128.08048884306061</c:v>
                </c:pt>
                <c:pt idx="27">
                  <c:v>130.77078057538617</c:v>
                </c:pt>
                <c:pt idx="28">
                  <c:v>133.5257717517996</c:v>
                </c:pt>
                <c:pt idx="29">
                  <c:v>136.33728899776176</c:v>
                </c:pt>
                <c:pt idx="30">
                  <c:v>139.22567270491712</c:v>
                </c:pt>
                <c:pt idx="31">
                  <c:v>142.20134648562635</c:v>
                </c:pt>
                <c:pt idx="32">
                  <c:v>145.27290342997651</c:v>
                </c:pt>
                <c:pt idx="33">
                  <c:v>148.44242549773995</c:v>
                </c:pt>
                <c:pt idx="34">
                  <c:v>151.69858281557492</c:v>
                </c:pt>
                <c:pt idx="35">
                  <c:v>155.02832268144155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5'!$M$3:$AV$3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5'!$M$6:$AV$6</c:f>
              <c:numCache>
                <c:formatCode>0.0</c:formatCode>
                <c:ptCount val="36"/>
                <c:pt idx="0">
                  <c:v>79.50325095524488</c:v>
                </c:pt>
                <c:pt idx="1">
                  <c:v>82.153352423522136</c:v>
                </c:pt>
                <c:pt idx="2">
                  <c:v>84.374375878420523</c:v>
                </c:pt>
                <c:pt idx="3">
                  <c:v>88.312408662971634</c:v>
                </c:pt>
                <c:pt idx="4">
                  <c:v>91.104976890616484</c:v>
                </c:pt>
                <c:pt idx="5">
                  <c:v>94.777619909925065</c:v>
                </c:pt>
                <c:pt idx="6">
                  <c:v>97.419542127559112</c:v>
                </c:pt>
                <c:pt idx="7">
                  <c:v>101.0320395413226</c:v>
                </c:pt>
                <c:pt idx="8">
                  <c:v>100.60866362157633</c:v>
                </c:pt>
                <c:pt idx="9">
                  <c:v>95.692991406830558</c:v>
                </c:pt>
                <c:pt idx="10">
                  <c:v>96.929466288820223</c:v>
                </c:pt>
                <c:pt idx="11">
                  <c:v>98.01478143921571</c:v>
                </c:pt>
                <c:pt idx="12">
                  <c:v>98.438570149278931</c:v>
                </c:pt>
                <c:pt idx="1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20352"/>
        <c:axId val="171222144"/>
      </c:lineChart>
      <c:catAx>
        <c:axId val="1712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222144"/>
        <c:crosses val="autoZero"/>
        <c:auto val="1"/>
        <c:lblAlgn val="ctr"/>
        <c:lblOffset val="100"/>
        <c:noMultiLvlLbl val="0"/>
      </c:catAx>
      <c:valAx>
        <c:axId val="171222144"/>
        <c:scaling>
          <c:orientation val="minMax"/>
        </c:scaling>
        <c:delete val="0"/>
        <c:axPos val="l"/>
        <c:majorGridlines/>
        <c:title>
          <c:tx>
            <c:strRef>
              <c:f>'Figure 5'!$L$2</c:f>
              <c:strCache>
                <c:ptCount val="1"/>
                <c:pt idx="0">
                  <c:v>GDP index (2013=100)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122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9"/>
          <c:y val="6.1904905842880033E-2"/>
          <c:w val="0.65517241379310642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36'!$Q$3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286.51002205122415</c:v>
                </c:pt>
                <c:pt idx="24">
                  <c:v>299.43399891275232</c:v>
                </c:pt>
                <c:pt idx="25">
                  <c:v>269.49059902147712</c:v>
                </c:pt>
                <c:pt idx="26">
                  <c:v>188.64341931503398</c:v>
                </c:pt>
                <c:pt idx="27">
                  <c:v>94.32170965751699</c:v>
                </c:pt>
                <c:pt idx="28">
                  <c:v>28.296512897255095</c:v>
                </c:pt>
                <c:pt idx="29">
                  <c:v>2.8296512897255099</c:v>
                </c:pt>
                <c:pt idx="30">
                  <c:v>0.28296512897255105</c:v>
                </c:pt>
                <c:pt idx="31">
                  <c:v>2.8296512897255103E-2</c:v>
                </c:pt>
                <c:pt idx="32">
                  <c:v>2.8296512897255108E-3</c:v>
                </c:pt>
                <c:pt idx="33">
                  <c:v>2.829651289725511E-4</c:v>
                </c:pt>
                <c:pt idx="34">
                  <c:v>2.8296512897255112E-5</c:v>
                </c:pt>
                <c:pt idx="35">
                  <c:v>2.8296512897255112E-6</c:v>
                </c:pt>
                <c:pt idx="36">
                  <c:v>2.8296512897255117E-7</c:v>
                </c:pt>
                <c:pt idx="37">
                  <c:v>2.8296512897255117E-8</c:v>
                </c:pt>
                <c:pt idx="38">
                  <c:v>2.8296512897255115E-9</c:v>
                </c:pt>
                <c:pt idx="39">
                  <c:v>2.8296512897255118E-10</c:v>
                </c:pt>
                <c:pt idx="40">
                  <c:v>2.8296512897255119E-11</c:v>
                </c:pt>
                <c:pt idx="41">
                  <c:v>2.8296512897255122E-12</c:v>
                </c:pt>
                <c:pt idx="42">
                  <c:v>2.8296512897255122E-13</c:v>
                </c:pt>
                <c:pt idx="43">
                  <c:v>2.8296512897255124E-14</c:v>
                </c:pt>
                <c:pt idx="44">
                  <c:v>2.8296512897255126E-15</c:v>
                </c:pt>
                <c:pt idx="45">
                  <c:v>2.829651289725513E-16</c:v>
                </c:pt>
                <c:pt idx="46">
                  <c:v>2.8296512897255127E-17</c:v>
                </c:pt>
              </c:numCache>
            </c:numRef>
          </c:val>
        </c:ser>
        <c:ser>
          <c:idx val="4"/>
          <c:order val="1"/>
          <c:tx>
            <c:strRef>
              <c:f>'Figure 36'!$T$3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4.6431367226810369</c:v>
                </c:pt>
                <c:pt idx="24">
                  <c:v>4.7132623542964582</c:v>
                </c:pt>
                <c:pt idx="25">
                  <c:v>35.127988481001331</c:v>
                </c:pt>
                <c:pt idx="26">
                  <c:v>119.4879670355446</c:v>
                </c:pt>
                <c:pt idx="27">
                  <c:v>225.75847339661604</c:v>
                </c:pt>
                <c:pt idx="28">
                  <c:v>314.35951749653958</c:v>
                </c:pt>
                <c:pt idx="29">
                  <c:v>371.26233085372314</c:v>
                </c:pt>
                <c:pt idx="30">
                  <c:v>410.93525009984847</c:v>
                </c:pt>
                <c:pt idx="31">
                  <c:v>452.28344372590863</c:v>
                </c:pt>
                <c:pt idx="32">
                  <c:v>497.53725496010708</c:v>
                </c:pt>
                <c:pt idx="33">
                  <c:v>547.29352714227866</c:v>
                </c:pt>
                <c:pt idx="34">
                  <c:v>602.0231345251226</c:v>
                </c:pt>
                <c:pt idx="35">
                  <c:v>662.22547344449652</c:v>
                </c:pt>
                <c:pt idx="36">
                  <c:v>728.44802333563246</c:v>
                </c:pt>
                <c:pt idx="37">
                  <c:v>801.29282592386437</c:v>
                </c:pt>
                <c:pt idx="38">
                  <c:v>881.42210854171776</c:v>
                </c:pt>
                <c:pt idx="39">
                  <c:v>918.25603031372191</c:v>
                </c:pt>
                <c:pt idx="40">
                  <c:v>932.20924691307823</c:v>
                </c:pt>
                <c:pt idx="41">
                  <c:v>946.37448744347773</c:v>
                </c:pt>
                <c:pt idx="42">
                  <c:v>962.0083290874918</c:v>
                </c:pt>
                <c:pt idx="43">
                  <c:v>977.59406421861536</c:v>
                </c:pt>
                <c:pt idx="44">
                  <c:v>993.13517736770712</c:v>
                </c:pt>
                <c:pt idx="45">
                  <c:v>1008.6350957411811</c:v>
                </c:pt>
                <c:pt idx="46">
                  <c:v>1024.0971906485661</c:v>
                </c:pt>
              </c:numCache>
            </c:numRef>
          </c:val>
        </c:ser>
        <c:ser>
          <c:idx val="3"/>
          <c:order val="2"/>
          <c:tx>
            <c:strRef>
              <c:f>'Figure 36'!$S$3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386.07422984429348</c:v>
                </c:pt>
                <c:pt idx="24">
                  <c:v>406.64357288052963</c:v>
                </c:pt>
                <c:pt idx="25">
                  <c:v>425.8849641089999</c:v>
                </c:pt>
                <c:pt idx="26">
                  <c:v>436.6592694092102</c:v>
                </c:pt>
                <c:pt idx="27">
                  <c:v>437.79918156438464</c:v>
                </c:pt>
                <c:pt idx="28">
                  <c:v>428.334544466549</c:v>
                </c:pt>
                <c:pt idx="29">
                  <c:v>410.1715505155106</c:v>
                </c:pt>
                <c:pt idx="30">
                  <c:v>386.4963710211116</c:v>
                </c:pt>
                <c:pt idx="31">
                  <c:v>359.03609066392801</c:v>
                </c:pt>
                <c:pt idx="32">
                  <c:v>327.62608936614964</c:v>
                </c:pt>
                <c:pt idx="33">
                  <c:v>291.52098974025728</c:v>
                </c:pt>
                <c:pt idx="34">
                  <c:v>249.53771678828383</c:v>
                </c:pt>
                <c:pt idx="35">
                  <c:v>202.27516415392864</c:v>
                </c:pt>
                <c:pt idx="36">
                  <c:v>149.18900174777056</c:v>
                </c:pt>
                <c:pt idx="37">
                  <c:v>89.680196245239017</c:v>
                </c:pt>
                <c:pt idx="38">
                  <c:v>23.089555548214793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'Figure 36'!$P$3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36'!$R$3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95040"/>
        <c:axId val="173496576"/>
      </c:areaChart>
      <c:catAx>
        <c:axId val="1734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3496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3496576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91E-2"/>
              <c:y val="0.250000499937508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3495040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9"/>
          <c:y val="6.1904905842880033E-2"/>
          <c:w val="0.65517241379310642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37'!$Q$3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310.21903019425133</c:v>
                </c:pt>
                <c:pt idx="24">
                  <c:v>347.72147526038594</c:v>
                </c:pt>
                <c:pt idx="25">
                  <c:v>368.42583468983742</c:v>
                </c:pt>
                <c:pt idx="26">
                  <c:v>368.42583468983742</c:v>
                </c:pt>
                <c:pt idx="27">
                  <c:v>364.74157634293903</c:v>
                </c:pt>
                <c:pt idx="28">
                  <c:v>357.44674481608024</c:v>
                </c:pt>
                <c:pt idx="29">
                  <c:v>346.72334247159779</c:v>
                </c:pt>
                <c:pt idx="30">
                  <c:v>332.85440877273385</c:v>
                </c:pt>
                <c:pt idx="31">
                  <c:v>316.21168833409718</c:v>
                </c:pt>
                <c:pt idx="32">
                  <c:v>300.40110391739228</c:v>
                </c:pt>
                <c:pt idx="33">
                  <c:v>285.38104872152263</c:v>
                </c:pt>
                <c:pt idx="34">
                  <c:v>271.11199628544648</c:v>
                </c:pt>
                <c:pt idx="35">
                  <c:v>230.44519684262949</c:v>
                </c:pt>
                <c:pt idx="36">
                  <c:v>172.83389763197212</c:v>
                </c:pt>
                <c:pt idx="37">
                  <c:v>112.34203346078189</c:v>
                </c:pt>
                <c:pt idx="38">
                  <c:v>61.788118403430047</c:v>
                </c:pt>
                <c:pt idx="39">
                  <c:v>27.804653281543519</c:v>
                </c:pt>
                <c:pt idx="40">
                  <c:v>9.7316286485402301</c:v>
                </c:pt>
                <c:pt idx="41">
                  <c:v>2.4329071621350575</c:v>
                </c:pt>
                <c:pt idx="42">
                  <c:v>0.36493607432025865</c:v>
                </c:pt>
                <c:pt idx="43">
                  <c:v>3.6493607432025864E-2</c:v>
                </c:pt>
                <c:pt idx="44">
                  <c:v>3.6493607432025866E-3</c:v>
                </c:pt>
                <c:pt idx="45">
                  <c:v>3.6493607432025866E-4</c:v>
                </c:pt>
                <c:pt idx="46">
                  <c:v>3.6493607432025866E-5</c:v>
                </c:pt>
              </c:numCache>
            </c:numRef>
          </c:val>
        </c:ser>
        <c:ser>
          <c:idx val="4"/>
          <c:order val="1"/>
          <c:tx>
            <c:strRef>
              <c:f>'Figure 37'!$T$3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4.6431367226810369</c:v>
                </c:pt>
                <c:pt idx="24">
                  <c:v>4.7132623542964582</c:v>
                </c:pt>
                <c:pt idx="25">
                  <c:v>4.784447098426365</c:v>
                </c:pt>
                <c:pt idx="26">
                  <c:v>4.8567069509240941</c:v>
                </c:pt>
                <c:pt idx="27">
                  <c:v>8.5895323673317119</c:v>
                </c:pt>
                <c:pt idx="28">
                  <c:v>15.970259217863836</c:v>
                </c:pt>
                <c:pt idx="29">
                  <c:v>26.853364154524897</c:v>
                </c:pt>
                <c:pt idx="30">
                  <c:v>40.990831494934071</c:v>
                </c:pt>
                <c:pt idx="31">
                  <c:v>58.043460248520127</c:v>
                </c:pt>
                <c:pt idx="32">
                  <c:v>74.43447926771023</c:v>
                </c:pt>
                <c:pt idx="33">
                  <c:v>90.198879256256959</c:v>
                </c:pt>
                <c:pt idx="34">
                  <c:v>105.36992048489569</c:v>
                </c:pt>
                <c:pt idx="35">
                  <c:v>147.09041913256164</c:v>
                </c:pt>
                <c:pt idx="36">
                  <c:v>206.17262253454459</c:v>
                </c:pt>
                <c:pt idx="37">
                  <c:v>268.72621293108028</c:v>
                </c:pt>
                <c:pt idx="38">
                  <c:v>321.96739011774292</c:v>
                </c:pt>
                <c:pt idx="39">
                  <c:v>359.17052914080682</c:v>
                </c:pt>
                <c:pt idx="40">
                  <c:v>380.83525906521817</c:v>
                </c:pt>
                <c:pt idx="41">
                  <c:v>391.94233314227552</c:v>
                </c:pt>
                <c:pt idx="42">
                  <c:v>397.92972756151306</c:v>
                </c:pt>
                <c:pt idx="43">
                  <c:v>402.23746730401649</c:v>
                </c:pt>
                <c:pt idx="44">
                  <c:v>406.29268622374548</c:v>
                </c:pt>
                <c:pt idx="45">
                  <c:v>410.35889751065184</c:v>
                </c:pt>
                <c:pt idx="46">
                  <c:v>414.46281492822527</c:v>
                </c:pt>
              </c:numCache>
            </c:numRef>
          </c:val>
        </c:ser>
        <c:ser>
          <c:idx val="3"/>
          <c:order val="2"/>
          <c:tx>
            <c:strRef>
              <c:f>'Figure 37'!$S$3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362.36522170126631</c:v>
                </c:pt>
                <c:pt idx="24">
                  <c:v>358.35609653289606</c:v>
                </c:pt>
                <c:pt idx="25">
                  <c:v>357.29326982321459</c:v>
                </c:pt>
                <c:pt idx="26">
                  <c:v>371.50811411902725</c:v>
                </c:pt>
                <c:pt idx="27">
                  <c:v>384.54825590824697</c:v>
                </c:pt>
                <c:pt idx="28">
                  <c:v>397.57357082639965</c:v>
                </c:pt>
                <c:pt idx="29">
                  <c:v>410.68682603283656</c:v>
                </c:pt>
                <c:pt idx="30">
                  <c:v>423.86934598226469</c:v>
                </c:pt>
                <c:pt idx="31">
                  <c:v>437.09268232011664</c:v>
                </c:pt>
                <c:pt idx="32">
                  <c:v>450.33059079244407</c:v>
                </c:pt>
                <c:pt idx="33">
                  <c:v>463.23487186988535</c:v>
                </c:pt>
                <c:pt idx="34">
                  <c:v>475.07896283957717</c:v>
                </c:pt>
                <c:pt idx="35">
                  <c:v>486.96502445288525</c:v>
                </c:pt>
                <c:pt idx="36">
                  <c:v>498.63050519985137</c:v>
                </c:pt>
                <c:pt idx="37">
                  <c:v>509.90477580553772</c:v>
                </c:pt>
                <c:pt idx="38">
                  <c:v>520.75615557158926</c:v>
                </c:pt>
                <c:pt idx="39">
                  <c:v>531.2808478916545</c:v>
                </c:pt>
                <c:pt idx="40">
                  <c:v>541.64235919934799</c:v>
                </c:pt>
                <c:pt idx="41">
                  <c:v>551.99924713907001</c:v>
                </c:pt>
                <c:pt idx="42">
                  <c:v>563.7136654516587</c:v>
                </c:pt>
                <c:pt idx="43">
                  <c:v>575.32010330716696</c:v>
                </c:pt>
                <c:pt idx="44">
                  <c:v>586.83884178321841</c:v>
                </c:pt>
                <c:pt idx="45">
                  <c:v>598.27583329445508</c:v>
                </c:pt>
                <c:pt idx="46">
                  <c:v>609.63433922673346</c:v>
                </c:pt>
              </c:numCache>
            </c:numRef>
          </c:val>
        </c:ser>
        <c:ser>
          <c:idx val="0"/>
          <c:order val="3"/>
          <c:tx>
            <c:strRef>
              <c:f>'Figure 37'!$P$3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37'!$R$3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28352"/>
        <c:axId val="173830144"/>
      </c:areaChart>
      <c:catAx>
        <c:axId val="1738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3830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3830144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91E-2"/>
              <c:y val="0.250000499937508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3828352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38'!$L$7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38'!$M$7:$AV$7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13.560819050237169</c:v>
                </c:pt>
                <c:pt idx="14">
                  <c:v>13.551065994436911</c:v>
                </c:pt>
                <c:pt idx="15">
                  <c:v>12.91070262754206</c:v>
                </c:pt>
                <c:pt idx="16">
                  <c:v>11.329687464873331</c:v>
                </c:pt>
                <c:pt idx="17">
                  <c:v>9.4700141386933279</c:v>
                </c:pt>
                <c:pt idx="18">
                  <c:v>8.1204893737551913</c:v>
                </c:pt>
                <c:pt idx="19">
                  <c:v>7.5259147468507761</c:v>
                </c:pt>
                <c:pt idx="20">
                  <c:v>7.3559247163273644</c:v>
                </c:pt>
                <c:pt idx="21">
                  <c:v>7.2160125891334594</c:v>
                </c:pt>
                <c:pt idx="22">
                  <c:v>7.0653366337884043</c:v>
                </c:pt>
                <c:pt idx="23">
                  <c:v>6.9222220905784893</c:v>
                </c:pt>
                <c:pt idx="24">
                  <c:v>6.8336687612977522</c:v>
                </c:pt>
                <c:pt idx="25">
                  <c:v>6.7244008811620422</c:v>
                </c:pt>
                <c:pt idx="26">
                  <c:v>6.5921623484581033</c:v>
                </c:pt>
                <c:pt idx="27">
                  <c:v>6.434472643086937</c:v>
                </c:pt>
                <c:pt idx="28">
                  <c:v>6.2486008050356183</c:v>
                </c:pt>
                <c:pt idx="29">
                  <c:v>6.2457072347009195</c:v>
                </c:pt>
                <c:pt idx="30">
                  <c:v>6.3406129069521819</c:v>
                </c:pt>
                <c:pt idx="31">
                  <c:v>6.4369607035803718</c:v>
                </c:pt>
                <c:pt idx="32">
                  <c:v>6.5432974927094874</c:v>
                </c:pt>
                <c:pt idx="33">
                  <c:v>6.649307075497866</c:v>
                </c:pt>
                <c:pt idx="34">
                  <c:v>6.7550131526986972</c:v>
                </c:pt>
                <c:pt idx="35">
                  <c:v>6.8604390351612281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38'!$L$8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38'!$M$8:$AV$8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13.923566160090759</c:v>
                </c:pt>
                <c:pt idx="14">
                  <c:v>14.289862926875402</c:v>
                </c:pt>
                <c:pt idx="15">
                  <c:v>14.551066502107419</c:v>
                </c:pt>
                <c:pt idx="16">
                  <c:v>14.558838271878361</c:v>
                </c:pt>
                <c:pt idx="17">
                  <c:v>14.51392037222117</c:v>
                </c:pt>
                <c:pt idx="18">
                  <c:v>14.40199222624673</c:v>
                </c:pt>
                <c:pt idx="19">
                  <c:v>14.225084122316698</c:v>
                </c:pt>
                <c:pt idx="20">
                  <c:v>13.988452228004913</c:v>
                </c:pt>
                <c:pt idx="21">
                  <c:v>13.699216140040706</c:v>
                </c:pt>
                <c:pt idx="22">
                  <c:v>13.42750528038319</c:v>
                </c:pt>
                <c:pt idx="23">
                  <c:v>13.196509651900028</c:v>
                </c:pt>
                <c:pt idx="24">
                  <c:v>13.054766568619948</c:v>
                </c:pt>
                <c:pt idx="25">
                  <c:v>12.400443794281422</c:v>
                </c:pt>
                <c:pt idx="26">
                  <c:v>11.416558862090175</c:v>
                </c:pt>
                <c:pt idx="27">
                  <c:v>10.376302274138286</c:v>
                </c:pt>
                <c:pt idx="28">
                  <c:v>9.5291913879671846</c:v>
                </c:pt>
                <c:pt idx="29">
                  <c:v>9.0048106666153362</c:v>
                </c:pt>
                <c:pt idx="30">
                  <c:v>8.7910107820202263</c:v>
                </c:pt>
                <c:pt idx="31">
                  <c:v>8.7884535306631193</c:v>
                </c:pt>
                <c:pt idx="32">
                  <c:v>8.9034159063148088</c:v>
                </c:pt>
                <c:pt idx="33">
                  <c:v>9.0514760979621283</c:v>
                </c:pt>
                <c:pt idx="34">
                  <c:v>9.2046232237427006</c:v>
                </c:pt>
                <c:pt idx="35">
                  <c:v>9.3577245834846625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38'!$L$9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38'!$M$9:$AV$9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13.923566160090759</c:v>
                </c:pt>
                <c:pt idx="14">
                  <c:v>14.289862926875402</c:v>
                </c:pt>
                <c:pt idx="15">
                  <c:v>14.551066502107419</c:v>
                </c:pt>
                <c:pt idx="16">
                  <c:v>14.558838271878361</c:v>
                </c:pt>
                <c:pt idx="17">
                  <c:v>14.51392037222117</c:v>
                </c:pt>
                <c:pt idx="18">
                  <c:v>14.40199222624673</c:v>
                </c:pt>
                <c:pt idx="19">
                  <c:v>14.225084122316698</c:v>
                </c:pt>
                <c:pt idx="20">
                  <c:v>13.988452228004913</c:v>
                </c:pt>
                <c:pt idx="21">
                  <c:v>13.699216140040706</c:v>
                </c:pt>
                <c:pt idx="22">
                  <c:v>13.42750528038319</c:v>
                </c:pt>
                <c:pt idx="23">
                  <c:v>13.196509651900028</c:v>
                </c:pt>
                <c:pt idx="24">
                  <c:v>13.054766568619948</c:v>
                </c:pt>
                <c:pt idx="25">
                  <c:v>12.928409882353112</c:v>
                </c:pt>
                <c:pt idx="26">
                  <c:v>12.816800650990682</c:v>
                </c:pt>
                <c:pt idx="27">
                  <c:v>12.719333903464401</c:v>
                </c:pt>
                <c:pt idx="28">
                  <c:v>12.635436972267559</c:v>
                </c:pt>
                <c:pt idx="29">
                  <c:v>12.564567909923692</c:v>
                </c:pt>
                <c:pt idx="30">
                  <c:v>12.506213985126839</c:v>
                </c:pt>
                <c:pt idx="31">
                  <c:v>12.459890254568485</c:v>
                </c:pt>
                <c:pt idx="32">
                  <c:v>12.438894824046949</c:v>
                </c:pt>
                <c:pt idx="33">
                  <c:v>12.426111299871636</c:v>
                </c:pt>
                <c:pt idx="34">
                  <c:v>12.421132036133846</c:v>
                </c:pt>
                <c:pt idx="35">
                  <c:v>12.423570963360378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38'!$L$10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38'!$M$10:$AV$10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13.935386768737816</c:v>
                </c:pt>
                <c:pt idx="14">
                  <c:v>14.313858890817816</c:v>
                </c:pt>
                <c:pt idx="15">
                  <c:v>14.587119159248827</c:v>
                </c:pt>
                <c:pt idx="16">
                  <c:v>14.75882574093384</c:v>
                </c:pt>
                <c:pt idx="17">
                  <c:v>14.911526198472005</c:v>
                </c:pt>
                <c:pt idx="18">
                  <c:v>15.043825611220619</c:v>
                </c:pt>
                <c:pt idx="19">
                  <c:v>15.175900800267312</c:v>
                </c:pt>
                <c:pt idx="20">
                  <c:v>15.305918074619862</c:v>
                </c:pt>
                <c:pt idx="21">
                  <c:v>15.431465255923957</c:v>
                </c:pt>
                <c:pt idx="22">
                  <c:v>15.549157123054414</c:v>
                </c:pt>
                <c:pt idx="23">
                  <c:v>15.678171389705541</c:v>
                </c:pt>
                <c:pt idx="24">
                  <c:v>15.861060799537015</c:v>
                </c:pt>
                <c:pt idx="25">
                  <c:v>16.015230741023931</c:v>
                </c:pt>
                <c:pt idx="26">
                  <c:v>16.127488775397975</c:v>
                </c:pt>
                <c:pt idx="27">
                  <c:v>16.1793369650877</c:v>
                </c:pt>
                <c:pt idx="28">
                  <c:v>16.144849196758781</c:v>
                </c:pt>
                <c:pt idx="29">
                  <c:v>15.987699425730602</c:v>
                </c:pt>
                <c:pt idx="30">
                  <c:v>15.842914004015704</c:v>
                </c:pt>
                <c:pt idx="31">
                  <c:v>16.108009279620415</c:v>
                </c:pt>
                <c:pt idx="32">
                  <c:v>16.398905687048259</c:v>
                </c:pt>
                <c:pt idx="33">
                  <c:v>16.689824916885275</c:v>
                </c:pt>
                <c:pt idx="34">
                  <c:v>16.980824706592383</c:v>
                </c:pt>
                <c:pt idx="35">
                  <c:v>17.271962165389262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38'!$L$11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38'!$M$11:$AV$11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72928"/>
        <c:axId val="174974464"/>
      </c:lineChart>
      <c:catAx>
        <c:axId val="1749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4974464"/>
        <c:crosses val="autoZero"/>
        <c:auto val="1"/>
        <c:lblAlgn val="ctr"/>
        <c:lblOffset val="100"/>
        <c:noMultiLvlLbl val="0"/>
      </c:catAx>
      <c:valAx>
        <c:axId val="174974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Lighting Demand</a:t>
                </a:r>
                <a:r>
                  <a:rPr lang="en-US" baseline="0"/>
                  <a:t> </a:t>
                </a:r>
                <a:r>
                  <a:rPr lang="en-US"/>
                  <a:t>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4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25"/>
          <c:y val="0.61953081216960681"/>
          <c:w val="0.23642130596288521"/>
          <c:h val="0.34116446711766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45"/>
          <c:y val="6.1904905842880033E-2"/>
          <c:w val="0.65517241379310676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40'!$P$3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rgbClr val="233E99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40'!$P$4:$P$40</c:f>
              <c:numCache>
                <c:formatCode>0</c:formatCode>
                <c:ptCount val="37"/>
                <c:pt idx="0">
                  <c:v>35.987860999640141</c:v>
                </c:pt>
                <c:pt idx="1">
                  <c:v>36.591155065291389</c:v>
                </c:pt>
                <c:pt idx="2">
                  <c:v>37.033976879760303</c:v>
                </c:pt>
                <c:pt idx="3">
                  <c:v>37.445906908112455</c:v>
                </c:pt>
                <c:pt idx="4">
                  <c:v>37.813094927268104</c:v>
                </c:pt>
                <c:pt idx="5">
                  <c:v>38.279691000524458</c:v>
                </c:pt>
                <c:pt idx="6">
                  <c:v>38.737147952024579</c:v>
                </c:pt>
                <c:pt idx="7">
                  <c:v>39.171061570007225</c:v>
                </c:pt>
                <c:pt idx="8">
                  <c:v>39.597614716760184</c:v>
                </c:pt>
                <c:pt idx="9">
                  <c:v>40.01710190389602</c:v>
                </c:pt>
                <c:pt idx="10">
                  <c:v>40.430610999999999</c:v>
                </c:pt>
                <c:pt idx="11">
                  <c:v>40.838999999999999</c:v>
                </c:pt>
                <c:pt idx="12">
                  <c:v>41.261902220165155</c:v>
                </c:pt>
                <c:pt idx="13">
                  <c:v>41.710668699999999</c:v>
                </c:pt>
                <c:pt idx="14">
                  <c:v>42.138220400000002</c:v>
                </c:pt>
                <c:pt idx="15">
                  <c:v>42.565772100000004</c:v>
                </c:pt>
                <c:pt idx="16">
                  <c:v>42.993323799999999</c:v>
                </c:pt>
                <c:pt idx="17">
                  <c:v>43.420875500000001</c:v>
                </c:pt>
                <c:pt idx="18">
                  <c:v>43.848427199999996</c:v>
                </c:pt>
                <c:pt idx="19">
                  <c:v>44.275978899999991</c:v>
                </c:pt>
                <c:pt idx="20">
                  <c:v>44.703530600000001</c:v>
                </c:pt>
                <c:pt idx="21">
                  <c:v>45.131082299999996</c:v>
                </c:pt>
                <c:pt idx="22">
                  <c:v>45.558634000000005</c:v>
                </c:pt>
                <c:pt idx="23">
                  <c:v>45.9861857</c:v>
                </c:pt>
                <c:pt idx="24">
                  <c:v>46.413737399999995</c:v>
                </c:pt>
                <c:pt idx="25">
                  <c:v>46.841289100000004</c:v>
                </c:pt>
                <c:pt idx="26">
                  <c:v>47.268840800000007</c:v>
                </c:pt>
                <c:pt idx="27">
                  <c:v>47.696392500000002</c:v>
                </c:pt>
                <c:pt idx="28">
                  <c:v>48.123944199999997</c:v>
                </c:pt>
                <c:pt idx="29">
                  <c:v>48.551495899999992</c:v>
                </c:pt>
                <c:pt idx="30">
                  <c:v>48.979047600000001</c:v>
                </c:pt>
                <c:pt idx="31">
                  <c:v>49.406599299999996</c:v>
                </c:pt>
                <c:pt idx="32">
                  <c:v>49.834150999999999</c:v>
                </c:pt>
                <c:pt idx="33">
                  <c:v>50.261702700000008</c:v>
                </c:pt>
                <c:pt idx="34">
                  <c:v>50.689254400000003</c:v>
                </c:pt>
                <c:pt idx="35">
                  <c:v>51.116806100000005</c:v>
                </c:pt>
                <c:pt idx="36">
                  <c:v>51.5443578</c:v>
                </c:pt>
              </c:numCache>
            </c:numRef>
          </c:val>
        </c:ser>
        <c:ser>
          <c:idx val="4"/>
          <c:order val="1"/>
          <c:tx>
            <c:strRef>
              <c:f>'Figure 40'!$Q$3</c:f>
              <c:strCache>
                <c:ptCount val="1"/>
                <c:pt idx="0">
                  <c:v>Wet</c:v>
                </c:pt>
              </c:strCache>
            </c:strRef>
          </c:tx>
          <c:spPr>
            <a:solidFill>
              <a:srgbClr val="EC3224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40'!$Q$4:$Q$40</c:f>
              <c:numCache>
                <c:formatCode>0</c:formatCode>
                <c:ptCount val="37"/>
                <c:pt idx="0">
                  <c:v>36.621944328775356</c:v>
                </c:pt>
                <c:pt idx="1">
                  <c:v>37.530864815365916</c:v>
                </c:pt>
                <c:pt idx="2">
                  <c:v>38.37738512902699</c:v>
                </c:pt>
                <c:pt idx="3">
                  <c:v>39.376238492905856</c:v>
                </c:pt>
                <c:pt idx="4">
                  <c:v>40.70501758367822</c:v>
                </c:pt>
                <c:pt idx="5">
                  <c:v>42.251491935015487</c:v>
                </c:pt>
                <c:pt idx="6">
                  <c:v>43.391388916931405</c:v>
                </c:pt>
                <c:pt idx="7">
                  <c:v>44.357243966771343</c:v>
                </c:pt>
                <c:pt idx="8">
                  <c:v>45.163983320817835</c:v>
                </c:pt>
                <c:pt idx="9">
                  <c:v>45.941707405125641</c:v>
                </c:pt>
                <c:pt idx="10">
                  <c:v>46.692999999999998</c:v>
                </c:pt>
                <c:pt idx="11">
                  <c:v>47.418999999999997</c:v>
                </c:pt>
                <c:pt idx="12">
                  <c:v>48.145288392324254</c:v>
                </c:pt>
                <c:pt idx="13">
                  <c:v>48.884026666480118</c:v>
                </c:pt>
                <c:pt idx="14">
                  <c:v>49.695184046479</c:v>
                </c:pt>
                <c:pt idx="15">
                  <c:v>50.52026805278112</c:v>
                </c:pt>
                <c:pt idx="16">
                  <c:v>51.354298823540027</c:v>
                </c:pt>
                <c:pt idx="17">
                  <c:v>52.194807275304804</c:v>
                </c:pt>
                <c:pt idx="18">
                  <c:v>53.03660637623193</c:v>
                </c:pt>
                <c:pt idx="19">
                  <c:v>53.879705160865562</c:v>
                </c:pt>
                <c:pt idx="20">
                  <c:v>54.724112726991613</c:v>
                </c:pt>
                <c:pt idx="21">
                  <c:v>55.569838236080543</c:v>
                </c:pt>
                <c:pt idx="22">
                  <c:v>56.416890913733106</c:v>
                </c:pt>
                <c:pt idx="23">
                  <c:v>57.265280050129235</c:v>
                </c:pt>
                <c:pt idx="24">
                  <c:v>58.115015000480149</c:v>
                </c:pt>
                <c:pt idx="25">
                  <c:v>58.966105185483507</c:v>
                </c:pt>
                <c:pt idx="26">
                  <c:v>59.818560091781897</c:v>
                </c:pt>
                <c:pt idx="27">
                  <c:v>60.672389272424333</c:v>
                </c:pt>
                <c:pt idx="28">
                  <c:v>61.52760234733131</c:v>
                </c:pt>
                <c:pt idx="29">
                  <c:v>62.384209003762628</c:v>
                </c:pt>
                <c:pt idx="30">
                  <c:v>63.242218996788957</c:v>
                </c:pt>
                <c:pt idx="31">
                  <c:v>64.101642149766505</c:v>
                </c:pt>
                <c:pt idx="32">
                  <c:v>65.00090728344739</c:v>
                </c:pt>
                <c:pt idx="33">
                  <c:v>65.892878363117859</c:v>
                </c:pt>
                <c:pt idx="34">
                  <c:v>66.777774210398206</c:v>
                </c:pt>
                <c:pt idx="35">
                  <c:v>67.655807082260139</c:v>
                </c:pt>
                <c:pt idx="36">
                  <c:v>68.527182867966218</c:v>
                </c:pt>
              </c:numCache>
            </c:numRef>
          </c:val>
        </c:ser>
        <c:ser>
          <c:idx val="3"/>
          <c:order val="2"/>
          <c:tx>
            <c:strRef>
              <c:f>'Figure 40'!$R$3</c:f>
              <c:strCache>
                <c:ptCount val="1"/>
                <c:pt idx="0">
                  <c:v>Consumer Electronics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40'!$R$4:$R$40</c:f>
              <c:numCache>
                <c:formatCode>0</c:formatCode>
                <c:ptCount val="37"/>
                <c:pt idx="0">
                  <c:v>198.62199633431277</c:v>
                </c:pt>
                <c:pt idx="1">
                  <c:v>215.35919399968031</c:v>
                </c:pt>
                <c:pt idx="2">
                  <c:v>233.67239281997871</c:v>
                </c:pt>
                <c:pt idx="3">
                  <c:v>253.31745553524351</c:v>
                </c:pt>
                <c:pt idx="4">
                  <c:v>273.21278036753006</c:v>
                </c:pt>
                <c:pt idx="5">
                  <c:v>290.55463435465714</c:v>
                </c:pt>
                <c:pt idx="6">
                  <c:v>303.61314057821482</c:v>
                </c:pt>
                <c:pt idx="7">
                  <c:v>317.33402439827097</c:v>
                </c:pt>
                <c:pt idx="8">
                  <c:v>328.14511202619121</c:v>
                </c:pt>
                <c:pt idx="9">
                  <c:v>337.6277923908562</c:v>
                </c:pt>
                <c:pt idx="10">
                  <c:v>345.27100000000002</c:v>
                </c:pt>
                <c:pt idx="11">
                  <c:v>351.28800000000001</c:v>
                </c:pt>
                <c:pt idx="12">
                  <c:v>356.07622720036647</c:v>
                </c:pt>
                <c:pt idx="13">
                  <c:v>357.81532148540379</c:v>
                </c:pt>
                <c:pt idx="14">
                  <c:v>359.32769950413973</c:v>
                </c:pt>
                <c:pt idx="15">
                  <c:v>360.61991016503123</c:v>
                </c:pt>
                <c:pt idx="16">
                  <c:v>361.70490726645443</c:v>
                </c:pt>
                <c:pt idx="17">
                  <c:v>362.6053702091188</c:v>
                </c:pt>
                <c:pt idx="18">
                  <c:v>363.05795620677935</c:v>
                </c:pt>
                <c:pt idx="19">
                  <c:v>362.81146325157641</c:v>
                </c:pt>
                <c:pt idx="20">
                  <c:v>363.3036377871635</c:v>
                </c:pt>
                <c:pt idx="21">
                  <c:v>364.51211850425193</c:v>
                </c:pt>
                <c:pt idx="22">
                  <c:v>365.72220349015396</c:v>
                </c:pt>
                <c:pt idx="23">
                  <c:v>366.97802995355801</c:v>
                </c:pt>
                <c:pt idx="24">
                  <c:v>368.31996593903449</c:v>
                </c:pt>
                <c:pt idx="25">
                  <c:v>369.78165948546894</c:v>
                </c:pt>
                <c:pt idx="26">
                  <c:v>371.39094345782382</c:v>
                </c:pt>
                <c:pt idx="27">
                  <c:v>373.16921258646863</c:v>
                </c:pt>
                <c:pt idx="28">
                  <c:v>375.13266894378415</c:v>
                </c:pt>
                <c:pt idx="29">
                  <c:v>377.06781046861374</c:v>
                </c:pt>
                <c:pt idx="30">
                  <c:v>379.03685859280233</c:v>
                </c:pt>
                <c:pt idx="31">
                  <c:v>381.18778295677919</c:v>
                </c:pt>
                <c:pt idx="32">
                  <c:v>383.58995148015896</c:v>
                </c:pt>
                <c:pt idx="33">
                  <c:v>386.17254558193963</c:v>
                </c:pt>
                <c:pt idx="34">
                  <c:v>388.90030150847252</c:v>
                </c:pt>
                <c:pt idx="35">
                  <c:v>391.74510797259012</c:v>
                </c:pt>
                <c:pt idx="36">
                  <c:v>394.68457447904171</c:v>
                </c:pt>
              </c:numCache>
            </c:numRef>
          </c:val>
        </c:ser>
        <c:ser>
          <c:idx val="0"/>
          <c:order val="3"/>
          <c:tx>
            <c:strRef>
              <c:f>'Figure 40'!$S$3</c:f>
              <c:strCache>
                <c:ptCount val="1"/>
                <c:pt idx="0">
                  <c:v>Home Computing</c:v>
                </c:pt>
              </c:strCache>
            </c:strRef>
          </c:tx>
          <c:spPr>
            <a:solidFill>
              <a:srgbClr val="6A2C91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40'!$S$4:$S$40</c:f>
              <c:numCache>
                <c:formatCode>0</c:formatCode>
                <c:ptCount val="37"/>
                <c:pt idx="0">
                  <c:v>30.156912285073155</c:v>
                </c:pt>
                <c:pt idx="1">
                  <c:v>31.881264507336081</c:v>
                </c:pt>
                <c:pt idx="2">
                  <c:v>34.143901784096364</c:v>
                </c:pt>
                <c:pt idx="3">
                  <c:v>37.133754841541418</c:v>
                </c:pt>
                <c:pt idx="4">
                  <c:v>42.61883625759198</c:v>
                </c:pt>
                <c:pt idx="5">
                  <c:v>47.837709820708795</c:v>
                </c:pt>
                <c:pt idx="6">
                  <c:v>52.583798819522187</c:v>
                </c:pt>
                <c:pt idx="7">
                  <c:v>56.888955465629643</c:v>
                </c:pt>
                <c:pt idx="8">
                  <c:v>60.725200552225473</c:v>
                </c:pt>
                <c:pt idx="9">
                  <c:v>65.330129131959907</c:v>
                </c:pt>
                <c:pt idx="10">
                  <c:v>70.775000000000006</c:v>
                </c:pt>
                <c:pt idx="11">
                  <c:v>76.909000000000006</c:v>
                </c:pt>
                <c:pt idx="12">
                  <c:v>83.544848428412621</c:v>
                </c:pt>
                <c:pt idx="13">
                  <c:v>89.378061748990575</c:v>
                </c:pt>
                <c:pt idx="14">
                  <c:v>94.387029173071326</c:v>
                </c:pt>
                <c:pt idx="15">
                  <c:v>98.046476860838908</c:v>
                </c:pt>
                <c:pt idx="16">
                  <c:v>99.987945806213588</c:v>
                </c:pt>
                <c:pt idx="17">
                  <c:v>100.34289885294383</c:v>
                </c:pt>
                <c:pt idx="18">
                  <c:v>97.787795036052728</c:v>
                </c:pt>
                <c:pt idx="19">
                  <c:v>95.673246206409956</c:v>
                </c:pt>
                <c:pt idx="20">
                  <c:v>93.674784596805694</c:v>
                </c:pt>
                <c:pt idx="21">
                  <c:v>91.810575235073813</c:v>
                </c:pt>
                <c:pt idx="22">
                  <c:v>90.092599247794013</c:v>
                </c:pt>
                <c:pt idx="23">
                  <c:v>88.526976695487775</c:v>
                </c:pt>
                <c:pt idx="24">
                  <c:v>87.11454052364482</c:v>
                </c:pt>
                <c:pt idx="25">
                  <c:v>85.899931096005545</c:v>
                </c:pt>
                <c:pt idx="26">
                  <c:v>84.80908943322882</c:v>
                </c:pt>
                <c:pt idx="27">
                  <c:v>83.835977304698559</c:v>
                </c:pt>
                <c:pt idx="28">
                  <c:v>82.997990647710395</c:v>
                </c:pt>
                <c:pt idx="29">
                  <c:v>82.26940206822141</c:v>
                </c:pt>
                <c:pt idx="30">
                  <c:v>81.629621593109761</c:v>
                </c:pt>
                <c:pt idx="31">
                  <c:v>81.062169301003038</c:v>
                </c:pt>
                <c:pt idx="32">
                  <c:v>80.592660424650703</c:v>
                </c:pt>
                <c:pt idx="33">
                  <c:v>80.898469684570031</c:v>
                </c:pt>
                <c:pt idx="34">
                  <c:v>81.381247696326</c:v>
                </c:pt>
                <c:pt idx="35">
                  <c:v>81.872434346608173</c:v>
                </c:pt>
                <c:pt idx="36">
                  <c:v>82.367198980484986</c:v>
                </c:pt>
              </c:numCache>
            </c:numRef>
          </c:val>
        </c:ser>
        <c:ser>
          <c:idx val="2"/>
          <c:order val="4"/>
          <c:tx>
            <c:strRef>
              <c:f>'Figure 40'!$T$3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rgbClr val="46C3D3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40'!$T$4:$T$40</c:f>
              <c:numCache>
                <c:formatCode>0</c:formatCode>
                <c:ptCount val="37"/>
                <c:pt idx="0">
                  <c:v>68.946042378117852</c:v>
                </c:pt>
                <c:pt idx="1">
                  <c:v>70.011126763668656</c:v>
                </c:pt>
                <c:pt idx="2">
                  <c:v>71.069882238137382</c:v>
                </c:pt>
                <c:pt idx="3">
                  <c:v>72.153960498344858</c:v>
                </c:pt>
                <c:pt idx="4">
                  <c:v>73.170450490095192</c:v>
                </c:pt>
                <c:pt idx="5">
                  <c:v>74.120567289759379</c:v>
                </c:pt>
                <c:pt idx="6">
                  <c:v>75.000410951404973</c:v>
                </c:pt>
                <c:pt idx="7">
                  <c:v>75.619057865371175</c:v>
                </c:pt>
                <c:pt idx="8">
                  <c:v>76.230000648639333</c:v>
                </c:pt>
                <c:pt idx="9">
                  <c:v>76.834969758731901</c:v>
                </c:pt>
                <c:pt idx="10">
                  <c:v>77.435750152364591</c:v>
                </c:pt>
                <c:pt idx="11">
                  <c:v>78.176787824788704</c:v>
                </c:pt>
                <c:pt idx="12">
                  <c:v>78.915987124019225</c:v>
                </c:pt>
                <c:pt idx="13">
                  <c:v>79.469396521697078</c:v>
                </c:pt>
                <c:pt idx="14">
                  <c:v>80.188370834827282</c:v>
                </c:pt>
                <c:pt idx="15">
                  <c:v>80.929893887253655</c:v>
                </c:pt>
                <c:pt idx="16">
                  <c:v>81.693755501414984</c:v>
                </c:pt>
                <c:pt idx="17">
                  <c:v>82.479306716445834</c:v>
                </c:pt>
                <c:pt idx="18">
                  <c:v>83.291828403659196</c:v>
                </c:pt>
                <c:pt idx="19">
                  <c:v>84.134784076104978</c:v>
                </c:pt>
                <c:pt idx="20">
                  <c:v>85.010708523414195</c:v>
                </c:pt>
                <c:pt idx="21">
                  <c:v>85.918152174415567</c:v>
                </c:pt>
                <c:pt idx="22">
                  <c:v>86.855244693486114</c:v>
                </c:pt>
                <c:pt idx="23">
                  <c:v>87.819184712073778</c:v>
                </c:pt>
                <c:pt idx="24">
                  <c:v>88.809981679886903</c:v>
                </c:pt>
                <c:pt idx="25">
                  <c:v>89.827645112781681</c:v>
                </c:pt>
                <c:pt idx="26">
                  <c:v>90.872184593225413</c:v>
                </c:pt>
                <c:pt idx="27">
                  <c:v>91.943609770762549</c:v>
                </c:pt>
                <c:pt idx="28">
                  <c:v>93.04193036248445</c:v>
                </c:pt>
                <c:pt idx="29">
                  <c:v>94.150804028489304</c:v>
                </c:pt>
                <c:pt idx="30">
                  <c:v>95.277505687534287</c:v>
                </c:pt>
                <c:pt idx="31">
                  <c:v>96.404207346579255</c:v>
                </c:pt>
                <c:pt idx="32">
                  <c:v>97.53090900562421</c:v>
                </c:pt>
                <c:pt idx="33">
                  <c:v>98.657610664669207</c:v>
                </c:pt>
                <c:pt idx="34">
                  <c:v>99.78431232371419</c:v>
                </c:pt>
                <c:pt idx="35">
                  <c:v>100.91101398275916</c:v>
                </c:pt>
                <c:pt idx="36">
                  <c:v>102.06877266137991</c:v>
                </c:pt>
              </c:numCache>
            </c:numRef>
          </c:val>
        </c:ser>
        <c:ser>
          <c:idx val="5"/>
          <c:order val="5"/>
          <c:tx>
            <c:strRef>
              <c:f>'Figure 40'!$U$3</c:f>
              <c:strCache>
                <c:ptCount val="1"/>
                <c:pt idx="0">
                  <c:v>Additional Telecoms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40'!$U$4:$U$40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2.4485000000000001</c:v>
                </c:pt>
                <c:pt idx="14">
                  <c:v>3.9964912500000036</c:v>
                </c:pt>
                <c:pt idx="15">
                  <c:v>5.067091300000004</c:v>
                </c:pt>
                <c:pt idx="16">
                  <c:v>6.1021616730000021</c:v>
                </c:pt>
                <c:pt idx="17">
                  <c:v>7.1563367173299994</c:v>
                </c:pt>
                <c:pt idx="18">
                  <c:v>8.2303327177593086</c:v>
                </c:pt>
                <c:pt idx="19">
                  <c:v>9.3249046361882684</c:v>
                </c:pt>
                <c:pt idx="20">
                  <c:v>10.440848389276583</c:v>
                </c:pt>
                <c:pt idx="21">
                  <c:v>11.579003262299375</c:v>
                </c:pt>
                <c:pt idx="22">
                  <c:v>12.740254467400202</c:v>
                </c:pt>
                <c:pt idx="23">
                  <c:v>13.925535854900703</c:v>
                </c:pt>
                <c:pt idx="24">
                  <c:v>15.135832786845803</c:v>
                </c:pt>
                <c:pt idx="25">
                  <c:v>16.372185182514119</c:v>
                </c:pt>
                <c:pt idx="26">
                  <c:v>17.635690746207107</c:v>
                </c:pt>
                <c:pt idx="27">
                  <c:v>18.927508388249112</c:v>
                </c:pt>
                <c:pt idx="28">
                  <c:v>20.248861850786305</c:v>
                </c:pt>
                <c:pt idx="29">
                  <c:v>21.601043550668173</c:v>
                </c:pt>
                <c:pt idx="30">
                  <c:v>22.985418652431289</c:v>
                </c:pt>
                <c:pt idx="31">
                  <c:v>24.403429385187419</c:v>
                </c:pt>
                <c:pt idx="32">
                  <c:v>25.856599618045028</c:v>
                </c:pt>
                <c:pt idx="33">
                  <c:v>27.346539709571548</c:v>
                </c:pt>
                <c:pt idx="34">
                  <c:v>28.8749516477341</c:v>
                </c:pt>
                <c:pt idx="35">
                  <c:v>30.443634497742298</c:v>
                </c:pt>
                <c:pt idx="36">
                  <c:v>32.054490176262426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40768"/>
        <c:axId val="175054848"/>
      </c:areaChart>
      <c:dateAx>
        <c:axId val="17504076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5054848"/>
        <c:crosses val="autoZero"/>
        <c:auto val="1"/>
        <c:lblOffset val="100"/>
        <c:baseTimeUnit val="years"/>
        <c:majorUnit val="2"/>
        <c:minorUnit val="1"/>
      </c:dateAx>
      <c:valAx>
        <c:axId val="175054848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appliances (millions)</a:t>
                </a:r>
              </a:p>
            </c:rich>
          </c:tx>
          <c:layout>
            <c:manualLayout>
              <c:xMode val="edge"/>
              <c:yMode val="edge"/>
              <c:x val="1.9704433497536998E-2"/>
              <c:y val="0.250000499937508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5040768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19583258989178076"/>
          <c:h val="0.3354795650543686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41'!$L$7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41'!$M$7:$AV$7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70.206735586823825</c:v>
                </c:pt>
                <c:pt idx="14">
                  <c:v>69.903686460391455</c:v>
                </c:pt>
                <c:pt idx="15">
                  <c:v>69.473206892267427</c:v>
                </c:pt>
                <c:pt idx="16">
                  <c:v>68.953901353230577</c:v>
                </c:pt>
                <c:pt idx="17">
                  <c:v>68.348582294150233</c:v>
                </c:pt>
                <c:pt idx="18">
                  <c:v>67.702413600956191</c:v>
                </c:pt>
                <c:pt idx="19">
                  <c:v>67.215893247298737</c:v>
                </c:pt>
                <c:pt idx="20">
                  <c:v>66.8383344070958</c:v>
                </c:pt>
                <c:pt idx="21">
                  <c:v>66.448155270337026</c:v>
                </c:pt>
                <c:pt idx="22">
                  <c:v>66.079370668647641</c:v>
                </c:pt>
                <c:pt idx="23">
                  <c:v>65.615430790876133</c:v>
                </c:pt>
                <c:pt idx="24">
                  <c:v>65.161024272384196</c:v>
                </c:pt>
                <c:pt idx="25">
                  <c:v>64.724086589017688</c:v>
                </c:pt>
                <c:pt idx="26">
                  <c:v>65.155550844659331</c:v>
                </c:pt>
                <c:pt idx="27">
                  <c:v>65.64918472221116</c:v>
                </c:pt>
                <c:pt idx="28">
                  <c:v>66.168247945775931</c:v>
                </c:pt>
                <c:pt idx="29">
                  <c:v>66.686501436833268</c:v>
                </c:pt>
                <c:pt idx="30">
                  <c:v>67.20807095370148</c:v>
                </c:pt>
                <c:pt idx="31">
                  <c:v>67.742135710330928</c:v>
                </c:pt>
                <c:pt idx="32">
                  <c:v>68.301103862356683</c:v>
                </c:pt>
                <c:pt idx="33">
                  <c:v>68.890240101280256</c:v>
                </c:pt>
                <c:pt idx="34">
                  <c:v>69.488416880817667</c:v>
                </c:pt>
                <c:pt idx="35">
                  <c:v>70.089501048685733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41'!$L$8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41'!$M$8:$AV$8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70.082819369402657</c:v>
                </c:pt>
                <c:pt idx="14">
                  <c:v>69.6144365786473</c:v>
                </c:pt>
                <c:pt idx="15">
                  <c:v>68.947272564763281</c:v>
                </c:pt>
                <c:pt idx="16">
                  <c:v>68.250642434035754</c:v>
                </c:pt>
                <c:pt idx="17">
                  <c:v>67.704745311184539</c:v>
                </c:pt>
                <c:pt idx="18">
                  <c:v>67.183378308947113</c:v>
                </c:pt>
                <c:pt idx="19">
                  <c:v>66.871306720817074</c:v>
                </c:pt>
                <c:pt idx="20">
                  <c:v>66.592953420450087</c:v>
                </c:pt>
                <c:pt idx="21">
                  <c:v>66.521022875139934</c:v>
                </c:pt>
                <c:pt idx="22">
                  <c:v>66.460476681994464</c:v>
                </c:pt>
                <c:pt idx="23">
                  <c:v>66.279894966373135</c:v>
                </c:pt>
                <c:pt idx="24">
                  <c:v>66.117592884692314</c:v>
                </c:pt>
                <c:pt idx="25">
                  <c:v>65.946615939507637</c:v>
                </c:pt>
                <c:pt idx="26">
                  <c:v>65.806015211650063</c:v>
                </c:pt>
                <c:pt idx="27">
                  <c:v>65.688897777981808</c:v>
                </c:pt>
                <c:pt idx="28">
                  <c:v>65.589172992329452</c:v>
                </c:pt>
                <c:pt idx="29">
                  <c:v>65.578028271030462</c:v>
                </c:pt>
                <c:pt idx="30">
                  <c:v>65.627105262716071</c:v>
                </c:pt>
                <c:pt idx="31">
                  <c:v>65.86750875735973</c:v>
                </c:pt>
                <c:pt idx="32">
                  <c:v>66.208878461921927</c:v>
                </c:pt>
                <c:pt idx="33">
                  <c:v>66.552652667160459</c:v>
                </c:pt>
                <c:pt idx="34">
                  <c:v>66.898909297412345</c:v>
                </c:pt>
                <c:pt idx="35">
                  <c:v>67.247727916346037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41'!$L$9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41'!$M$9:$AV$9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70.719956256228727</c:v>
                </c:pt>
                <c:pt idx="14">
                  <c:v>70.842856289550667</c:v>
                </c:pt>
                <c:pt idx="15">
                  <c:v>70.795904686619863</c:v>
                </c:pt>
                <c:pt idx="16">
                  <c:v>70.738858391651689</c:v>
                </c:pt>
                <c:pt idx="17">
                  <c:v>70.769429393185732</c:v>
                </c:pt>
                <c:pt idx="18">
                  <c:v>70.785155945599868</c:v>
                </c:pt>
                <c:pt idx="19">
                  <c:v>70.85722228952605</c:v>
                </c:pt>
                <c:pt idx="20">
                  <c:v>71.001515353428871</c:v>
                </c:pt>
                <c:pt idx="21">
                  <c:v>71.132124917992655</c:v>
                </c:pt>
                <c:pt idx="22">
                  <c:v>71.290796259078618</c:v>
                </c:pt>
                <c:pt idx="23">
                  <c:v>71.329533859381669</c:v>
                </c:pt>
                <c:pt idx="24">
                  <c:v>71.361694500965243</c:v>
                </c:pt>
                <c:pt idx="25">
                  <c:v>71.388804189146668</c:v>
                </c:pt>
                <c:pt idx="26">
                  <c:v>71.458644409931097</c:v>
                </c:pt>
                <c:pt idx="27">
                  <c:v>71.560975112795532</c:v>
                </c:pt>
                <c:pt idx="28">
                  <c:v>71.684972310873377</c:v>
                </c:pt>
                <c:pt idx="29">
                  <c:v>71.930462972414162</c:v>
                </c:pt>
                <c:pt idx="30">
                  <c:v>72.265577066578231</c:v>
                </c:pt>
                <c:pt idx="31">
                  <c:v>72.609748893647065</c:v>
                </c:pt>
                <c:pt idx="32">
                  <c:v>72.981897887413851</c:v>
                </c:pt>
                <c:pt idx="33">
                  <c:v>73.359995631324736</c:v>
                </c:pt>
                <c:pt idx="34">
                  <c:v>73.741528979991656</c:v>
                </c:pt>
                <c:pt idx="35">
                  <c:v>74.126563729848272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41'!$L$10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41'!$M$10:$AV$10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70.206735586823825</c:v>
                </c:pt>
                <c:pt idx="14">
                  <c:v>69.901722767503472</c:v>
                </c:pt>
                <c:pt idx="15">
                  <c:v>69.468551742983394</c:v>
                </c:pt>
                <c:pt idx="16">
                  <c:v>68.945064227710461</c:v>
                </c:pt>
                <c:pt idx="17">
                  <c:v>68.33398202015583</c:v>
                </c:pt>
                <c:pt idx="18">
                  <c:v>67.678809570336313</c:v>
                </c:pt>
                <c:pt idx="19">
                  <c:v>67.179877187300235</c:v>
                </c:pt>
                <c:pt idx="20">
                  <c:v>66.786490568225034</c:v>
                </c:pt>
                <c:pt idx="21">
                  <c:v>67.251363006984363</c:v>
                </c:pt>
                <c:pt idx="22">
                  <c:v>67.755929675471123</c:v>
                </c:pt>
                <c:pt idx="23">
                  <c:v>68.184558661057594</c:v>
                </c:pt>
                <c:pt idx="24">
                  <c:v>68.642366286322854</c:v>
                </c:pt>
                <c:pt idx="25">
                  <c:v>69.137715814093042</c:v>
                </c:pt>
                <c:pt idx="26">
                  <c:v>69.586409268993009</c:v>
                </c:pt>
                <c:pt idx="27">
                  <c:v>70.093586164779097</c:v>
                </c:pt>
                <c:pt idx="28">
                  <c:v>70.622506595594814</c:v>
                </c:pt>
                <c:pt idx="29">
                  <c:v>71.14683061087986</c:v>
                </c:pt>
                <c:pt idx="30">
                  <c:v>71.670729324859181</c:v>
                </c:pt>
                <c:pt idx="31">
                  <c:v>72.20718276484655</c:v>
                </c:pt>
                <c:pt idx="32">
                  <c:v>72.768860709474637</c:v>
                </c:pt>
                <c:pt idx="33">
                  <c:v>73.360707505124878</c:v>
                </c:pt>
                <c:pt idx="34">
                  <c:v>73.961597345701719</c:v>
                </c:pt>
                <c:pt idx="35">
                  <c:v>74.565398775720269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41'!$L$11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41'!$M$11:$AV$11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98208"/>
        <c:axId val="175199744"/>
      </c:lineChart>
      <c:catAx>
        <c:axId val="1751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5199744"/>
        <c:crosses val="autoZero"/>
        <c:auto val="1"/>
        <c:lblAlgn val="ctr"/>
        <c:lblOffset val="100"/>
        <c:noMultiLvlLbl val="0"/>
      </c:catAx>
      <c:valAx>
        <c:axId val="175199744"/>
        <c:scaling>
          <c:orientation val="minMax"/>
          <c:max val="75"/>
          <c:min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Appliance Demand</a:t>
                </a:r>
                <a:r>
                  <a:rPr lang="en-US" baseline="0"/>
                  <a:t> </a:t>
                </a:r>
                <a:r>
                  <a:rPr lang="en-US"/>
                  <a:t>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519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58"/>
          <c:y val="0.61953081216960704"/>
          <c:w val="0.23642130596288521"/>
          <c:h val="0.341164467117667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43'!$L$7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43'!$M$6:$AM$6</c:f>
              <c:strCache>
                <c:ptCount val="2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  <c:pt idx="10">
                  <c:v>2019/20</c:v>
                </c:pt>
                <c:pt idx="11">
                  <c:v>2020/21</c:v>
                </c:pt>
                <c:pt idx="12">
                  <c:v>2021/22</c:v>
                </c:pt>
                <c:pt idx="13">
                  <c:v>2022/23</c:v>
                </c:pt>
                <c:pt idx="14">
                  <c:v>2023/24</c:v>
                </c:pt>
                <c:pt idx="15">
                  <c:v>2024/25</c:v>
                </c:pt>
                <c:pt idx="16">
                  <c:v>2025/26</c:v>
                </c:pt>
                <c:pt idx="17">
                  <c:v>2026/27</c:v>
                </c:pt>
                <c:pt idx="18">
                  <c:v>2027/28</c:v>
                </c:pt>
                <c:pt idx="19">
                  <c:v>2028/29</c:v>
                </c:pt>
                <c:pt idx="20">
                  <c:v>2029/30</c:v>
                </c:pt>
                <c:pt idx="21">
                  <c:v>2030/31</c:v>
                </c:pt>
                <c:pt idx="22">
                  <c:v>2031/32</c:v>
                </c:pt>
                <c:pt idx="23">
                  <c:v>2032/33</c:v>
                </c:pt>
                <c:pt idx="24">
                  <c:v>2033/34</c:v>
                </c:pt>
                <c:pt idx="25">
                  <c:v>2034/35</c:v>
                </c:pt>
                <c:pt idx="26">
                  <c:v>2035/36</c:v>
                </c:pt>
              </c:strCache>
            </c:strRef>
          </c:cat>
          <c:val>
            <c:numRef>
              <c:f>'Figure 43'!$M$7:$AM$7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-2.0869668449571498E-3</c:v>
                </c:pt>
                <c:pt idx="4">
                  <c:v>-5.2492622157058666E-3</c:v>
                </c:pt>
                <c:pt idx="5">
                  <c:v>-1.1731041003827559E-2</c:v>
                </c:pt>
                <c:pt idx="6">
                  <c:v>-2.4967387729437868E-2</c:v>
                </c:pt>
                <c:pt idx="7">
                  <c:v>-5.249125165474549E-2</c:v>
                </c:pt>
                <c:pt idx="8">
                  <c:v>-9.8890758633628159E-2</c:v>
                </c:pt>
                <c:pt idx="9">
                  <c:v>-0.16506289631243942</c:v>
                </c:pt>
                <c:pt idx="10">
                  <c:v>-0.25016130144389614</c:v>
                </c:pt>
                <c:pt idx="11">
                  <c:v>-0.33997450978537785</c:v>
                </c:pt>
                <c:pt idx="12">
                  <c:v>-0.45283815958675677</c:v>
                </c:pt>
                <c:pt idx="13">
                  <c:v>-0.54005348324634217</c:v>
                </c:pt>
                <c:pt idx="14">
                  <c:v>-0.60123324681114787</c:v>
                </c:pt>
                <c:pt idx="15">
                  <c:v>-0.63688137166570524</c:v>
                </c:pt>
                <c:pt idx="16">
                  <c:v>-0.65860875807550256</c:v>
                </c:pt>
                <c:pt idx="17">
                  <c:v>-0.68730939212414777</c:v>
                </c:pt>
                <c:pt idx="18">
                  <c:v>-0.72631284547793351</c:v>
                </c:pt>
                <c:pt idx="19">
                  <c:v>-0.76601488580942678</c:v>
                </c:pt>
                <c:pt idx="20">
                  <c:v>-0.80753457423748065</c:v>
                </c:pt>
                <c:pt idx="21">
                  <c:v>-0.85025480484250737</c:v>
                </c:pt>
                <c:pt idx="22">
                  <c:v>-0.89368410464499348</c:v>
                </c:pt>
                <c:pt idx="23">
                  <c:v>-0.93750786484325377</c:v>
                </c:pt>
                <c:pt idx="24">
                  <c:v>-0.9825114779663906</c:v>
                </c:pt>
                <c:pt idx="25">
                  <c:v>-0.99021841920943121</c:v>
                </c:pt>
                <c:pt idx="26">
                  <c:v>-0.99815152725380041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 and Low Carbon Life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43'!$M$6:$AM$6</c:f>
              <c:strCache>
                <c:ptCount val="2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  <c:pt idx="10">
                  <c:v>2019/20</c:v>
                </c:pt>
                <c:pt idx="11">
                  <c:v>2020/21</c:v>
                </c:pt>
                <c:pt idx="12">
                  <c:v>2021/22</c:v>
                </c:pt>
                <c:pt idx="13">
                  <c:v>2022/23</c:v>
                </c:pt>
                <c:pt idx="14">
                  <c:v>2023/24</c:v>
                </c:pt>
                <c:pt idx="15">
                  <c:v>2024/25</c:v>
                </c:pt>
                <c:pt idx="16">
                  <c:v>2025/26</c:v>
                </c:pt>
                <c:pt idx="17">
                  <c:v>2026/27</c:v>
                </c:pt>
                <c:pt idx="18">
                  <c:v>2027/28</c:v>
                </c:pt>
                <c:pt idx="19">
                  <c:v>2028/29</c:v>
                </c:pt>
                <c:pt idx="20">
                  <c:v>2029/30</c:v>
                </c:pt>
                <c:pt idx="21">
                  <c:v>2030/31</c:v>
                </c:pt>
                <c:pt idx="22">
                  <c:v>2031/32</c:v>
                </c:pt>
                <c:pt idx="23">
                  <c:v>2032/33</c:v>
                </c:pt>
                <c:pt idx="24">
                  <c:v>2033/34</c:v>
                </c:pt>
                <c:pt idx="25">
                  <c:v>2034/35</c:v>
                </c:pt>
                <c:pt idx="26">
                  <c:v>2035/36</c:v>
                </c:pt>
              </c:strCache>
            </c:strRef>
          </c:cat>
          <c:val>
            <c:numRef>
              <c:f>'Figure 43'!$M$8:$AM$8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-1.0433955132634521E-3</c:v>
                </c:pt>
                <c:pt idx="4">
                  <c:v>-1.596648740794385E-3</c:v>
                </c:pt>
                <c:pt idx="5">
                  <c:v>-3.2857353038304852E-3</c:v>
                </c:pt>
                <c:pt idx="6">
                  <c:v>-6.8650558531346247E-3</c:v>
                </c:pt>
                <c:pt idx="7">
                  <c:v>-1.0393815912074118E-2</c:v>
                </c:pt>
                <c:pt idx="8">
                  <c:v>-1.3821618376178459E-2</c:v>
                </c:pt>
                <c:pt idx="9">
                  <c:v>-1.7148567633803985E-2</c:v>
                </c:pt>
                <c:pt idx="10">
                  <c:v>-2.039500350325758E-2</c:v>
                </c:pt>
                <c:pt idx="11">
                  <c:v>-2.3555403279219577E-2</c:v>
                </c:pt>
                <c:pt idx="12">
                  <c:v>-2.6657683080025182E-2</c:v>
                </c:pt>
                <c:pt idx="13">
                  <c:v>-2.9679701815483787E-2</c:v>
                </c:pt>
                <c:pt idx="14">
                  <c:v>-3.2614487492509843E-2</c:v>
                </c:pt>
                <c:pt idx="15">
                  <c:v>-3.5446497665662068E-2</c:v>
                </c:pt>
                <c:pt idx="16">
                  <c:v>-3.8024399258122378E-2</c:v>
                </c:pt>
                <c:pt idx="17">
                  <c:v>-4.0404590502442703E-2</c:v>
                </c:pt>
                <c:pt idx="18">
                  <c:v>-4.2682235821797761E-2</c:v>
                </c:pt>
                <c:pt idx="19">
                  <c:v>-4.4969044144180126E-2</c:v>
                </c:pt>
                <c:pt idx="20">
                  <c:v>-4.7354140316270277E-2</c:v>
                </c:pt>
                <c:pt idx="21">
                  <c:v>-4.9861358827098586E-2</c:v>
                </c:pt>
                <c:pt idx="22">
                  <c:v>-5.2506870585785709E-2</c:v>
                </c:pt>
                <c:pt idx="23">
                  <c:v>-5.5143052540101344E-2</c:v>
                </c:pt>
                <c:pt idx="24">
                  <c:v>-5.5325336585429416E-2</c:v>
                </c:pt>
                <c:pt idx="25">
                  <c:v>-5.5530512681687808E-2</c:v>
                </c:pt>
                <c:pt idx="26">
                  <c:v>-5.5755901941739211E-2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43'!$L$11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43'!$M$6:$AM$6</c:f>
              <c:strCache>
                <c:ptCount val="2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  <c:pt idx="10">
                  <c:v>2019/20</c:v>
                </c:pt>
                <c:pt idx="11">
                  <c:v>2020/21</c:v>
                </c:pt>
                <c:pt idx="12">
                  <c:v>2021/22</c:v>
                </c:pt>
                <c:pt idx="13">
                  <c:v>2022/23</c:v>
                </c:pt>
                <c:pt idx="14">
                  <c:v>2023/24</c:v>
                </c:pt>
                <c:pt idx="15">
                  <c:v>2024/25</c:v>
                </c:pt>
                <c:pt idx="16">
                  <c:v>2025/26</c:v>
                </c:pt>
                <c:pt idx="17">
                  <c:v>2026/27</c:v>
                </c:pt>
                <c:pt idx="18">
                  <c:v>2027/28</c:v>
                </c:pt>
                <c:pt idx="19">
                  <c:v>2028/29</c:v>
                </c:pt>
                <c:pt idx="20">
                  <c:v>2029/30</c:v>
                </c:pt>
                <c:pt idx="21">
                  <c:v>2030/31</c:v>
                </c:pt>
                <c:pt idx="22">
                  <c:v>2031/32</c:v>
                </c:pt>
                <c:pt idx="23">
                  <c:v>2032/33</c:v>
                </c:pt>
                <c:pt idx="24">
                  <c:v>2033/34</c:v>
                </c:pt>
                <c:pt idx="25">
                  <c:v>2034/35</c:v>
                </c:pt>
                <c:pt idx="26">
                  <c:v>2035/36</c:v>
                </c:pt>
              </c:strCache>
            </c:strRef>
          </c:cat>
          <c:val>
            <c:numRef>
              <c:f>'Figure 43'!$M$11:$AM$11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-1.0432772753542147E-3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36512"/>
        <c:axId val="174738048"/>
      </c:lineChart>
      <c:catAx>
        <c:axId val="1747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74738048"/>
        <c:crosses val="autoZero"/>
        <c:auto val="1"/>
        <c:lblAlgn val="ctr"/>
        <c:lblOffset val="100"/>
        <c:noMultiLvlLbl val="0"/>
      </c:catAx>
      <c:valAx>
        <c:axId val="174738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Impact on Peak Demand (GW)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7473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904347600655015"/>
          <c:y val="0.4918312816531738"/>
          <c:w val="0.27767906182939039"/>
          <c:h val="0.4788847732061665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Gone Green, Low Carbon Life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45'!$M$6:$AL$6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45'!$M$10:$AL$10</c:f>
              <c:numCache>
                <c:formatCode>_-* #,##0_-;\-* #,##0_-;_-* "-"??_-;_-@_-</c:formatCode>
                <c:ptCount val="26"/>
                <c:pt idx="0">
                  <c:v>1500</c:v>
                </c:pt>
                <c:pt idx="1">
                  <c:v>2570</c:v>
                </c:pt>
                <c:pt idx="2">
                  <c:v>5370</c:v>
                </c:pt>
                <c:pt idx="3">
                  <c:v>8875</c:v>
                </c:pt>
                <c:pt idx="4">
                  <c:v>22802.5</c:v>
                </c:pt>
                <c:pt idx="5">
                  <c:v>56465</c:v>
                </c:pt>
                <c:pt idx="6">
                  <c:v>110575.5</c:v>
                </c:pt>
                <c:pt idx="7">
                  <c:v>202938.8</c:v>
                </c:pt>
                <c:pt idx="8">
                  <c:v>306418.09519999998</c:v>
                </c:pt>
                <c:pt idx="9">
                  <c:v>429845.58821120003</c:v>
                </c:pt>
                <c:pt idx="10">
                  <c:v>574450.51290752017</c:v>
                </c:pt>
                <c:pt idx="11">
                  <c:v>740702.29719634447</c:v>
                </c:pt>
                <c:pt idx="12">
                  <c:v>934831.64665828692</c:v>
                </c:pt>
                <c:pt idx="13">
                  <c:v>1158135.4905043673</c:v>
                </c:pt>
                <c:pt idx="14">
                  <c:v>1410822.7813615485</c:v>
                </c:pt>
                <c:pt idx="15">
                  <c:v>1671721.4037383872</c:v>
                </c:pt>
                <c:pt idx="16">
                  <c:v>1939511.6362199194</c:v>
                </c:pt>
                <c:pt idx="17">
                  <c:v>2219148.1825967915</c:v>
                </c:pt>
                <c:pt idx="18">
                  <c:v>2517893.6984204655</c:v>
                </c:pt>
                <c:pt idx="19">
                  <c:v>2839457.8122105584</c:v>
                </c:pt>
                <c:pt idx="20">
                  <c:v>3186015.4446976548</c:v>
                </c:pt>
                <c:pt idx="21">
                  <c:v>3558650.159195397</c:v>
                </c:pt>
                <c:pt idx="22">
                  <c:v>3957830.851299597</c:v>
                </c:pt>
                <c:pt idx="23">
                  <c:v>4386616.2876484469</c:v>
                </c:pt>
                <c:pt idx="24">
                  <c:v>4853502.451427714</c:v>
                </c:pt>
                <c:pt idx="25">
                  <c:v>5369013.1676308615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45'!$M$6:$AL$6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45'!$M$8:$AL$8</c:f>
              <c:numCache>
                <c:formatCode>_-* #,##0_-;\-* #,##0_-;_-* "-"??_-;_-@_-</c:formatCode>
                <c:ptCount val="26"/>
                <c:pt idx="0">
                  <c:v>1500</c:v>
                </c:pt>
                <c:pt idx="1">
                  <c:v>2570</c:v>
                </c:pt>
                <c:pt idx="2">
                  <c:v>5370</c:v>
                </c:pt>
                <c:pt idx="3">
                  <c:v>8875</c:v>
                </c:pt>
                <c:pt idx="4">
                  <c:v>14195</c:v>
                </c:pt>
                <c:pt idx="5">
                  <c:v>24012</c:v>
                </c:pt>
                <c:pt idx="6">
                  <c:v>37491.199999999997</c:v>
                </c:pt>
                <c:pt idx="7">
                  <c:v>56614.619999999995</c:v>
                </c:pt>
                <c:pt idx="8">
                  <c:v>83015.675999999992</c:v>
                </c:pt>
                <c:pt idx="9">
                  <c:v>119962.6468</c:v>
                </c:pt>
                <c:pt idx="10">
                  <c:v>166370.76016799998</c:v>
                </c:pt>
                <c:pt idx="11">
                  <c:v>216536.99639744</c:v>
                </c:pt>
                <c:pt idx="12">
                  <c:v>272464.233332192</c:v>
                </c:pt>
                <c:pt idx="13">
                  <c:v>334463.68356076552</c:v>
                </c:pt>
                <c:pt idx="14">
                  <c:v>402479.31670090137</c:v>
                </c:pt>
                <c:pt idx="15">
                  <c:v>476649.50579692336</c:v>
                </c:pt>
                <c:pt idx="16">
                  <c:v>557264.26330028777</c:v>
                </c:pt>
                <c:pt idx="17">
                  <c:v>644222.35293503036</c:v>
                </c:pt>
                <c:pt idx="18">
                  <c:v>737538.85485123389</c:v>
                </c:pt>
                <c:pt idx="19">
                  <c:v>838895.83622867905</c:v>
                </c:pt>
                <c:pt idx="20">
                  <c:v>952146.4880652203</c:v>
                </c:pt>
                <c:pt idx="21">
                  <c:v>1081179.9869604832</c:v>
                </c:pt>
                <c:pt idx="22">
                  <c:v>1228832.0949324155</c:v>
                </c:pt>
                <c:pt idx="23">
                  <c:v>1397942.5595485647</c:v>
                </c:pt>
                <c:pt idx="24">
                  <c:v>1591936.8486892807</c:v>
                </c:pt>
                <c:pt idx="25">
                  <c:v>1814929.8361911443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45'!$L$11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45'!$M$6:$AL$6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45'!$M$11:$AL$11</c:f>
              <c:numCache>
                <c:formatCode>_-* #,##0_-;\-* #,##0_-;_-* "-"??_-;_-@_-</c:formatCode>
                <c:ptCount val="26"/>
                <c:pt idx="0">
                  <c:v>1500</c:v>
                </c:pt>
                <c:pt idx="1">
                  <c:v>2570</c:v>
                </c:pt>
                <c:pt idx="2">
                  <c:v>5370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29568"/>
        <c:axId val="174831104"/>
      </c:lineChart>
      <c:catAx>
        <c:axId val="1748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74831104"/>
        <c:crosses val="autoZero"/>
        <c:auto val="1"/>
        <c:lblAlgn val="ctr"/>
        <c:lblOffset val="100"/>
        <c:noMultiLvlLbl val="0"/>
      </c:catAx>
      <c:valAx>
        <c:axId val="17483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Vehicles (millions)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4829568"/>
        <c:crosses val="autoZero"/>
        <c:crossBetween val="between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67245860465011498"/>
          <c:y val="0.6120190750804041"/>
          <c:w val="0.3189980063761827"/>
          <c:h val="0.341791726738382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Gone Green, Low Carbon Life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46'!$M$6:$AL$6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46'!$M$7:$AL$7</c:f>
              <c:numCache>
                <c:formatCode>_-* #,##0_-;\-* #,##0_-;_-* "-"??_-;_-@_-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9.7150659741270257E-3</c:v>
                </c:pt>
                <c:pt idx="3">
                  <c:v>1.6751478701935094E-2</c:v>
                </c:pt>
                <c:pt idx="4">
                  <c:v>5.0635058738594384E-2</c:v>
                </c:pt>
                <c:pt idx="5">
                  <c:v>0.13567857423415972</c:v>
                </c:pt>
                <c:pt idx="6">
                  <c:v>0.27175374462866736</c:v>
                </c:pt>
                <c:pt idx="7">
                  <c:v>0.50305404766376094</c:v>
                </c:pt>
                <c:pt idx="8">
                  <c:v>0.76415678595283465</c:v>
                </c:pt>
                <c:pt idx="9">
                  <c:v>1.0773025582862141</c:v>
                </c:pt>
                <c:pt idx="10">
                  <c:v>1.4449933738204099</c:v>
                </c:pt>
                <c:pt idx="11">
                  <c:v>1.8711829352323448</c:v>
                </c:pt>
                <c:pt idx="12">
                  <c:v>2.3695964188392393</c:v>
                </c:pt>
                <c:pt idx="13">
                  <c:v>2.9433420487814828</c:v>
                </c:pt>
                <c:pt idx="14">
                  <c:v>3.5929152181071133</c:v>
                </c:pt>
                <c:pt idx="15">
                  <c:v>4.2661584964952199</c:v>
                </c:pt>
                <c:pt idx="16">
                  <c:v>4.9604366893274277</c:v>
                </c:pt>
                <c:pt idx="17">
                  <c:v>5.6885458586850284</c:v>
                </c:pt>
                <c:pt idx="18">
                  <c:v>6.46913399986133</c:v>
                </c:pt>
                <c:pt idx="19">
                  <c:v>7.3124074653320603</c:v>
                </c:pt>
                <c:pt idx="20">
                  <c:v>8.2250156051603547</c:v>
                </c:pt>
                <c:pt idx="21">
                  <c:v>9.2104039053109794</c:v>
                </c:pt>
                <c:pt idx="22">
                  <c:v>10.270010875049641</c:v>
                </c:pt>
                <c:pt idx="23">
                  <c:v>11.411953208726613</c:v>
                </c:pt>
                <c:pt idx="24">
                  <c:v>12.658481100917159</c:v>
                </c:pt>
                <c:pt idx="25">
                  <c:v>14.037272225705136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46'!$M$6:$AL$6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46'!$M$8:$AL$8</c:f>
              <c:numCache>
                <c:formatCode>_-* #,##0_-;\-* #,##0_-;_-* "-"??_-;_-@_-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9.7150659741270257E-3</c:v>
                </c:pt>
                <c:pt idx="3">
                  <c:v>1.6751478701935094E-2</c:v>
                </c:pt>
                <c:pt idx="4">
                  <c:v>2.7960566780325265E-2</c:v>
                </c:pt>
                <c:pt idx="5">
                  <c:v>5.0652007845920777E-2</c:v>
                </c:pt>
                <c:pt idx="6">
                  <c:v>8.216851700868491E-2</c:v>
                </c:pt>
                <c:pt idx="7">
                  <c:v>0.12743028347413241</c:v>
                </c:pt>
                <c:pt idx="8">
                  <c:v>0.19059573373844457</c:v>
                </c:pt>
                <c:pt idx="9">
                  <c:v>0.27992130714820973</c:v>
                </c:pt>
                <c:pt idx="10">
                  <c:v>0.39294587595310965</c:v>
                </c:pt>
                <c:pt idx="11">
                  <c:v>0.51657669494616965</c:v>
                </c:pt>
                <c:pt idx="12">
                  <c:v>0.65495530359400755</c:v>
                </c:pt>
                <c:pt idx="13">
                  <c:v>0.80895822670141659</c:v>
                </c:pt>
                <c:pt idx="14">
                  <c:v>0.97855736934478987</c:v>
                </c:pt>
                <c:pt idx="15">
                  <c:v>1.1641629784206804</c:v>
                </c:pt>
                <c:pt idx="16">
                  <c:v>1.3665473657742355</c:v>
                </c:pt>
                <c:pt idx="17">
                  <c:v>1.5855198781532471</c:v>
                </c:pt>
                <c:pt idx="18">
                  <c:v>1.8211889060834328</c:v>
                </c:pt>
                <c:pt idx="19">
                  <c:v>2.0779025955998396</c:v>
                </c:pt>
                <c:pt idx="20">
                  <c:v>2.3656203366904438</c:v>
                </c:pt>
                <c:pt idx="21">
                  <c:v>2.6945063540871801</c:v>
                </c:pt>
                <c:pt idx="22">
                  <c:v>3.0720996771020248</c:v>
                </c:pt>
                <c:pt idx="23">
                  <c:v>3.5060599568256565</c:v>
                </c:pt>
                <c:pt idx="24">
                  <c:v>4.0057087343544913</c:v>
                </c:pt>
                <c:pt idx="25">
                  <c:v>4.5823348640415338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46'!$L$11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46'!$M$6:$AL$6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46'!$M$11:$AL$11</c:f>
              <c:numCache>
                <c:formatCode>_-* #,##0_-;\-* #,##0_-;_-* "-"??_-;_-@_-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9.7150659741270257E-3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6768"/>
        <c:axId val="173466752"/>
      </c:lineChart>
      <c:catAx>
        <c:axId val="1734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73466752"/>
        <c:crosses val="autoZero"/>
        <c:auto val="1"/>
        <c:lblAlgn val="ctr"/>
        <c:lblOffset val="100"/>
        <c:noMultiLvlLbl val="0"/>
      </c:catAx>
      <c:valAx>
        <c:axId val="173466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Demand from EVs</a:t>
                </a:r>
                <a:r>
                  <a:rPr lang="en-US" baseline="0"/>
                  <a:t> (TWh)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345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245860465011542"/>
          <c:y val="0.61201907508040432"/>
          <c:w val="0.31899800637618281"/>
          <c:h val="0.341791726738382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78053188871159E-2"/>
          <c:y val="9.3406718705355427E-2"/>
          <c:w val="0.88696581780934669"/>
          <c:h val="0.62637446661238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47'!$O$3</c:f>
              <c:strCache>
                <c:ptCount val="1"/>
                <c:pt idx="0">
                  <c:v>Commuter</c:v>
                </c:pt>
              </c:strCache>
            </c:strRef>
          </c:tx>
          <c:spPr>
            <a:solidFill>
              <a:srgbClr val="78B62F"/>
            </a:solidFill>
            <a:ln w="12700">
              <a:noFill/>
              <a:prstDash val="solid"/>
            </a:ln>
          </c:spPr>
          <c:invertIfNegative val="0"/>
          <c:cat>
            <c:numRef>
              <c:f>'Figure 47'!$P$2:$AM$2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'Figure 47'!$P$3:$AM$3</c:f>
              <c:numCache>
                <c:formatCode>0.0%</c:formatCode>
                <c:ptCount val="24"/>
                <c:pt idx="0">
                  <c:v>9.3167701863354033E-2</c:v>
                </c:pt>
                <c:pt idx="1">
                  <c:v>8.2815734989648032E-2</c:v>
                </c:pt>
                <c:pt idx="2">
                  <c:v>7.2463768115942018E-2</c:v>
                </c:pt>
                <c:pt idx="3">
                  <c:v>6.2111801242236024E-2</c:v>
                </c:pt>
                <c:pt idx="4">
                  <c:v>4.1407867494824016E-2</c:v>
                </c:pt>
                <c:pt idx="5">
                  <c:v>3.1055900621118012E-2</c:v>
                </c:pt>
                <c:pt idx="6">
                  <c:v>1.6563146997929608E-2</c:v>
                </c:pt>
                <c:pt idx="7">
                  <c:v>6.2111801242236021E-3</c:v>
                </c:pt>
                <c:pt idx="8">
                  <c:v>1.0351966873706004E-2</c:v>
                </c:pt>
                <c:pt idx="9">
                  <c:v>1.0351966873706004E-2</c:v>
                </c:pt>
                <c:pt idx="10">
                  <c:v>2.0703933747412008E-2</c:v>
                </c:pt>
                <c:pt idx="11">
                  <c:v>3.1055900621118012E-2</c:v>
                </c:pt>
                <c:pt idx="12">
                  <c:v>2.0703933747412008E-2</c:v>
                </c:pt>
                <c:pt idx="13">
                  <c:v>1.0351966873706004E-2</c:v>
                </c:pt>
                <c:pt idx="14">
                  <c:v>6.2111801242236021E-3</c:v>
                </c:pt>
                <c:pt idx="15">
                  <c:v>4.140786749482402E-3</c:v>
                </c:pt>
                <c:pt idx="16">
                  <c:v>4.140786749482402E-3</c:v>
                </c:pt>
                <c:pt idx="17">
                  <c:v>2.0703933747412008E-2</c:v>
                </c:pt>
                <c:pt idx="18">
                  <c:v>4.1407867494824016E-2</c:v>
                </c:pt>
                <c:pt idx="19">
                  <c:v>6.2111801242236024E-2</c:v>
                </c:pt>
                <c:pt idx="20">
                  <c:v>7.2463768115942018E-2</c:v>
                </c:pt>
                <c:pt idx="21">
                  <c:v>8.2815734989648032E-2</c:v>
                </c:pt>
                <c:pt idx="22">
                  <c:v>9.3167701863354033E-2</c:v>
                </c:pt>
                <c:pt idx="23">
                  <c:v>0.10351966873706003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4602880"/>
        <c:axId val="174633344"/>
      </c:barChart>
      <c:catAx>
        <c:axId val="17460288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463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3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daily charging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4602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78053188871243E-2"/>
          <c:y val="9.3406718705355427E-2"/>
          <c:w val="0.88696581780934669"/>
          <c:h val="0.62637446661238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48'!$O$3</c:f>
              <c:strCache>
                <c:ptCount val="1"/>
                <c:pt idx="0">
                  <c:v>2nd EV</c:v>
                </c:pt>
              </c:strCache>
            </c:strRef>
          </c:tx>
          <c:spPr>
            <a:solidFill>
              <a:srgbClr val="78B62F"/>
            </a:solidFill>
            <a:ln w="12700">
              <a:noFill/>
              <a:prstDash val="solid"/>
            </a:ln>
          </c:spPr>
          <c:invertIfNegative val="0"/>
          <c:cat>
            <c:numRef>
              <c:f>'Figure 48'!$P$2:$AM$2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'Figure 48'!$P$3:$AM$3</c:f>
              <c:numCache>
                <c:formatCode>0.0%</c:formatCode>
                <c:ptCount val="24"/>
                <c:pt idx="0">
                  <c:v>9.5969289827255305E-2</c:v>
                </c:pt>
                <c:pt idx="1">
                  <c:v>7.6775431861804258E-2</c:v>
                </c:pt>
                <c:pt idx="2">
                  <c:v>6.7178502879078714E-2</c:v>
                </c:pt>
                <c:pt idx="3">
                  <c:v>5.7581573896353183E-2</c:v>
                </c:pt>
                <c:pt idx="4">
                  <c:v>3.8387715930902129E-2</c:v>
                </c:pt>
                <c:pt idx="5">
                  <c:v>2.8790786948176592E-2</c:v>
                </c:pt>
                <c:pt idx="6">
                  <c:v>1.5355086372360851E-2</c:v>
                </c:pt>
                <c:pt idx="7">
                  <c:v>5.7581573896353187E-3</c:v>
                </c:pt>
                <c:pt idx="8">
                  <c:v>9.5969289827255323E-3</c:v>
                </c:pt>
                <c:pt idx="9">
                  <c:v>1.3435700575815744E-2</c:v>
                </c:pt>
                <c:pt idx="10">
                  <c:v>1.7274472168905954E-2</c:v>
                </c:pt>
                <c:pt idx="11">
                  <c:v>1.7274472168905954E-2</c:v>
                </c:pt>
                <c:pt idx="12">
                  <c:v>1.7274472168905954E-2</c:v>
                </c:pt>
                <c:pt idx="13">
                  <c:v>1.7274472168905954E-2</c:v>
                </c:pt>
                <c:pt idx="14">
                  <c:v>1.7274472168905954E-2</c:v>
                </c:pt>
                <c:pt idx="15">
                  <c:v>1.7274472168905954E-2</c:v>
                </c:pt>
                <c:pt idx="16">
                  <c:v>1.7274472168905954E-2</c:v>
                </c:pt>
                <c:pt idx="17">
                  <c:v>1.9193857965451065E-2</c:v>
                </c:pt>
                <c:pt idx="18">
                  <c:v>3.8387715930902129E-2</c:v>
                </c:pt>
                <c:pt idx="19">
                  <c:v>5.7581573896353183E-2</c:v>
                </c:pt>
                <c:pt idx="20">
                  <c:v>7.6775431861804258E-2</c:v>
                </c:pt>
                <c:pt idx="21">
                  <c:v>8.6372360844529789E-2</c:v>
                </c:pt>
                <c:pt idx="22">
                  <c:v>9.5969289827255305E-2</c:v>
                </c:pt>
                <c:pt idx="23">
                  <c:v>9.5969289827255305E-2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5690496"/>
        <c:axId val="175692032"/>
      </c:barChart>
      <c:catAx>
        <c:axId val="17569049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569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9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daily charging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56904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6'!$L$4</c:f>
              <c:strCache>
                <c:ptCount val="1"/>
                <c:pt idx="0">
                  <c:v>Brent Oil ($/barrel)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6'!$M$3:$AV$3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6'!$M$4:$AV$4</c:f>
              <c:numCache>
                <c:formatCode>0.0</c:formatCode>
                <c:ptCount val="36"/>
                <c:pt idx="0">
                  <c:v>33.100293654807068</c:v>
                </c:pt>
                <c:pt idx="1">
                  <c:v>32.511633669600648</c:v>
                </c:pt>
                <c:pt idx="2">
                  <c:v>36.205186803439901</c:v>
                </c:pt>
                <c:pt idx="3">
                  <c:v>46.986867911059946</c:v>
                </c:pt>
                <c:pt idx="4">
                  <c:v>66.858030925584927</c:v>
                </c:pt>
                <c:pt idx="5">
                  <c:v>77.608086271756363</c:v>
                </c:pt>
                <c:pt idx="6">
                  <c:v>84.022497920699351</c:v>
                </c:pt>
                <c:pt idx="7">
                  <c:v>110.21091688731175</c:v>
                </c:pt>
                <c:pt idx="8">
                  <c:v>68.244881505726141</c:v>
                </c:pt>
                <c:pt idx="9">
                  <c:v>85.237877939418127</c:v>
                </c:pt>
                <c:pt idx="10">
                  <c:v>115.04013639541435</c:v>
                </c:pt>
                <c:pt idx="11">
                  <c:v>114.42970699690474</c:v>
                </c:pt>
                <c:pt idx="12">
                  <c:v>107.90654305477132</c:v>
                </c:pt>
                <c:pt idx="13">
                  <c:v>102.54319140961617</c:v>
                </c:pt>
                <c:pt idx="14">
                  <c:v>98.55221121419693</c:v>
                </c:pt>
                <c:pt idx="15">
                  <c:v>94.399896666666663</c:v>
                </c:pt>
                <c:pt idx="16">
                  <c:v>91.778961333333328</c:v>
                </c:pt>
                <c:pt idx="17">
                  <c:v>92.407262126338381</c:v>
                </c:pt>
                <c:pt idx="18">
                  <c:v>94.371989438547402</c:v>
                </c:pt>
                <c:pt idx="19">
                  <c:v>97.000319590191026</c:v>
                </c:pt>
                <c:pt idx="20">
                  <c:v>99.778436415379318</c:v>
                </c:pt>
                <c:pt idx="21">
                  <c:v>102.06600853058576</c:v>
                </c:pt>
                <c:pt idx="22">
                  <c:v>103.91151513969962</c:v>
                </c:pt>
                <c:pt idx="23">
                  <c:v>106.17615556154534</c:v>
                </c:pt>
                <c:pt idx="24">
                  <c:v>108.35339143514103</c:v>
                </c:pt>
                <c:pt idx="25">
                  <c:v>111.3574761783054</c:v>
                </c:pt>
                <c:pt idx="26">
                  <c:v>114.10564174501513</c:v>
                </c:pt>
                <c:pt idx="27">
                  <c:v>116.11367131285078</c:v>
                </c:pt>
                <c:pt idx="28">
                  <c:v>117.64716197416533</c:v>
                </c:pt>
                <c:pt idx="29">
                  <c:v>118.98968836152277</c:v>
                </c:pt>
                <c:pt idx="30">
                  <c:v>120.54598311536053</c:v>
                </c:pt>
                <c:pt idx="31">
                  <c:v>122.2317977827456</c:v>
                </c:pt>
                <c:pt idx="32">
                  <c:v>123.87045482634362</c:v>
                </c:pt>
                <c:pt idx="33">
                  <c:v>125.42630550901293</c:v>
                </c:pt>
                <c:pt idx="34">
                  <c:v>126.9759245111004</c:v>
                </c:pt>
                <c:pt idx="35">
                  <c:v>128.41384771503516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6'!$L$5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6'!$M$3:$AV$3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6'!$M$5:$AV$5</c:f>
              <c:numCache>
                <c:formatCode>0.0</c:formatCode>
                <c:ptCount val="36"/>
                <c:pt idx="0">
                  <c:v>33.100293654807068</c:v>
                </c:pt>
                <c:pt idx="1">
                  <c:v>32.511633669600648</c:v>
                </c:pt>
                <c:pt idx="2">
                  <c:v>36.205186803439901</c:v>
                </c:pt>
                <c:pt idx="3">
                  <c:v>46.986867911059946</c:v>
                </c:pt>
                <c:pt idx="4">
                  <c:v>66.858030925584927</c:v>
                </c:pt>
                <c:pt idx="5">
                  <c:v>77.608086271756363</c:v>
                </c:pt>
                <c:pt idx="6">
                  <c:v>84.022497920699351</c:v>
                </c:pt>
                <c:pt idx="7">
                  <c:v>110.21091688731175</c:v>
                </c:pt>
                <c:pt idx="8">
                  <c:v>68.244881505726141</c:v>
                </c:pt>
                <c:pt idx="9">
                  <c:v>85.237877939418127</c:v>
                </c:pt>
                <c:pt idx="10">
                  <c:v>115.04013639541435</c:v>
                </c:pt>
                <c:pt idx="11">
                  <c:v>114.42970699690474</c:v>
                </c:pt>
                <c:pt idx="12">
                  <c:v>107.90654305477132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91392"/>
        <c:axId val="171292928"/>
      </c:lineChart>
      <c:catAx>
        <c:axId val="1712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292928"/>
        <c:crosses val="autoZero"/>
        <c:auto val="1"/>
        <c:lblAlgn val="ctr"/>
        <c:lblOffset val="100"/>
        <c:noMultiLvlLbl val="0"/>
      </c:catAx>
      <c:valAx>
        <c:axId val="171292928"/>
        <c:scaling>
          <c:orientation val="minMax"/>
        </c:scaling>
        <c:delete val="0"/>
        <c:axPos val="l"/>
        <c:majorGridlines/>
        <c:title>
          <c:tx>
            <c:strRef>
              <c:f>'Figure 6'!$L$2</c:f>
              <c:strCache>
                <c:ptCount val="1"/>
                <c:pt idx="0">
                  <c:v>$/Barrel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1291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Gone Green, Low Carbon Life; Unconstrained</c:v>
          </c:tx>
          <c:spPr>
            <a:ln>
              <a:solidFill>
                <a:srgbClr val="233E99"/>
              </a:solidFill>
              <a:prstDash val="sysDash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49'!$M$11:$AL$11</c:f>
              <c:numCache>
                <c:formatCode>_(* #,##0.00_);_(* \(#,##0.00\);_(* "-"??_);_(@_)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9.7150659741270275E-3</c:v>
                </c:pt>
                <c:pt idx="3">
                  <c:v>1.6751478701935087E-2</c:v>
                </c:pt>
                <c:pt idx="4">
                  <c:v>5.0635058738594391E-2</c:v>
                </c:pt>
                <c:pt idx="5">
                  <c:v>0.13567857423415972</c:v>
                </c:pt>
                <c:pt idx="6">
                  <c:v>0.27175374462866736</c:v>
                </c:pt>
                <c:pt idx="7">
                  <c:v>0.50305404766376094</c:v>
                </c:pt>
                <c:pt idx="8">
                  <c:v>0.76415678595283465</c:v>
                </c:pt>
                <c:pt idx="9">
                  <c:v>1.0773025582862139</c:v>
                </c:pt>
                <c:pt idx="10">
                  <c:v>1.4449933738204099</c:v>
                </c:pt>
                <c:pt idx="11">
                  <c:v>1.8711829352323446</c:v>
                </c:pt>
                <c:pt idx="12">
                  <c:v>2.3695964188392393</c:v>
                </c:pt>
                <c:pt idx="13">
                  <c:v>2.9433420487814823</c:v>
                </c:pt>
                <c:pt idx="14">
                  <c:v>3.5929152181071133</c:v>
                </c:pt>
                <c:pt idx="15">
                  <c:v>4.2661584964952199</c:v>
                </c:pt>
                <c:pt idx="16">
                  <c:v>4.9604366893274277</c:v>
                </c:pt>
                <c:pt idx="17">
                  <c:v>5.6885458586850284</c:v>
                </c:pt>
                <c:pt idx="18">
                  <c:v>6.46913399986133</c:v>
                </c:pt>
                <c:pt idx="19">
                  <c:v>7.3124074653320603</c:v>
                </c:pt>
                <c:pt idx="20">
                  <c:v>8.2250156051603565</c:v>
                </c:pt>
                <c:pt idx="21">
                  <c:v>9.2104039053109794</c:v>
                </c:pt>
                <c:pt idx="22">
                  <c:v>10.270010875049641</c:v>
                </c:pt>
                <c:pt idx="23">
                  <c:v>11.411953208726615</c:v>
                </c:pt>
                <c:pt idx="24">
                  <c:v>12.658481100917159</c:v>
                </c:pt>
                <c:pt idx="25">
                  <c:v>14.037272225705138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Progression; Unconstrained</c:v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49'!$M$12:$AL$12</c:f>
              <c:numCache>
                <c:formatCode>_(* #,##0.00_);_(* \(#,##0.00\);_(* "-"??_);_(@_)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9.7150659741270275E-3</c:v>
                </c:pt>
                <c:pt idx="3">
                  <c:v>1.6751478701935087E-2</c:v>
                </c:pt>
                <c:pt idx="4">
                  <c:v>2.7960566780325265E-2</c:v>
                </c:pt>
                <c:pt idx="5">
                  <c:v>5.065200784592077E-2</c:v>
                </c:pt>
                <c:pt idx="6">
                  <c:v>8.216851700868491E-2</c:v>
                </c:pt>
                <c:pt idx="7">
                  <c:v>0.12743028347413241</c:v>
                </c:pt>
                <c:pt idx="8">
                  <c:v>0.19059573373844457</c:v>
                </c:pt>
                <c:pt idx="9">
                  <c:v>0.27992130714820967</c:v>
                </c:pt>
                <c:pt idx="10">
                  <c:v>0.39294587595310965</c:v>
                </c:pt>
                <c:pt idx="11">
                  <c:v>0.51657669494616965</c:v>
                </c:pt>
                <c:pt idx="12">
                  <c:v>0.65495530359400755</c:v>
                </c:pt>
                <c:pt idx="13">
                  <c:v>0.80895822670141648</c:v>
                </c:pt>
                <c:pt idx="14">
                  <c:v>0.97855736934478987</c:v>
                </c:pt>
                <c:pt idx="15">
                  <c:v>1.1641629784206804</c:v>
                </c:pt>
                <c:pt idx="16">
                  <c:v>1.3665473657742355</c:v>
                </c:pt>
                <c:pt idx="17">
                  <c:v>1.5855198781532471</c:v>
                </c:pt>
                <c:pt idx="18">
                  <c:v>1.8211889060834328</c:v>
                </c:pt>
                <c:pt idx="19">
                  <c:v>2.0779025955998396</c:v>
                </c:pt>
                <c:pt idx="20">
                  <c:v>2.3656203366904442</c:v>
                </c:pt>
                <c:pt idx="21">
                  <c:v>2.6945063540871801</c:v>
                </c:pt>
                <c:pt idx="22">
                  <c:v>3.0720996771020248</c:v>
                </c:pt>
                <c:pt idx="23">
                  <c:v>3.5060599568256565</c:v>
                </c:pt>
                <c:pt idx="24">
                  <c:v>4.0057087343544913</c:v>
                </c:pt>
                <c:pt idx="25">
                  <c:v>4.5823348640415338</c:v>
                </c:pt>
              </c:numCache>
            </c:numRef>
          </c:val>
          <c:smooth val="0"/>
        </c:ser>
        <c:ser>
          <c:idx val="3"/>
          <c:order val="2"/>
          <c:tx>
            <c:v>Gone Green, Low Carbon Life TOUT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49'!$M$7:$AL$7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5.9117651206847845E-3</c:v>
                </c:pt>
                <c:pt idx="5">
                  <c:v>1.4628418606881239E-2</c:v>
                </c:pt>
                <c:pt idx="6">
                  <c:v>2.9003537310960781E-2</c:v>
                </c:pt>
                <c:pt idx="7">
                  <c:v>5.4085018372929672E-2</c:v>
                </c:pt>
                <c:pt idx="8">
                  <c:v>8.2246892154183016E-2</c:v>
                </c:pt>
                <c:pt idx="9">
                  <c:v>0.11598623150398454</c:v>
                </c:pt>
                <c:pt idx="10">
                  <c:v>0.15574999331323586</c:v>
                </c:pt>
                <c:pt idx="11">
                  <c:v>0.20168008306627652</c:v>
                </c:pt>
                <c:pt idx="12">
                  <c:v>0.2556028665622127</c:v>
                </c:pt>
                <c:pt idx="13">
                  <c:v>0.31797959318098473</c:v>
                </c:pt>
                <c:pt idx="14">
                  <c:v>0.38894753514666541</c:v>
                </c:pt>
                <c:pt idx="15">
                  <c:v>0.46238046272269473</c:v>
                </c:pt>
                <c:pt idx="16">
                  <c:v>0.53779456148690818</c:v>
                </c:pt>
                <c:pt idx="17">
                  <c:v>0.61653820697175543</c:v>
                </c:pt>
                <c:pt idx="18">
                  <c:v>0.7006409342825074</c:v>
                </c:pt>
                <c:pt idx="19">
                  <c:v>0.79106611575340957</c:v>
                </c:pt>
                <c:pt idx="20">
                  <c:v>0.8882926140890185</c:v>
                </c:pt>
                <c:pt idx="21">
                  <c:v>0.99248961360897214</c:v>
                </c:pt>
                <c:pt idx="22">
                  <c:v>1.1036430153427892</c:v>
                </c:pt>
                <c:pt idx="23">
                  <c:v>1.2224542794810001</c:v>
                </c:pt>
                <c:pt idx="24">
                  <c:v>1.3511850982902989</c:v>
                </c:pt>
                <c:pt idx="25">
                  <c:v>1.4926624197877252</c:v>
                </c:pt>
              </c:numCache>
            </c:numRef>
          </c:val>
          <c:smooth val="0"/>
        </c:ser>
        <c:ser>
          <c:idx val="0"/>
          <c:order val="3"/>
          <c:tx>
            <c:v>Slow Progression, No Progression TOUT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49'!$M$8:$AL$8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3.764986894633263E-3</c:v>
                </c:pt>
                <c:pt idx="5">
                  <c:v>6.3153078885140445E-3</c:v>
                </c:pt>
                <c:pt idx="6">
                  <c:v>9.8774011551471339E-3</c:v>
                </c:pt>
                <c:pt idx="7">
                  <c:v>1.5012636730616936E-2</c:v>
                </c:pt>
                <c:pt idx="8">
                  <c:v>2.2189999011199245E-2</c:v>
                </c:pt>
                <c:pt idx="9">
                  <c:v>3.2347551280545728E-2</c:v>
                </c:pt>
                <c:pt idx="10">
                  <c:v>4.5189383527185323E-2</c:v>
                </c:pt>
                <c:pt idx="11">
                  <c:v>5.9093514809404085E-2</c:v>
                </c:pt>
                <c:pt idx="12">
                  <c:v>7.46229293884145E-2</c:v>
                </c:pt>
                <c:pt idx="13">
                  <c:v>9.1859540421315791E-2</c:v>
                </c:pt>
                <c:pt idx="14">
                  <c:v>0.11077862882467535</c:v>
                </c:pt>
                <c:pt idx="15">
                  <c:v>0.13140203843807929</c:v>
                </c:pt>
                <c:pt idx="16">
                  <c:v>0.15378356333481064</c:v>
                </c:pt>
                <c:pt idx="17">
                  <c:v>0.1778569639699035</c:v>
                </c:pt>
                <c:pt idx="18">
                  <c:v>0.20357995408495491</c:v>
                </c:pt>
                <c:pt idx="19">
                  <c:v>0.23138196222494603</c:v>
                </c:pt>
                <c:pt idx="20">
                  <c:v>0.26231505504888608</c:v>
                </c:pt>
                <c:pt idx="21">
                  <c:v>0.29744127084467109</c:v>
                </c:pt>
                <c:pt idx="22">
                  <c:v>0.33750886068423475</c:v>
                </c:pt>
                <c:pt idx="23">
                  <c:v>0.38324451437988549</c:v>
                </c:pt>
                <c:pt idx="24">
                  <c:v>0.43551782455906429</c:v>
                </c:pt>
                <c:pt idx="25">
                  <c:v>0.49536822442746631</c:v>
                </c:pt>
              </c:numCache>
            </c:numRef>
          </c:val>
          <c:smooth val="0"/>
        </c:ser>
        <c:ser>
          <c:idx val="4"/>
          <c:order val="4"/>
          <c:tx>
            <c:v>Slow Progression, No Progression TOUT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49'!$M$8:$AL$8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3.764986894633263E-3</c:v>
                </c:pt>
                <c:pt idx="5">
                  <c:v>6.3153078885140445E-3</c:v>
                </c:pt>
                <c:pt idx="6">
                  <c:v>9.8774011551471339E-3</c:v>
                </c:pt>
                <c:pt idx="7">
                  <c:v>1.5012636730616936E-2</c:v>
                </c:pt>
                <c:pt idx="8">
                  <c:v>2.2189999011199245E-2</c:v>
                </c:pt>
                <c:pt idx="9">
                  <c:v>3.2347551280545728E-2</c:v>
                </c:pt>
                <c:pt idx="10">
                  <c:v>4.5189383527185323E-2</c:v>
                </c:pt>
                <c:pt idx="11">
                  <c:v>5.9093514809404085E-2</c:v>
                </c:pt>
                <c:pt idx="12">
                  <c:v>7.46229293884145E-2</c:v>
                </c:pt>
                <c:pt idx="13">
                  <c:v>9.1859540421315791E-2</c:v>
                </c:pt>
                <c:pt idx="14">
                  <c:v>0.11077862882467535</c:v>
                </c:pt>
                <c:pt idx="15">
                  <c:v>0.13140203843807929</c:v>
                </c:pt>
                <c:pt idx="16">
                  <c:v>0.15378356333481064</c:v>
                </c:pt>
                <c:pt idx="17">
                  <c:v>0.1778569639699035</c:v>
                </c:pt>
                <c:pt idx="18">
                  <c:v>0.20357995408495491</c:v>
                </c:pt>
                <c:pt idx="19">
                  <c:v>0.23138196222494603</c:v>
                </c:pt>
                <c:pt idx="20">
                  <c:v>0.26231505504888608</c:v>
                </c:pt>
                <c:pt idx="21">
                  <c:v>0.29744127084467109</c:v>
                </c:pt>
                <c:pt idx="22">
                  <c:v>0.33750886068423475</c:v>
                </c:pt>
                <c:pt idx="23">
                  <c:v>0.38324451437988549</c:v>
                </c:pt>
                <c:pt idx="24">
                  <c:v>0.43551782455906429</c:v>
                </c:pt>
                <c:pt idx="25">
                  <c:v>0.49536822442746631</c:v>
                </c:pt>
              </c:numCache>
            </c:numRef>
          </c:val>
          <c:smooth val="0"/>
        </c:ser>
        <c:ser>
          <c:idx val="5"/>
          <c:order val="5"/>
          <c:tx>
            <c:v>Gone Green, Low Carbon Life TOUT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49'!$M$7:$AL$7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5.9117651206847845E-3</c:v>
                </c:pt>
                <c:pt idx="5">
                  <c:v>1.4628418606881239E-2</c:v>
                </c:pt>
                <c:pt idx="6">
                  <c:v>2.9003537310960781E-2</c:v>
                </c:pt>
                <c:pt idx="7">
                  <c:v>5.4085018372929672E-2</c:v>
                </c:pt>
                <c:pt idx="8">
                  <c:v>8.2246892154183016E-2</c:v>
                </c:pt>
                <c:pt idx="9">
                  <c:v>0.11598623150398454</c:v>
                </c:pt>
                <c:pt idx="10">
                  <c:v>0.15574999331323586</c:v>
                </c:pt>
                <c:pt idx="11">
                  <c:v>0.20168008306627652</c:v>
                </c:pt>
                <c:pt idx="12">
                  <c:v>0.2556028665622127</c:v>
                </c:pt>
                <c:pt idx="13">
                  <c:v>0.31797959318098473</c:v>
                </c:pt>
                <c:pt idx="14">
                  <c:v>0.38894753514666541</c:v>
                </c:pt>
                <c:pt idx="15">
                  <c:v>0.46238046272269473</c:v>
                </c:pt>
                <c:pt idx="16">
                  <c:v>0.53779456148690818</c:v>
                </c:pt>
                <c:pt idx="17">
                  <c:v>0.61653820697175543</c:v>
                </c:pt>
                <c:pt idx="18">
                  <c:v>0.7006409342825074</c:v>
                </c:pt>
                <c:pt idx="19">
                  <c:v>0.79106611575340957</c:v>
                </c:pt>
                <c:pt idx="20">
                  <c:v>0.8882926140890185</c:v>
                </c:pt>
                <c:pt idx="21">
                  <c:v>0.99248961360897214</c:v>
                </c:pt>
                <c:pt idx="22">
                  <c:v>1.1036430153427892</c:v>
                </c:pt>
                <c:pt idx="23">
                  <c:v>1.2224542794810001</c:v>
                </c:pt>
                <c:pt idx="24">
                  <c:v>1.3511850982902989</c:v>
                </c:pt>
                <c:pt idx="25">
                  <c:v>1.4926624197877252</c:v>
                </c:pt>
              </c:numCache>
            </c:numRef>
          </c:val>
          <c:smooth val="0"/>
        </c:ser>
        <c:ser>
          <c:idx val="6"/>
          <c:order val="6"/>
          <c:tx>
            <c:v>Slow Progression, No Progression TOUT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49'!$M$8:$AL$8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3.764986894633263E-3</c:v>
                </c:pt>
                <c:pt idx="5">
                  <c:v>6.3153078885140445E-3</c:v>
                </c:pt>
                <c:pt idx="6">
                  <c:v>9.8774011551471339E-3</c:v>
                </c:pt>
                <c:pt idx="7">
                  <c:v>1.5012636730616936E-2</c:v>
                </c:pt>
                <c:pt idx="8">
                  <c:v>2.2189999011199245E-2</c:v>
                </c:pt>
                <c:pt idx="9">
                  <c:v>3.2347551280545728E-2</c:v>
                </c:pt>
                <c:pt idx="10">
                  <c:v>4.5189383527185323E-2</c:v>
                </c:pt>
                <c:pt idx="11">
                  <c:v>5.9093514809404085E-2</c:v>
                </c:pt>
                <c:pt idx="12">
                  <c:v>7.46229293884145E-2</c:v>
                </c:pt>
                <c:pt idx="13">
                  <c:v>9.1859540421315791E-2</c:v>
                </c:pt>
                <c:pt idx="14">
                  <c:v>0.11077862882467535</c:v>
                </c:pt>
                <c:pt idx="15">
                  <c:v>0.13140203843807929</c:v>
                </c:pt>
                <c:pt idx="16">
                  <c:v>0.15378356333481064</c:v>
                </c:pt>
                <c:pt idx="17">
                  <c:v>0.1778569639699035</c:v>
                </c:pt>
                <c:pt idx="18">
                  <c:v>0.20357995408495491</c:v>
                </c:pt>
                <c:pt idx="19">
                  <c:v>0.23138196222494603</c:v>
                </c:pt>
                <c:pt idx="20">
                  <c:v>0.26231505504888608</c:v>
                </c:pt>
                <c:pt idx="21">
                  <c:v>0.29744127084467109</c:v>
                </c:pt>
                <c:pt idx="22">
                  <c:v>0.33750886068423475</c:v>
                </c:pt>
                <c:pt idx="23">
                  <c:v>0.38324451437988549</c:v>
                </c:pt>
                <c:pt idx="24">
                  <c:v>0.43551782455906429</c:v>
                </c:pt>
                <c:pt idx="25">
                  <c:v>0.49536822442746631</c:v>
                </c:pt>
              </c:numCache>
            </c:numRef>
          </c:val>
          <c:smooth val="0"/>
        </c:ser>
        <c:ser>
          <c:idx val="7"/>
          <c:order val="7"/>
          <c:tx>
            <c:v>Gone Green, Low Carbon Life TOUT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49'!$M$7:$AL$7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5.9117651206847845E-3</c:v>
                </c:pt>
                <c:pt idx="5">
                  <c:v>1.4628418606881239E-2</c:v>
                </c:pt>
                <c:pt idx="6">
                  <c:v>2.9003537310960781E-2</c:v>
                </c:pt>
                <c:pt idx="7">
                  <c:v>5.4085018372929672E-2</c:v>
                </c:pt>
                <c:pt idx="8">
                  <c:v>8.2246892154183016E-2</c:v>
                </c:pt>
                <c:pt idx="9">
                  <c:v>0.11598623150398454</c:v>
                </c:pt>
                <c:pt idx="10">
                  <c:v>0.15574999331323586</c:v>
                </c:pt>
                <c:pt idx="11">
                  <c:v>0.20168008306627652</c:v>
                </c:pt>
                <c:pt idx="12">
                  <c:v>0.2556028665622127</c:v>
                </c:pt>
                <c:pt idx="13">
                  <c:v>0.31797959318098473</c:v>
                </c:pt>
                <c:pt idx="14">
                  <c:v>0.38894753514666541</c:v>
                </c:pt>
                <c:pt idx="15">
                  <c:v>0.46238046272269473</c:v>
                </c:pt>
                <c:pt idx="16">
                  <c:v>0.53779456148690818</c:v>
                </c:pt>
                <c:pt idx="17">
                  <c:v>0.61653820697175543</c:v>
                </c:pt>
                <c:pt idx="18">
                  <c:v>0.7006409342825074</c:v>
                </c:pt>
                <c:pt idx="19">
                  <c:v>0.79106611575340957</c:v>
                </c:pt>
                <c:pt idx="20">
                  <c:v>0.8882926140890185</c:v>
                </c:pt>
                <c:pt idx="21">
                  <c:v>0.99248961360897214</c:v>
                </c:pt>
                <c:pt idx="22">
                  <c:v>1.1036430153427892</c:v>
                </c:pt>
                <c:pt idx="23">
                  <c:v>1.2224542794810001</c:v>
                </c:pt>
                <c:pt idx="24">
                  <c:v>1.3511850982902989</c:v>
                </c:pt>
                <c:pt idx="25">
                  <c:v>1.4926624197877252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7792"/>
        <c:axId val="175404160"/>
      </c:lineChart>
      <c:catAx>
        <c:axId val="1753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75404160"/>
        <c:crosses val="autoZero"/>
        <c:auto val="1"/>
        <c:lblAlgn val="ctr"/>
        <c:lblOffset val="100"/>
        <c:noMultiLvlLbl val="0"/>
      </c:catAx>
      <c:valAx>
        <c:axId val="175404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Demand from EVs</a:t>
                </a:r>
                <a:r>
                  <a:rPr lang="en-US" baseline="0"/>
                  <a:t> GW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5377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1436739197265"/>
          <c:y val="0.28525851170012201"/>
          <c:w val="0.31899800637618281"/>
          <c:h val="0.69484336993087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50-53'!$M$7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50-53'!$N$7:$V$7</c:f>
              <c:numCache>
                <c:formatCode>0.0</c:formatCode>
                <c:ptCount val="9"/>
                <c:pt idx="0">
                  <c:v>0</c:v>
                </c:pt>
                <c:pt idx="1">
                  <c:v>0.13568246474757339</c:v>
                </c:pt>
                <c:pt idx="2">
                  <c:v>1.4450094060010754</c:v>
                </c:pt>
                <c:pt idx="3">
                  <c:v>4.266172264257003</c:v>
                </c:pt>
                <c:pt idx="4">
                  <c:v>8.2250370803300488</c:v>
                </c:pt>
                <c:pt idx="5">
                  <c:v>21.370064322376738</c:v>
                </c:pt>
                <c:pt idx="6">
                  <c:v>29.983110433831449</c:v>
                </c:pt>
                <c:pt idx="7">
                  <c:v>42.323252957292141</c:v>
                </c:pt>
                <c:pt idx="8">
                  <c:v>52.508753991117992</c:v>
                </c:pt>
              </c:numCache>
            </c:numRef>
          </c:val>
        </c:ser>
        <c:ser>
          <c:idx val="1"/>
          <c:order val="1"/>
          <c:tx>
            <c:strRef>
              <c:f>'Figures 50-53'!$M$8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50-53'!$N$8:$V$8</c:f>
              <c:numCache>
                <c:formatCode>0.0</c:formatCode>
                <c:ptCount val="9"/>
                <c:pt idx="0">
                  <c:v>257.68773603903674</c:v>
                </c:pt>
                <c:pt idx="1">
                  <c:v>237.77309323635021</c:v>
                </c:pt>
                <c:pt idx="2">
                  <c:v>215.78895545316664</c:v>
                </c:pt>
                <c:pt idx="3">
                  <c:v>190.37044440871983</c:v>
                </c:pt>
                <c:pt idx="4">
                  <c:v>175.7669549538993</c:v>
                </c:pt>
                <c:pt idx="5">
                  <c:v>146.03813201596409</c:v>
                </c:pt>
                <c:pt idx="6">
                  <c:v>126.08225615763206</c:v>
                </c:pt>
                <c:pt idx="7">
                  <c:v>86.904493017748038</c:v>
                </c:pt>
                <c:pt idx="8">
                  <c:v>52.466789934139562</c:v>
                </c:pt>
              </c:numCache>
            </c:numRef>
          </c:val>
        </c:ser>
        <c:ser>
          <c:idx val="2"/>
          <c:order val="2"/>
          <c:tx>
            <c:strRef>
              <c:f>'Figures 50-53'!$M$9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50-53'!$N$9:$V$9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1.5145542771601696E-6</c:v>
                </c:pt>
                <c:pt idx="8">
                  <c:v>3.0575973621938273</c:v>
                </c:pt>
              </c:numCache>
            </c:numRef>
          </c:val>
        </c:ser>
        <c:ser>
          <c:idx val="3"/>
          <c:order val="3"/>
          <c:tx>
            <c:strRef>
              <c:f>'Figures 50-53'!$M$10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50-53'!$N$10:$V$10</c:f>
              <c:numCache>
                <c:formatCode>0.0</c:formatCode>
                <c:ptCount val="9"/>
                <c:pt idx="0">
                  <c:v>186.98502894547954</c:v>
                </c:pt>
                <c:pt idx="1">
                  <c:v>174.74494735925418</c:v>
                </c:pt>
                <c:pt idx="2">
                  <c:v>163.09347411535404</c:v>
                </c:pt>
                <c:pt idx="3">
                  <c:v>162.53003752329232</c:v>
                </c:pt>
                <c:pt idx="4">
                  <c:v>160.2934348801989</c:v>
                </c:pt>
                <c:pt idx="5">
                  <c:v>163.60513792363136</c:v>
                </c:pt>
                <c:pt idx="6">
                  <c:v>169.13574951326305</c:v>
                </c:pt>
                <c:pt idx="7">
                  <c:v>171.49401082846407</c:v>
                </c:pt>
                <c:pt idx="8">
                  <c:v>171.10188130707735</c:v>
                </c:pt>
              </c:numCache>
            </c:numRef>
          </c:val>
        </c:ser>
        <c:ser>
          <c:idx val="4"/>
          <c:order val="4"/>
          <c:tx>
            <c:strRef>
              <c:f>'Figures 50-53'!$M$11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50-53'!$N$11:$V$11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50-53'!$M$12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50-53'!$N$12:$V$12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74560"/>
        <c:axId val="175476096"/>
      </c:areaChart>
      <c:catAx>
        <c:axId val="1754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476096"/>
        <c:crosses val="autoZero"/>
        <c:auto val="1"/>
        <c:lblAlgn val="ctr"/>
        <c:lblOffset val="100"/>
        <c:noMultiLvlLbl val="0"/>
      </c:catAx>
      <c:valAx>
        <c:axId val="17547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474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50-53'!$M$31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50-53'!$N$31:$V$31</c:f>
              <c:numCache>
                <c:formatCode>0.0</c:formatCode>
                <c:ptCount val="9"/>
                <c:pt idx="0">
                  <c:v>0</c:v>
                </c:pt>
                <c:pt idx="1">
                  <c:v>5.065201222363408E-2</c:v>
                </c:pt>
                <c:pt idx="2">
                  <c:v>0.39294589211615782</c:v>
                </c:pt>
                <c:pt idx="3">
                  <c:v>1.1641630044770692</c:v>
                </c:pt>
                <c:pt idx="4">
                  <c:v>2.3656203606566022</c:v>
                </c:pt>
                <c:pt idx="5">
                  <c:v>16.119048226077087</c:v>
                </c:pt>
                <c:pt idx="6">
                  <c:v>28.012096413947116</c:v>
                </c:pt>
                <c:pt idx="7">
                  <c:v>31.609594511757219</c:v>
                </c:pt>
                <c:pt idx="8">
                  <c:v>30.646261307657465</c:v>
                </c:pt>
              </c:numCache>
            </c:numRef>
          </c:val>
        </c:ser>
        <c:ser>
          <c:idx val="1"/>
          <c:order val="1"/>
          <c:tx>
            <c:strRef>
              <c:f>'Figures 50-53'!$M$32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50-53'!$N$32:$V$32</c:f>
              <c:numCache>
                <c:formatCode>0.0</c:formatCode>
                <c:ptCount val="9"/>
                <c:pt idx="0">
                  <c:v>257.68772722510465</c:v>
                </c:pt>
                <c:pt idx="1">
                  <c:v>242.82549611466976</c:v>
                </c:pt>
                <c:pt idx="2">
                  <c:v>221.98385304562666</c:v>
                </c:pt>
                <c:pt idx="3">
                  <c:v>194.35958874703178</c:v>
                </c:pt>
                <c:pt idx="4">
                  <c:v>191.37620224611987</c:v>
                </c:pt>
                <c:pt idx="5">
                  <c:v>159.67889709861481</c:v>
                </c:pt>
                <c:pt idx="6">
                  <c:v>131.19936902597536</c:v>
                </c:pt>
                <c:pt idx="7">
                  <c:v>124.94080640539762</c:v>
                </c:pt>
                <c:pt idx="8">
                  <c:v>132.52878110165796</c:v>
                </c:pt>
              </c:numCache>
            </c:numRef>
          </c:val>
        </c:ser>
        <c:ser>
          <c:idx val="2"/>
          <c:order val="2"/>
          <c:tx>
            <c:strRef>
              <c:f>'Figures 50-53'!$M$33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50-53'!$N$33:$V$33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'Figures 50-53'!$M$34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50-53'!$N$34:$V$34</c:f>
              <c:numCache>
                <c:formatCode>0.0</c:formatCode>
                <c:ptCount val="9"/>
                <c:pt idx="0">
                  <c:v>186.98496206723149</c:v>
                </c:pt>
                <c:pt idx="1">
                  <c:v>174.74484554574889</c:v>
                </c:pt>
                <c:pt idx="2">
                  <c:v>163.14086044352305</c:v>
                </c:pt>
                <c:pt idx="3">
                  <c:v>162.57609737757758</c:v>
                </c:pt>
                <c:pt idx="4">
                  <c:v>170.98900848567351</c:v>
                </c:pt>
                <c:pt idx="5">
                  <c:v>169.53485330252494</c:v>
                </c:pt>
                <c:pt idx="6">
                  <c:v>180.10586312870149</c:v>
                </c:pt>
                <c:pt idx="7">
                  <c:v>189.08746479687375</c:v>
                </c:pt>
                <c:pt idx="8">
                  <c:v>200.97683358365566</c:v>
                </c:pt>
              </c:numCache>
            </c:numRef>
          </c:val>
        </c:ser>
        <c:ser>
          <c:idx val="4"/>
          <c:order val="4"/>
          <c:tx>
            <c:strRef>
              <c:f>'Figures 50-53'!$M$35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50-53'!$N$35:$V$35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50-53'!$M$36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50-53'!$N$36:$V$36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594880"/>
        <c:axId val="175604864"/>
      </c:areaChart>
      <c:catAx>
        <c:axId val="1755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604864"/>
        <c:crosses val="autoZero"/>
        <c:auto val="1"/>
        <c:lblAlgn val="ctr"/>
        <c:lblOffset val="100"/>
        <c:noMultiLvlLbl val="0"/>
      </c:catAx>
      <c:valAx>
        <c:axId val="17560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594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50-53'!$M$55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50-53'!$N$55:$V$55</c:f>
              <c:numCache>
                <c:formatCode>0.0</c:formatCode>
                <c:ptCount val="9"/>
                <c:pt idx="0">
                  <c:v>0</c:v>
                </c:pt>
                <c:pt idx="1">
                  <c:v>5.065200737087798E-2</c:v>
                </c:pt>
                <c:pt idx="2">
                  <c:v>0.39294587660105107</c:v>
                </c:pt>
                <c:pt idx="3">
                  <c:v>1.1641629781399105</c:v>
                </c:pt>
                <c:pt idx="4">
                  <c:v>2.3656203293676517</c:v>
                </c:pt>
                <c:pt idx="5">
                  <c:v>2.1378652244972134</c:v>
                </c:pt>
                <c:pt idx="6">
                  <c:v>0.80472288842442308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'Figures 50-53'!$M$56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50-53'!$N$56:$V$56</c:f>
              <c:numCache>
                <c:formatCode>0.0</c:formatCode>
                <c:ptCount val="9"/>
                <c:pt idx="0">
                  <c:v>257.68772729598879</c:v>
                </c:pt>
                <c:pt idx="1">
                  <c:v>237.4529557557432</c:v>
                </c:pt>
                <c:pt idx="2">
                  <c:v>215.59977851992591</c:v>
                </c:pt>
                <c:pt idx="3">
                  <c:v>191.19903692329183</c:v>
                </c:pt>
                <c:pt idx="4">
                  <c:v>190.97158997064744</c:v>
                </c:pt>
                <c:pt idx="5">
                  <c:v>199.09362910654602</c:v>
                </c:pt>
                <c:pt idx="6">
                  <c:v>210.3806466361813</c:v>
                </c:pt>
                <c:pt idx="7">
                  <c:v>220.59160311763736</c:v>
                </c:pt>
                <c:pt idx="8">
                  <c:v>229.02392946472003</c:v>
                </c:pt>
              </c:numCache>
            </c:numRef>
          </c:val>
        </c:ser>
        <c:ser>
          <c:idx val="2"/>
          <c:order val="2"/>
          <c:tx>
            <c:strRef>
              <c:f>'Figures 50-53'!$M$57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50-53'!$N$57:$V$57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'Figures 50-53'!$M$58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50-53'!$N$58:$V$58</c:f>
              <c:numCache>
                <c:formatCode>0.0</c:formatCode>
                <c:ptCount val="9"/>
                <c:pt idx="0">
                  <c:v>186.98496202794135</c:v>
                </c:pt>
                <c:pt idx="1">
                  <c:v>174.74484563464648</c:v>
                </c:pt>
                <c:pt idx="2">
                  <c:v>163.14086668782772</c:v>
                </c:pt>
                <c:pt idx="3">
                  <c:v>162.46038485973187</c:v>
                </c:pt>
                <c:pt idx="4">
                  <c:v>170.82250002652751</c:v>
                </c:pt>
                <c:pt idx="5">
                  <c:v>178.95026183766785</c:v>
                </c:pt>
                <c:pt idx="6">
                  <c:v>189.58040798362839</c:v>
                </c:pt>
                <c:pt idx="7">
                  <c:v>202.03753703495502</c:v>
                </c:pt>
                <c:pt idx="8">
                  <c:v>213.98727039416389</c:v>
                </c:pt>
              </c:numCache>
            </c:numRef>
          </c:val>
        </c:ser>
        <c:ser>
          <c:idx val="4"/>
          <c:order val="4"/>
          <c:tx>
            <c:strRef>
              <c:f>'Figures 50-53'!$M$59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50-53'!$N$59:$V$59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50-53'!$M$60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50-53'!$N$60:$V$60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74208"/>
        <c:axId val="176175744"/>
      </c:areaChart>
      <c:catAx>
        <c:axId val="1761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75744"/>
        <c:crosses val="autoZero"/>
        <c:auto val="1"/>
        <c:lblAlgn val="ctr"/>
        <c:lblOffset val="100"/>
        <c:noMultiLvlLbl val="0"/>
      </c:catAx>
      <c:valAx>
        <c:axId val="176175744"/>
        <c:scaling>
          <c:orientation val="minMax"/>
          <c:max val="7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74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50-53'!$M$78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50-53'!$N$78:$V$78</c:f>
              <c:numCache>
                <c:formatCode>0.0</c:formatCode>
                <c:ptCount val="9"/>
                <c:pt idx="0">
                  <c:v>0</c:v>
                </c:pt>
                <c:pt idx="1">
                  <c:v>0.1356785789091611</c:v>
                </c:pt>
                <c:pt idx="2">
                  <c:v>1.4449933841716047</c:v>
                </c:pt>
                <c:pt idx="3">
                  <c:v>4.2661585093904213</c:v>
                </c:pt>
                <c:pt idx="4">
                  <c:v>16.333463038879447</c:v>
                </c:pt>
                <c:pt idx="5">
                  <c:v>29.157736322064753</c:v>
                </c:pt>
                <c:pt idx="6">
                  <c:v>33.226212917006862</c:v>
                </c:pt>
                <c:pt idx="7">
                  <c:v>42.323219475539211</c:v>
                </c:pt>
                <c:pt idx="8">
                  <c:v>53.395438918091699</c:v>
                </c:pt>
              </c:numCache>
            </c:numRef>
          </c:val>
        </c:ser>
        <c:ser>
          <c:idx val="1"/>
          <c:order val="1"/>
          <c:tx>
            <c:strRef>
              <c:f>'Figures 50-53'!$M$79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50-53'!$N$79:$V$79</c:f>
              <c:numCache>
                <c:formatCode>0.0</c:formatCode>
                <c:ptCount val="9"/>
                <c:pt idx="0">
                  <c:v>257.68772663658359</c:v>
                </c:pt>
                <c:pt idx="1">
                  <c:v>236.741321632785</c:v>
                </c:pt>
                <c:pt idx="2">
                  <c:v>214.75717438554403</c:v>
                </c:pt>
                <c:pt idx="3">
                  <c:v>189.95770355509117</c:v>
                </c:pt>
                <c:pt idx="4">
                  <c:v>154.71755493830395</c:v>
                </c:pt>
                <c:pt idx="5">
                  <c:v>125.48681950030928</c:v>
                </c:pt>
                <c:pt idx="6">
                  <c:v>117.66329130622788</c:v>
                </c:pt>
                <c:pt idx="7">
                  <c:v>86.904867909618488</c:v>
                </c:pt>
                <c:pt idx="8">
                  <c:v>50.662755738290194</c:v>
                </c:pt>
              </c:numCache>
            </c:numRef>
          </c:val>
        </c:ser>
        <c:ser>
          <c:idx val="2"/>
          <c:order val="2"/>
          <c:tx>
            <c:strRef>
              <c:f>'Figures 50-53'!$M$80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50-53'!$N$80:$V$80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'Figures 50-53'!$M$81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50-53'!$N$81:$V$81</c:f>
              <c:numCache>
                <c:formatCode>0.0</c:formatCode>
                <c:ptCount val="9"/>
                <c:pt idx="0">
                  <c:v>186.98496211193267</c:v>
                </c:pt>
                <c:pt idx="1">
                  <c:v>174.74484554798326</c:v>
                </c:pt>
                <c:pt idx="2">
                  <c:v>163.14088189360379</c:v>
                </c:pt>
                <c:pt idx="3">
                  <c:v>162.47140017452969</c:v>
                </c:pt>
                <c:pt idx="4">
                  <c:v>161.27439048062013</c:v>
                </c:pt>
                <c:pt idx="5">
                  <c:v>169.5499211134003</c:v>
                </c:pt>
                <c:pt idx="6">
                  <c:v>177.76925884213478</c:v>
                </c:pt>
                <c:pt idx="7">
                  <c:v>185.21889042924818</c:v>
                </c:pt>
                <c:pt idx="8">
                  <c:v>191.11386731203794</c:v>
                </c:pt>
              </c:numCache>
            </c:numRef>
          </c:val>
        </c:ser>
        <c:ser>
          <c:idx val="4"/>
          <c:order val="4"/>
          <c:tx>
            <c:strRef>
              <c:f>'Figures 50-53'!$M$82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50-53'!$N$82:$V$82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50-53'!$M$83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50-53'!$N$83:$V$83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17088"/>
        <c:axId val="176235264"/>
      </c:areaChart>
      <c:catAx>
        <c:axId val="17621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35264"/>
        <c:crosses val="autoZero"/>
        <c:auto val="1"/>
        <c:lblAlgn val="ctr"/>
        <c:lblOffset val="100"/>
        <c:noMultiLvlLbl val="0"/>
      </c:catAx>
      <c:valAx>
        <c:axId val="17623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17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54'!$L$7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54'!$M$7:$AQ$7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116.94848672263397</c:v>
                </c:pt>
                <c:pt idx="9">
                  <c:v>116.2666267771129</c:v>
                </c:pt>
                <c:pt idx="10">
                  <c:v>114.62450906972798</c:v>
                </c:pt>
                <c:pt idx="11">
                  <c:v>111.87404990642925</c:v>
                </c:pt>
                <c:pt idx="12">
                  <c:v>108.89781908183295</c:v>
                </c:pt>
                <c:pt idx="13">
                  <c:v>106.46216516750452</c:v>
                </c:pt>
                <c:pt idx="14">
                  <c:v>104.84546021172443</c:v>
                </c:pt>
                <c:pt idx="15">
                  <c:v>103.689416741188</c:v>
                </c:pt>
                <c:pt idx="16">
                  <c:v>102.91597821501765</c:v>
                </c:pt>
                <c:pt idx="17">
                  <c:v>102.13049242797953</c:v>
                </c:pt>
                <c:pt idx="18">
                  <c:v>101.29942467398121</c:v>
                </c:pt>
                <c:pt idx="19">
                  <c:v>100.30814075921286</c:v>
                </c:pt>
                <c:pt idx="20">
                  <c:v>99.748635175838757</c:v>
                </c:pt>
                <c:pt idx="21">
                  <c:v>100.41085200148257</c:v>
                </c:pt>
                <c:pt idx="22">
                  <c:v>102.50470975159699</c:v>
                </c:pt>
                <c:pt idx="23">
                  <c:v>104.39592323124458</c:v>
                </c:pt>
                <c:pt idx="24">
                  <c:v>106.9758682239305</c:v>
                </c:pt>
                <c:pt idx="25">
                  <c:v>109.83445270778027</c:v>
                </c:pt>
                <c:pt idx="26">
                  <c:v>112.9512441250133</c:v>
                </c:pt>
                <c:pt idx="27">
                  <c:v>115.69197381740744</c:v>
                </c:pt>
                <c:pt idx="28">
                  <c:v>119.3549154787744</c:v>
                </c:pt>
                <c:pt idx="29">
                  <c:v>123.37724265892822</c:v>
                </c:pt>
                <c:pt idx="30">
                  <c:v>127.78495814318904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54'!$L$8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54'!$M$8:$AQ$8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117.21677829062213</c:v>
                </c:pt>
                <c:pt idx="9">
                  <c:v>116.91226601004537</c:v>
                </c:pt>
                <c:pt idx="10">
                  <c:v>116.17097115790504</c:v>
                </c:pt>
                <c:pt idx="11">
                  <c:v>115.21048046844118</c:v>
                </c:pt>
                <c:pt idx="12">
                  <c:v>114.35070835993054</c:v>
                </c:pt>
                <c:pt idx="13">
                  <c:v>113.51132999675598</c:v>
                </c:pt>
                <c:pt idx="14">
                  <c:v>112.80173242188199</c:v>
                </c:pt>
                <c:pt idx="15">
                  <c:v>112.09913776641807</c:v>
                </c:pt>
                <c:pt idx="16">
                  <c:v>111.57665084890259</c:v>
                </c:pt>
                <c:pt idx="17">
                  <c:v>111.06862483351937</c:v>
                </c:pt>
                <c:pt idx="18">
                  <c:v>110.54860541478247</c:v>
                </c:pt>
                <c:pt idx="19">
                  <c:v>109.9278024978277</c:v>
                </c:pt>
                <c:pt idx="20">
                  <c:v>108.89107785283579</c:v>
                </c:pt>
                <c:pt idx="21">
                  <c:v>107.63907103699475</c:v>
                </c:pt>
                <c:pt idx="22">
                  <c:v>106.44482942874981</c:v>
                </c:pt>
                <c:pt idx="23">
                  <c:v>105.49466561065253</c:v>
                </c:pt>
                <c:pt idx="24">
                  <c:v>105.04172112471429</c:v>
                </c:pt>
                <c:pt idx="25">
                  <c:v>105.01852566169713</c:v>
                </c:pt>
                <c:pt idx="26">
                  <c:v>105.40346426942196</c:v>
                </c:pt>
                <c:pt idx="27">
                  <c:v>105.95100714356789</c:v>
                </c:pt>
                <c:pt idx="28">
                  <c:v>106.74855979596174</c:v>
                </c:pt>
                <c:pt idx="29">
                  <c:v>107.64816215431037</c:v>
                </c:pt>
                <c:pt idx="30">
                  <c:v>108.65486304834037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54'!$L$9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54'!$M$9:$AQ$9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117.91838083475037</c:v>
                </c:pt>
                <c:pt idx="9">
                  <c:v>118.26631266161959</c:v>
                </c:pt>
                <c:pt idx="10">
                  <c:v>118.24121671148322</c:v>
                </c:pt>
                <c:pt idx="11">
                  <c:v>118.0272274764137</c:v>
                </c:pt>
                <c:pt idx="12">
                  <c:v>117.81651218041247</c:v>
                </c:pt>
                <c:pt idx="13">
                  <c:v>117.52693107417028</c:v>
                </c:pt>
                <c:pt idx="14">
                  <c:v>117.27999906664934</c:v>
                </c:pt>
                <c:pt idx="15">
                  <c:v>117.04577336941782</c:v>
                </c:pt>
                <c:pt idx="16">
                  <c:v>116.78582012209542</c:v>
                </c:pt>
                <c:pt idx="17">
                  <c:v>116.52797045847467</c:v>
                </c:pt>
                <c:pt idx="18">
                  <c:v>116.2729930450529</c:v>
                </c:pt>
                <c:pt idx="19">
                  <c:v>116.10341057703644</c:v>
                </c:pt>
                <c:pt idx="20">
                  <c:v>115.9775579553359</c:v>
                </c:pt>
                <c:pt idx="21">
                  <c:v>115.90059282022754</c:v>
                </c:pt>
                <c:pt idx="22">
                  <c:v>115.91357080110521</c:v>
                </c:pt>
                <c:pt idx="23">
                  <c:v>116.01013700575845</c:v>
                </c:pt>
                <c:pt idx="24">
                  <c:v>116.25922419651273</c:v>
                </c:pt>
                <c:pt idx="25">
                  <c:v>116.59044130023861</c:v>
                </c:pt>
                <c:pt idx="26">
                  <c:v>117.02285220372033</c:v>
                </c:pt>
                <c:pt idx="27">
                  <c:v>117.54862575382614</c:v>
                </c:pt>
                <c:pt idx="28">
                  <c:v>118.2387010128745</c:v>
                </c:pt>
                <c:pt idx="29">
                  <c:v>118.9650023611905</c:v>
                </c:pt>
                <c:pt idx="30">
                  <c:v>119.84309347128553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54'!$L$10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54'!$M$10:$AQ$10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117.94133864465337</c:v>
                </c:pt>
                <c:pt idx="9">
                  <c:v>118.41140377666491</c:v>
                </c:pt>
                <c:pt idx="10">
                  <c:v>118.38635848960097</c:v>
                </c:pt>
                <c:pt idx="11">
                  <c:v>117.96925730498903</c:v>
                </c:pt>
                <c:pt idx="12">
                  <c:v>117.53191656471401</c:v>
                </c:pt>
                <c:pt idx="13">
                  <c:v>117.0880451035339</c:v>
                </c:pt>
                <c:pt idx="14">
                  <c:v>116.86440771884693</c:v>
                </c:pt>
                <c:pt idx="15">
                  <c:v>117.02632031845732</c:v>
                </c:pt>
                <c:pt idx="16">
                  <c:v>117.90886618238711</c:v>
                </c:pt>
                <c:pt idx="17">
                  <c:v>118.84266071241291</c:v>
                </c:pt>
                <c:pt idx="18">
                  <c:v>119.84767568930842</c:v>
                </c:pt>
                <c:pt idx="19">
                  <c:v>120.99650976095332</c:v>
                </c:pt>
                <c:pt idx="20">
                  <c:v>122.15001216972382</c:v>
                </c:pt>
                <c:pt idx="21">
                  <c:v>123.22861783135605</c:v>
                </c:pt>
                <c:pt idx="22">
                  <c:v>124.34555282566342</c:v>
                </c:pt>
                <c:pt idx="23">
                  <c:v>125.42573633054946</c:v>
                </c:pt>
                <c:pt idx="24">
                  <c:v>126.47194547871004</c:v>
                </c:pt>
                <c:pt idx="25">
                  <c:v>127.68724643024753</c:v>
                </c:pt>
                <c:pt idx="26">
                  <c:v>129.33882209208633</c:v>
                </c:pt>
                <c:pt idx="27">
                  <c:v>131.10919013394061</c:v>
                </c:pt>
                <c:pt idx="28">
                  <c:v>133.01387453732741</c:v>
                </c:pt>
                <c:pt idx="29">
                  <c:v>135.02314746934914</c:v>
                </c:pt>
                <c:pt idx="30">
                  <c:v>137.22625407059698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54'!$L$11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54'!$M$11:$AQ$11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14624"/>
        <c:axId val="176320512"/>
      </c:lineChart>
      <c:catAx>
        <c:axId val="176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6320512"/>
        <c:crosses val="autoZero"/>
        <c:auto val="1"/>
        <c:lblAlgn val="ctr"/>
        <c:lblOffset val="100"/>
        <c:noMultiLvlLbl val="0"/>
      </c:catAx>
      <c:valAx>
        <c:axId val="176320512"/>
        <c:scaling>
          <c:orientation val="minMax"/>
          <c:max val="140"/>
          <c:min val="9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Residential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631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25"/>
          <c:y val="0.61953081216960681"/>
          <c:w val="0.23642130596288521"/>
          <c:h val="0.34116446711766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55'!$L$7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55'!$M$7:$AQ$7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196.41978360220423</c:v>
                </c:pt>
                <c:pt idx="9">
                  <c:v>197.70543011859402</c:v>
                </c:pt>
                <c:pt idx="10">
                  <c:v>198.63708817252564</c:v>
                </c:pt>
                <c:pt idx="11">
                  <c:v>199.75866129409474</c:v>
                </c:pt>
                <c:pt idx="12">
                  <c:v>200.1585189267617</c:v>
                </c:pt>
                <c:pt idx="13">
                  <c:v>200.46537381520866</c:v>
                </c:pt>
                <c:pt idx="14">
                  <c:v>200.83865742502923</c:v>
                </c:pt>
                <c:pt idx="15">
                  <c:v>200.88647714673715</c:v>
                </c:pt>
                <c:pt idx="16">
                  <c:v>200.32980275710176</c:v>
                </c:pt>
                <c:pt idx="17">
                  <c:v>200.2204095447413</c:v>
                </c:pt>
                <c:pt idx="18">
                  <c:v>200.22875970431991</c:v>
                </c:pt>
                <c:pt idx="19">
                  <c:v>200.31600638774981</c:v>
                </c:pt>
                <c:pt idx="20">
                  <c:v>199.77638486211694</c:v>
                </c:pt>
                <c:pt idx="21">
                  <c:v>199.61250485005465</c:v>
                </c:pt>
                <c:pt idx="22">
                  <c:v>199.63635921193949</c:v>
                </c:pt>
                <c:pt idx="23">
                  <c:v>199.87303768277926</c:v>
                </c:pt>
                <c:pt idx="24">
                  <c:v>199.52704911668954</c:v>
                </c:pt>
                <c:pt idx="25">
                  <c:v>199.56294129091631</c:v>
                </c:pt>
                <c:pt idx="26">
                  <c:v>199.74003243318541</c:v>
                </c:pt>
                <c:pt idx="27">
                  <c:v>200.00559086762354</c:v>
                </c:pt>
                <c:pt idx="28">
                  <c:v>199.65634431399445</c:v>
                </c:pt>
                <c:pt idx="29">
                  <c:v>199.69334852405274</c:v>
                </c:pt>
                <c:pt idx="30">
                  <c:v>199.88156421761968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55'!$L$8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55'!$M$8:$AQ$8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196.16483033978921</c:v>
                </c:pt>
                <c:pt idx="9">
                  <c:v>196.27763897596702</c:v>
                </c:pt>
                <c:pt idx="10">
                  <c:v>195.24223714480314</c:v>
                </c:pt>
                <c:pt idx="11">
                  <c:v>194.34016772506035</c:v>
                </c:pt>
                <c:pt idx="12">
                  <c:v>193.18431330165797</c:v>
                </c:pt>
                <c:pt idx="13">
                  <c:v>192.4353913216344</c:v>
                </c:pt>
                <c:pt idx="14">
                  <c:v>192.01915988850524</c:v>
                </c:pt>
                <c:pt idx="15">
                  <c:v>191.23876514778755</c:v>
                </c:pt>
                <c:pt idx="16">
                  <c:v>190.1296805231907</c:v>
                </c:pt>
                <c:pt idx="17">
                  <c:v>189.3741763199578</c:v>
                </c:pt>
                <c:pt idx="18">
                  <c:v>188.62254989693511</c:v>
                </c:pt>
                <c:pt idx="19">
                  <c:v>187.81210183659806</c:v>
                </c:pt>
                <c:pt idx="20">
                  <c:v>186.37492234721449</c:v>
                </c:pt>
                <c:pt idx="21">
                  <c:v>185.3292721963999</c:v>
                </c:pt>
                <c:pt idx="22">
                  <c:v>184.54770445001861</c:v>
                </c:pt>
                <c:pt idx="23">
                  <c:v>184.00045818383626</c:v>
                </c:pt>
                <c:pt idx="24">
                  <c:v>182.93176157487429</c:v>
                </c:pt>
                <c:pt idx="25">
                  <c:v>182.23458172096969</c:v>
                </c:pt>
                <c:pt idx="26">
                  <c:v>181.66987678282604</c:v>
                </c:pt>
                <c:pt idx="27">
                  <c:v>181.17219399410968</c:v>
                </c:pt>
                <c:pt idx="28">
                  <c:v>180.1058062825698</c:v>
                </c:pt>
                <c:pt idx="29">
                  <c:v>179.37636891910941</c:v>
                </c:pt>
                <c:pt idx="30">
                  <c:v>178.76922818004962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55'!$L$9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55'!$M$9:$AQ$9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196.32524840510695</c:v>
                </c:pt>
                <c:pt idx="9">
                  <c:v>196.56338365481415</c:v>
                </c:pt>
                <c:pt idx="10">
                  <c:v>195.6533084371797</c:v>
                </c:pt>
                <c:pt idx="11">
                  <c:v>194.87656563096644</c:v>
                </c:pt>
                <c:pt idx="12">
                  <c:v>193.8598237485817</c:v>
                </c:pt>
                <c:pt idx="13">
                  <c:v>193.28546383740274</c:v>
                </c:pt>
                <c:pt idx="14">
                  <c:v>193.04379447311814</c:v>
                </c:pt>
                <c:pt idx="15">
                  <c:v>192.43796180124505</c:v>
                </c:pt>
                <c:pt idx="16">
                  <c:v>191.50343924549281</c:v>
                </c:pt>
                <c:pt idx="17">
                  <c:v>190.90871118361625</c:v>
                </c:pt>
                <c:pt idx="18">
                  <c:v>190.282411374123</c:v>
                </c:pt>
                <c:pt idx="19">
                  <c:v>189.59728992731544</c:v>
                </c:pt>
                <c:pt idx="20">
                  <c:v>188.28543705146132</c:v>
                </c:pt>
                <c:pt idx="21">
                  <c:v>187.36511351417613</c:v>
                </c:pt>
                <c:pt idx="22">
                  <c:v>186.67378092953606</c:v>
                </c:pt>
                <c:pt idx="23">
                  <c:v>186.12653466335371</c:v>
                </c:pt>
                <c:pt idx="24">
                  <c:v>185.05783805439174</c:v>
                </c:pt>
                <c:pt idx="25">
                  <c:v>184.36065820048714</c:v>
                </c:pt>
                <c:pt idx="26">
                  <c:v>183.79595326234349</c:v>
                </c:pt>
                <c:pt idx="27">
                  <c:v>183.2982704736271</c:v>
                </c:pt>
                <c:pt idx="28">
                  <c:v>182.23188276208725</c:v>
                </c:pt>
                <c:pt idx="29">
                  <c:v>181.50244539862686</c:v>
                </c:pt>
                <c:pt idx="30">
                  <c:v>180.89530465956707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55'!$L$10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55'!$M$10:$AQ$10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196.58020166752192</c:v>
                </c:pt>
                <c:pt idx="9">
                  <c:v>197.99117479744118</c:v>
                </c:pt>
                <c:pt idx="10">
                  <c:v>199.0481594649022</c:v>
                </c:pt>
                <c:pt idx="11">
                  <c:v>200.29505920000076</c:v>
                </c:pt>
                <c:pt idx="12">
                  <c:v>200.83402937368541</c:v>
                </c:pt>
                <c:pt idx="13">
                  <c:v>201.31544633097698</c:v>
                </c:pt>
                <c:pt idx="14">
                  <c:v>201.86329200964215</c:v>
                </c:pt>
                <c:pt idx="15">
                  <c:v>202.08567380019463</c:v>
                </c:pt>
                <c:pt idx="16">
                  <c:v>201.70356147940387</c:v>
                </c:pt>
                <c:pt idx="17">
                  <c:v>201.75494440839975</c:v>
                </c:pt>
                <c:pt idx="18">
                  <c:v>201.8886211815078</c:v>
                </c:pt>
                <c:pt idx="19">
                  <c:v>202.10119447846716</c:v>
                </c:pt>
                <c:pt idx="20">
                  <c:v>201.68689956636371</c:v>
                </c:pt>
                <c:pt idx="21">
                  <c:v>201.64834616783091</c:v>
                </c:pt>
                <c:pt idx="22">
                  <c:v>201.76243569145694</c:v>
                </c:pt>
                <c:pt idx="23">
                  <c:v>201.99911416229671</c:v>
                </c:pt>
                <c:pt idx="24">
                  <c:v>201.65312559620699</c:v>
                </c:pt>
                <c:pt idx="25">
                  <c:v>201.68901777043376</c:v>
                </c:pt>
                <c:pt idx="26">
                  <c:v>201.86610891270286</c:v>
                </c:pt>
                <c:pt idx="27">
                  <c:v>202.13166734714099</c:v>
                </c:pt>
                <c:pt idx="28">
                  <c:v>201.7824207935119</c:v>
                </c:pt>
                <c:pt idx="29">
                  <c:v>201.81942500357019</c:v>
                </c:pt>
                <c:pt idx="30">
                  <c:v>202.00764069713713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55'!$L$11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55'!$M$11:$AQ$11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55136"/>
        <c:axId val="174556672"/>
      </c:lineChart>
      <c:catAx>
        <c:axId val="1745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4556672"/>
        <c:crosses val="autoZero"/>
        <c:auto val="1"/>
        <c:lblAlgn val="ctr"/>
        <c:lblOffset val="100"/>
        <c:noMultiLvlLbl val="0"/>
      </c:catAx>
      <c:valAx>
        <c:axId val="174556672"/>
        <c:scaling>
          <c:orientation val="minMax"/>
          <c:max val="220"/>
          <c:min val="1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I&amp;C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455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58"/>
          <c:y val="0.61953081216960704"/>
          <c:w val="0.23642130596288521"/>
          <c:h val="0.341164467117667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56'!$L$7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56'!$M$7:$AQ$7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344.98637491183308</c:v>
                </c:pt>
                <c:pt idx="9">
                  <c:v>345.97407840564904</c:v>
                </c:pt>
                <c:pt idx="10">
                  <c:v>345.35800818552229</c:v>
                </c:pt>
                <c:pt idx="11">
                  <c:v>343.55997598488</c:v>
                </c:pt>
                <c:pt idx="12">
                  <c:v>341.111513685136</c:v>
                </c:pt>
                <c:pt idx="13">
                  <c:v>339.26255959905706</c:v>
                </c:pt>
                <c:pt idx="14">
                  <c:v>338.38686954861242</c:v>
                </c:pt>
                <c:pt idx="15">
                  <c:v>337.57517917533437</c:v>
                </c:pt>
                <c:pt idx="16">
                  <c:v>336.12278807606515</c:v>
                </c:pt>
                <c:pt idx="17">
                  <c:v>335.35114210913633</c:v>
                </c:pt>
                <c:pt idx="18">
                  <c:v>334.7872795529982</c:v>
                </c:pt>
                <c:pt idx="19">
                  <c:v>334.10313564754097</c:v>
                </c:pt>
                <c:pt idx="20">
                  <c:v>333.18571515374646</c:v>
                </c:pt>
                <c:pt idx="21">
                  <c:v>334.00684618855064</c:v>
                </c:pt>
                <c:pt idx="22">
                  <c:v>336.55005685730998</c:v>
                </c:pt>
                <c:pt idx="23">
                  <c:v>339.03007725764189</c:v>
                </c:pt>
                <c:pt idx="24">
                  <c:v>341.67192810374468</c:v>
                </c:pt>
                <c:pt idx="25">
                  <c:v>345.0298329154881</c:v>
                </c:pt>
                <c:pt idx="26">
                  <c:v>348.72094246665819</c:v>
                </c:pt>
                <c:pt idx="27">
                  <c:v>352.24453547473115</c:v>
                </c:pt>
                <c:pt idx="28">
                  <c:v>356.06496064676287</c:v>
                </c:pt>
                <c:pt idx="29">
                  <c:v>360.58104304283194</c:v>
                </c:pt>
                <c:pt idx="30">
                  <c:v>365.75819939091519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56'!$L$8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56'!$M$8:$AQ$8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346.02612023408136</c:v>
                </c:pt>
                <c:pt idx="9">
                  <c:v>345.94107476128653</c:v>
                </c:pt>
                <c:pt idx="10">
                  <c:v>344.15174723554264</c:v>
                </c:pt>
                <c:pt idx="11">
                  <c:v>342.02463255023179</c:v>
                </c:pt>
                <c:pt idx="12">
                  <c:v>340.16447845844766</c:v>
                </c:pt>
                <c:pt idx="13">
                  <c:v>338.85033725417367</c:v>
                </c:pt>
                <c:pt idx="14">
                  <c:v>338.00985221175057</c:v>
                </c:pt>
                <c:pt idx="15">
                  <c:v>336.78354886966929</c:v>
                </c:pt>
                <c:pt idx="16">
                  <c:v>334.97759164441834</c:v>
                </c:pt>
                <c:pt idx="17">
                  <c:v>333.78644930183998</c:v>
                </c:pt>
                <c:pt idx="18">
                  <c:v>332.7508997860603</c:v>
                </c:pt>
                <c:pt idx="19">
                  <c:v>331.4920286370388</c:v>
                </c:pt>
                <c:pt idx="20">
                  <c:v>329.1892729351315</c:v>
                </c:pt>
                <c:pt idx="21">
                  <c:v>327.05666221265818</c:v>
                </c:pt>
                <c:pt idx="22">
                  <c:v>325.21457982730163</c:v>
                </c:pt>
                <c:pt idx="23">
                  <c:v>323.89227323740147</c:v>
                </c:pt>
                <c:pt idx="24">
                  <c:v>322.60335508541579</c:v>
                </c:pt>
                <c:pt idx="25">
                  <c:v>322.15674796842762</c:v>
                </c:pt>
                <c:pt idx="26">
                  <c:v>322.19160335368025</c:v>
                </c:pt>
                <c:pt idx="27">
                  <c:v>322.55177722711676</c:v>
                </c:pt>
                <c:pt idx="28">
                  <c:v>322.54332473415593</c:v>
                </c:pt>
                <c:pt idx="29">
                  <c:v>323.02412011948877</c:v>
                </c:pt>
                <c:pt idx="30">
                  <c:v>323.66732444003668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56'!$L$9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56'!$M$9:$AQ$9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349.1353154323329</c:v>
                </c:pt>
                <c:pt idx="9">
                  <c:v>350.0263940765376</c:v>
                </c:pt>
                <c:pt idx="10">
                  <c:v>349.07299288551201</c:v>
                </c:pt>
                <c:pt idx="11">
                  <c:v>347.75700694792852</c:v>
                </c:pt>
                <c:pt idx="12">
                  <c:v>346.67110900726573</c:v>
                </c:pt>
                <c:pt idx="13">
                  <c:v>346.00138152830675</c:v>
                </c:pt>
                <c:pt idx="14">
                  <c:v>345.68639376618313</c:v>
                </c:pt>
                <c:pt idx="15">
                  <c:v>344.79716440407196</c:v>
                </c:pt>
                <c:pt idx="16">
                  <c:v>343.62012024915583</c:v>
                </c:pt>
                <c:pt idx="17">
                  <c:v>342.81318157679311</c:v>
                </c:pt>
                <c:pt idx="18">
                  <c:v>341.93407186862129</c:v>
                </c:pt>
                <c:pt idx="19">
                  <c:v>341.19458758315676</c:v>
                </c:pt>
                <c:pt idx="20">
                  <c:v>339.79978986010201</c:v>
                </c:pt>
                <c:pt idx="21">
                  <c:v>338.82152370316282</c:v>
                </c:pt>
                <c:pt idx="22">
                  <c:v>338.22867113864902</c:v>
                </c:pt>
                <c:pt idx="23">
                  <c:v>337.87076189879781</c:v>
                </c:pt>
                <c:pt idx="24">
                  <c:v>337.14886190323796</c:v>
                </c:pt>
                <c:pt idx="25">
                  <c:v>336.84099835497733</c:v>
                </c:pt>
                <c:pt idx="26">
                  <c:v>336.84195025046199</c:v>
                </c:pt>
                <c:pt idx="27">
                  <c:v>337.02733725021881</c:v>
                </c:pt>
                <c:pt idx="28">
                  <c:v>336.70032819717164</c:v>
                </c:pt>
                <c:pt idx="29">
                  <c:v>336.82508818980301</c:v>
                </c:pt>
                <c:pt idx="30">
                  <c:v>337.2232940983647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56'!$L$10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56'!$M$10:$AQ$10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347.23473628687282</c:v>
                </c:pt>
                <c:pt idx="9">
                  <c:v>349.3885327874579</c:v>
                </c:pt>
                <c:pt idx="10">
                  <c:v>350.42004552407741</c:v>
                </c:pt>
                <c:pt idx="11">
                  <c:v>350.98444356894862</c:v>
                </c:pt>
                <c:pt idx="12">
                  <c:v>351.26072338477371</c:v>
                </c:pt>
                <c:pt idx="13">
                  <c:v>351.49606382000076</c:v>
                </c:pt>
                <c:pt idx="14">
                  <c:v>352.06214853565416</c:v>
                </c:pt>
                <c:pt idx="15">
                  <c:v>352.53447172357608</c:v>
                </c:pt>
                <c:pt idx="16">
                  <c:v>353.13466134769089</c:v>
                </c:pt>
                <c:pt idx="17">
                  <c:v>354.29556651644344</c:v>
                </c:pt>
                <c:pt idx="18">
                  <c:v>355.61777055818465</c:v>
                </c:pt>
                <c:pt idx="19">
                  <c:v>357.12178758821824</c:v>
                </c:pt>
                <c:pt idx="20">
                  <c:v>357.97504003583327</c:v>
                </c:pt>
                <c:pt idx="21">
                  <c:v>359.19347196503077</c:v>
                </c:pt>
                <c:pt idx="22">
                  <c:v>360.59380606519358</c:v>
                </c:pt>
                <c:pt idx="23">
                  <c:v>362.05681929278239</c:v>
                </c:pt>
                <c:pt idx="24">
                  <c:v>362.89740658742198</c:v>
                </c:pt>
                <c:pt idx="25">
                  <c:v>364.278395728558</c:v>
                </c:pt>
                <c:pt idx="26">
                  <c:v>366.2755803785841</c:v>
                </c:pt>
                <c:pt idx="27">
                  <c:v>368.51568969038647</c:v>
                </c:pt>
                <c:pt idx="28">
                  <c:v>370.27562784959218</c:v>
                </c:pt>
                <c:pt idx="29">
                  <c:v>372.54259896592964</c:v>
                </c:pt>
                <c:pt idx="30">
                  <c:v>375.16646364030896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56'!$L$11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56'!$M$11:$AQ$11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17504"/>
        <c:axId val="178519040"/>
      </c:lineChart>
      <c:catAx>
        <c:axId val="178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519040"/>
        <c:crosses val="autoZero"/>
        <c:auto val="1"/>
        <c:lblAlgn val="ctr"/>
        <c:lblOffset val="100"/>
        <c:noMultiLvlLbl val="0"/>
      </c:catAx>
      <c:valAx>
        <c:axId val="178519040"/>
        <c:scaling>
          <c:orientation val="minMax"/>
          <c:max val="380"/>
          <c:min val="3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GB Annual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8517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58"/>
          <c:y val="0.61953081216960704"/>
          <c:w val="0.23642130596288521"/>
          <c:h val="0.341164467117667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57'!$L$7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57'!$M$7:$AQ$7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60.579143470573257</c:v>
                </c:pt>
                <c:pt idx="7">
                  <c:v>61.068697746348299</c:v>
                </c:pt>
                <c:pt idx="8">
                  <c:v>60.493935460497205</c:v>
                </c:pt>
                <c:pt idx="9">
                  <c:v>60.741076615767746</c:v>
                </c:pt>
                <c:pt idx="10">
                  <c:v>60.585578333281575</c:v>
                </c:pt>
                <c:pt idx="11">
                  <c:v>60.28137496332031</c:v>
                </c:pt>
                <c:pt idx="12">
                  <c:v>59.843235107832655</c:v>
                </c:pt>
                <c:pt idx="13">
                  <c:v>59.517547194479249</c:v>
                </c:pt>
                <c:pt idx="14">
                  <c:v>59.399109296532686</c:v>
                </c:pt>
                <c:pt idx="15">
                  <c:v>59.29479120327175</c:v>
                </c:pt>
                <c:pt idx="16">
                  <c:v>59.075608181649926</c:v>
                </c:pt>
                <c:pt idx="17">
                  <c:v>58.952245734666555</c:v>
                </c:pt>
                <c:pt idx="18">
                  <c:v>58.861410580388366</c:v>
                </c:pt>
                <c:pt idx="19">
                  <c:v>58.728120658913383</c:v>
                </c:pt>
                <c:pt idx="20">
                  <c:v>58.692330226954908</c:v>
                </c:pt>
                <c:pt idx="21">
                  <c:v>59.021220048351935</c:v>
                </c:pt>
                <c:pt idx="22">
                  <c:v>59.725378953662485</c:v>
                </c:pt>
                <c:pt idx="23">
                  <c:v>60.330613431506677</c:v>
                </c:pt>
                <c:pt idx="24">
                  <c:v>61.122495257013256</c:v>
                </c:pt>
                <c:pt idx="25">
                  <c:v>62.063573110774513</c:v>
                </c:pt>
                <c:pt idx="26">
                  <c:v>63.124359245511968</c:v>
                </c:pt>
                <c:pt idx="27">
                  <c:v>63.975920587081752</c:v>
                </c:pt>
                <c:pt idx="28">
                  <c:v>65.154234324720377</c:v>
                </c:pt>
                <c:pt idx="29">
                  <c:v>66.564439788164307</c:v>
                </c:pt>
                <c:pt idx="30">
                  <c:v>68.140143916454008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57'!$L$8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57'!$M$8:$AQ$8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60.579143470573271</c:v>
                </c:pt>
                <c:pt idx="7">
                  <c:v>61.068697746348299</c:v>
                </c:pt>
                <c:pt idx="8">
                  <c:v>60.493935460497212</c:v>
                </c:pt>
                <c:pt idx="9">
                  <c:v>60.740281933767733</c:v>
                </c:pt>
                <c:pt idx="10">
                  <c:v>60.453340396609562</c:v>
                </c:pt>
                <c:pt idx="11">
                  <c:v>60.200716617926481</c:v>
                </c:pt>
                <c:pt idx="12">
                  <c:v>59.940272931952535</c:v>
                </c:pt>
                <c:pt idx="13">
                  <c:v>59.744296428191994</c:v>
                </c:pt>
                <c:pt idx="14">
                  <c:v>59.62787842228164</c:v>
                </c:pt>
                <c:pt idx="15">
                  <c:v>59.461278045196323</c:v>
                </c:pt>
                <c:pt idx="16">
                  <c:v>59.235639166346786</c:v>
                </c:pt>
                <c:pt idx="17">
                  <c:v>59.066244161022986</c:v>
                </c:pt>
                <c:pt idx="18">
                  <c:v>58.887273772884797</c:v>
                </c:pt>
                <c:pt idx="19">
                  <c:v>58.665093636389628</c:v>
                </c:pt>
                <c:pt idx="20">
                  <c:v>58.261421608875409</c:v>
                </c:pt>
                <c:pt idx="21">
                  <c:v>57.86169184736093</c:v>
                </c:pt>
                <c:pt idx="22">
                  <c:v>57.514336186958559</c:v>
                </c:pt>
                <c:pt idx="23">
                  <c:v>57.246151037289373</c:v>
                </c:pt>
                <c:pt idx="24">
                  <c:v>57.030421618269436</c:v>
                </c:pt>
                <c:pt idx="25">
                  <c:v>56.970861487444324</c:v>
                </c:pt>
                <c:pt idx="26">
                  <c:v>57.027608023614988</c:v>
                </c:pt>
                <c:pt idx="27">
                  <c:v>57.110278721974694</c:v>
                </c:pt>
                <c:pt idx="28">
                  <c:v>57.158362916384817</c:v>
                </c:pt>
                <c:pt idx="29">
                  <c:v>57.275959482368222</c:v>
                </c:pt>
                <c:pt idx="30">
                  <c:v>57.428215083673571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57'!$L$9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57'!$M$9:$AQ$9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60.579143470573271</c:v>
                </c:pt>
                <c:pt idx="7">
                  <c:v>61.068697746348292</c:v>
                </c:pt>
                <c:pt idx="8">
                  <c:v>60.493074460497198</c:v>
                </c:pt>
                <c:pt idx="9">
                  <c:v>60.733430614065355</c:v>
                </c:pt>
                <c:pt idx="10">
                  <c:v>60.758060154304182</c:v>
                </c:pt>
                <c:pt idx="11">
                  <c:v>60.656359393953906</c:v>
                </c:pt>
                <c:pt idx="12">
                  <c:v>60.515925044957058</c:v>
                </c:pt>
                <c:pt idx="13">
                  <c:v>60.417486683481158</c:v>
                </c:pt>
                <c:pt idx="14">
                  <c:v>60.380084081851969</c:v>
                </c:pt>
                <c:pt idx="15">
                  <c:v>60.254224101848465</c:v>
                </c:pt>
                <c:pt idx="16">
                  <c:v>60.078191199389607</c:v>
                </c:pt>
                <c:pt idx="17">
                  <c:v>59.947268239357456</c:v>
                </c:pt>
                <c:pt idx="18">
                  <c:v>59.811564928806206</c:v>
                </c:pt>
                <c:pt idx="19">
                  <c:v>59.689137671327693</c:v>
                </c:pt>
                <c:pt idx="20">
                  <c:v>59.480554008161761</c:v>
                </c:pt>
                <c:pt idx="21">
                  <c:v>59.335657745489286</c:v>
                </c:pt>
                <c:pt idx="22">
                  <c:v>59.250256038083592</c:v>
                </c:pt>
                <c:pt idx="23">
                  <c:v>59.205550483220236</c:v>
                </c:pt>
                <c:pt idx="24">
                  <c:v>59.115536308528178</c:v>
                </c:pt>
                <c:pt idx="25">
                  <c:v>59.09167259689093</c:v>
                </c:pt>
                <c:pt idx="26">
                  <c:v>59.113406745102083</c:v>
                </c:pt>
                <c:pt idx="27">
                  <c:v>59.162515328852919</c:v>
                </c:pt>
                <c:pt idx="28">
                  <c:v>59.136792017146291</c:v>
                </c:pt>
                <c:pt idx="29">
                  <c:v>59.156204294669095</c:v>
                </c:pt>
                <c:pt idx="30">
                  <c:v>59.228841254275508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57'!$L$10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57'!$M$10:$AQ$10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60.579143470573264</c:v>
                </c:pt>
                <c:pt idx="7">
                  <c:v>61.068697746348299</c:v>
                </c:pt>
                <c:pt idx="8">
                  <c:v>60.493935460497198</c:v>
                </c:pt>
                <c:pt idx="9">
                  <c:v>60.735686296065339</c:v>
                </c:pt>
                <c:pt idx="10">
                  <c:v>61.165526221273474</c:v>
                </c:pt>
                <c:pt idx="11">
                  <c:v>61.292039842079447</c:v>
                </c:pt>
                <c:pt idx="12">
                  <c:v>61.291698555278913</c:v>
                </c:pt>
                <c:pt idx="13">
                  <c:v>61.274013385549218</c:v>
                </c:pt>
                <c:pt idx="14">
                  <c:v>61.314294851988933</c:v>
                </c:pt>
                <c:pt idx="15">
                  <c:v>61.354939617207293</c:v>
                </c:pt>
                <c:pt idx="16">
                  <c:v>61.47679980629276</c:v>
                </c:pt>
                <c:pt idx="17">
                  <c:v>61.660597813551725</c:v>
                </c:pt>
                <c:pt idx="18">
                  <c:v>61.867238180728847</c:v>
                </c:pt>
                <c:pt idx="19">
                  <c:v>62.115133274589148</c:v>
                </c:pt>
                <c:pt idx="20">
                  <c:v>62.26824682702798</c:v>
                </c:pt>
                <c:pt idx="21">
                  <c:v>62.45188996100422</c:v>
                </c:pt>
                <c:pt idx="22">
                  <c:v>62.670398558895457</c:v>
                </c:pt>
                <c:pt idx="23">
                  <c:v>62.893109631953664</c:v>
                </c:pt>
                <c:pt idx="24">
                  <c:v>63.012777352945761</c:v>
                </c:pt>
                <c:pt idx="25">
                  <c:v>63.214812713352906</c:v>
                </c:pt>
                <c:pt idx="26">
                  <c:v>63.540291931000127</c:v>
                </c:pt>
                <c:pt idx="27">
                  <c:v>63.899397548737689</c:v>
                </c:pt>
                <c:pt idx="28">
                  <c:v>64.188085840127599</c:v>
                </c:pt>
                <c:pt idx="29">
                  <c:v>64.539743180716528</c:v>
                </c:pt>
                <c:pt idx="30">
                  <c:v>64.953417997347117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57'!$L$11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57'!$M$11:$AQ$11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60.579143470573257</c:v>
                </c:pt>
                <c:pt idx="7">
                  <c:v>61.068697746348299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80480"/>
        <c:axId val="178586368"/>
      </c:lineChart>
      <c:catAx>
        <c:axId val="1785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586368"/>
        <c:crosses val="autoZero"/>
        <c:auto val="1"/>
        <c:lblAlgn val="ctr"/>
        <c:lblOffset val="100"/>
        <c:noMultiLvlLbl val="0"/>
      </c:catAx>
      <c:valAx>
        <c:axId val="178586368"/>
        <c:scaling>
          <c:orientation val="minMax"/>
          <c:min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ACS Demand</a:t>
                </a:r>
                <a:r>
                  <a:rPr lang="en-US" baseline="0"/>
                  <a:t> (GW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8580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91"/>
          <c:y val="0.61953081216960726"/>
          <c:w val="0.23642130596288521"/>
          <c:h val="0.341164467117668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58-61'!$L$7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58-61'!$M$7:$U$7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58-61'!$L$8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58-61'!$M$8:$U$8</c:f>
              <c:numCache>
                <c:formatCode>0.0</c:formatCode>
                <c:ptCount val="9"/>
                <c:pt idx="0">
                  <c:v>36.334334004670971</c:v>
                </c:pt>
                <c:pt idx="1">
                  <c:v>31.764790431001639</c:v>
                </c:pt>
                <c:pt idx="2">
                  <c:v>26.573162573483554</c:v>
                </c:pt>
                <c:pt idx="3">
                  <c:v>20.356459969115122</c:v>
                </c:pt>
                <c:pt idx="4">
                  <c:v>23.944391699560409</c:v>
                </c:pt>
                <c:pt idx="5">
                  <c:v>25.790062799572528</c:v>
                </c:pt>
                <c:pt idx="6">
                  <c:v>51.644240301221842</c:v>
                </c:pt>
                <c:pt idx="7">
                  <c:v>68.768566028608745</c:v>
                </c:pt>
                <c:pt idx="8">
                  <c:v>81.954343592930613</c:v>
                </c:pt>
              </c:numCache>
            </c:numRef>
          </c:val>
        </c:ser>
        <c:ser>
          <c:idx val="3"/>
          <c:order val="2"/>
          <c:tx>
            <c:strRef>
              <c:f>'Figures 58-61'!$L$9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58-61'!$M$9:$U$9</c:f>
              <c:numCache>
                <c:formatCode>0.0</c:formatCode>
                <c:ptCount val="9"/>
                <c:pt idx="0">
                  <c:v>24.449251427297138</c:v>
                </c:pt>
                <c:pt idx="1">
                  <c:v>19.88498603445278</c:v>
                </c:pt>
                <c:pt idx="2">
                  <c:v>14.286641759128656</c:v>
                </c:pt>
                <c:pt idx="3">
                  <c:v>13.410373835156413</c:v>
                </c:pt>
                <c:pt idx="4">
                  <c:v>1.0824908412187728</c:v>
                </c:pt>
                <c:pt idx="5">
                  <c:v>9.6639129716679708</c:v>
                </c:pt>
                <c:pt idx="6">
                  <c:v>11.181574526848605</c:v>
                </c:pt>
                <c:pt idx="7">
                  <c:v>14.974789514818923</c:v>
                </c:pt>
                <c:pt idx="8">
                  <c:v>23.466108683045874</c:v>
                </c:pt>
              </c:numCache>
            </c:numRef>
          </c:val>
        </c:ser>
        <c:ser>
          <c:idx val="0"/>
          <c:order val="3"/>
          <c:tx>
            <c:strRef>
              <c:f>'Figures 58-61'!$L$10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58-61'!$M$10:$U$10</c:f>
              <c:numCache>
                <c:formatCode>0.0</c:formatCode>
                <c:ptCount val="9"/>
                <c:pt idx="0">
                  <c:v>32.100231472690112</c:v>
                </c:pt>
                <c:pt idx="1">
                  <c:v>22.362473057122426</c:v>
                </c:pt>
                <c:pt idx="2">
                  <c:v>10.881700792176266</c:v>
                </c:pt>
                <c:pt idx="3">
                  <c:v>2.8575782123610676</c:v>
                </c:pt>
                <c:pt idx="4">
                  <c:v>3.9148678271148769E-2</c:v>
                </c:pt>
                <c:pt idx="5">
                  <c:v>1.445388801231744</c:v>
                </c:pt>
                <c:pt idx="6">
                  <c:v>2.9884970377783988</c:v>
                </c:pt>
                <c:pt idx="7">
                  <c:v>4.6055506796822803</c:v>
                </c:pt>
                <c:pt idx="8">
                  <c:v>5.8862866788015307</c:v>
                </c:pt>
              </c:numCache>
            </c:numRef>
          </c:val>
        </c:ser>
        <c:ser>
          <c:idx val="4"/>
          <c:order val="4"/>
          <c:tx>
            <c:strRef>
              <c:f>'Figures 58-61'!$L$11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58-61'!$M$11:$U$11</c:f>
              <c:numCache>
                <c:formatCode>0.0</c:formatCode>
                <c:ptCount val="9"/>
                <c:pt idx="1">
                  <c:v>0.13568246474757339</c:v>
                </c:pt>
                <c:pt idx="2">
                  <c:v>1.4450094060010754</c:v>
                </c:pt>
                <c:pt idx="3">
                  <c:v>4.266172264257003</c:v>
                </c:pt>
                <c:pt idx="4">
                  <c:v>8.2250370803300488</c:v>
                </c:pt>
                <c:pt idx="5">
                  <c:v>21.370064322376738</c:v>
                </c:pt>
                <c:pt idx="6">
                  <c:v>29.983110433831449</c:v>
                </c:pt>
                <c:pt idx="7">
                  <c:v>42.323254471846411</c:v>
                </c:pt>
                <c:pt idx="8">
                  <c:v>55.566351353311816</c:v>
                </c:pt>
              </c:numCache>
            </c:numRef>
          </c:val>
        </c:ser>
        <c:ser>
          <c:idx val="5"/>
          <c:order val="5"/>
          <c:tx>
            <c:strRef>
              <c:f>'Figures 58-61'!$L$12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58-61'!$M$12:$U$12</c:f>
              <c:numCache>
                <c:formatCode>0.0</c:formatCode>
                <c:ptCount val="9"/>
                <c:pt idx="0">
                  <c:v>0.11893116678995981</c:v>
                </c:pt>
                <c:pt idx="1">
                  <c:v>0.13756159956478148</c:v>
                </c:pt>
                <c:pt idx="2">
                  <c:v>0.15508904262781048</c:v>
                </c:pt>
                <c:pt idx="3">
                  <c:v>0.15045044653884856</c:v>
                </c:pt>
                <c:pt idx="4">
                  <c:v>1.3448147421732748</c:v>
                </c:pt>
                <c:pt idx="5">
                  <c:v>2.6948606484457707</c:v>
                </c:pt>
                <c:pt idx="6">
                  <c:v>3.5642363100320891</c:v>
                </c:pt>
                <c:pt idx="7">
                  <c:v>5.6647724172985399</c:v>
                </c:pt>
                <c:pt idx="8">
                  <c:v>7.8170107660604451</c:v>
                </c:pt>
              </c:numCache>
            </c:numRef>
          </c:val>
        </c:ser>
        <c:ser>
          <c:idx val="6"/>
          <c:order val="6"/>
          <c:tx>
            <c:strRef>
              <c:f>'Figures 58-61'!$L$13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58-61'!$M$13:$U$13</c:f>
              <c:numCache>
                <c:formatCode>0.0</c:formatCode>
                <c:ptCount val="9"/>
                <c:pt idx="0">
                  <c:v>8.5018158989543744E-7</c:v>
                </c:pt>
                <c:pt idx="1">
                  <c:v>7.1451669091073571E-6</c:v>
                </c:pt>
                <c:pt idx="2">
                  <c:v>4.8720571619226764E-2</c:v>
                </c:pt>
                <c:pt idx="3">
                  <c:v>4.8847771006805582E-2</c:v>
                </c:pt>
                <c:pt idx="4">
                  <c:v>7.9055732047770017E-3</c:v>
                </c:pt>
                <c:pt idx="5">
                  <c:v>0.52378134771044349</c:v>
                </c:pt>
                <c:pt idx="6">
                  <c:v>0.48240326806018885</c:v>
                </c:pt>
                <c:pt idx="7">
                  <c:v>5.6433776494099357E-2</c:v>
                </c:pt>
                <c:pt idx="8">
                  <c:v>4.5945435837884156E-3</c:v>
                </c:pt>
              </c:numCache>
            </c:numRef>
          </c:val>
        </c:ser>
        <c:ser>
          <c:idx val="7"/>
          <c:order val="7"/>
          <c:tx>
            <c:strRef>
              <c:f>'Figures 58-61'!$L$14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val>
            <c:numRef>
              <c:f>'Figures 58-61'!$M$14:$U$14</c:f>
              <c:numCache>
                <c:formatCode>0.0</c:formatCode>
                <c:ptCount val="9"/>
                <c:pt idx="0">
                  <c:v>4.4497161973912602</c:v>
                </c:pt>
                <c:pt idx="1">
                  <c:v>3.7929764015333038</c:v>
                </c:pt>
                <c:pt idx="2">
                  <c:v>5.1390415968887941</c:v>
                </c:pt>
                <c:pt idx="5">
                  <c:v>1.3276495011628733E-3</c:v>
                </c:pt>
                <c:pt idx="6">
                  <c:v>51.683796568325562</c:v>
                </c:pt>
                <c:pt idx="7">
                  <c:v>59.946574044525789</c:v>
                </c:pt>
                <c:pt idx="8">
                  <c:v>65.670705679430441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09728"/>
        <c:axId val="179211264"/>
      </c:areaChart>
      <c:catAx>
        <c:axId val="1792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79211264"/>
        <c:crosses val="autoZero"/>
        <c:auto val="1"/>
        <c:lblAlgn val="ctr"/>
        <c:lblOffset val="100"/>
        <c:noMultiLvlLbl val="0"/>
      </c:catAx>
      <c:valAx>
        <c:axId val="179211264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92097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7'!$L$4</c:f>
              <c:strCache>
                <c:ptCount val="1"/>
                <c:pt idx="0">
                  <c:v>NBP High Case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'Figure 7'!$M$3:$AV$3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7'!$M$4:$AV$4</c:f>
              <c:numCache>
                <c:formatCode>0.0</c:formatCode>
                <c:ptCount val="36"/>
                <c:pt idx="0">
                  <c:v>28.540181000271883</c:v>
                </c:pt>
                <c:pt idx="1">
                  <c:v>19.761818840954827</c:v>
                </c:pt>
                <c:pt idx="2">
                  <c:v>25.258694617955499</c:v>
                </c:pt>
                <c:pt idx="3">
                  <c:v>29.645259278350952</c:v>
                </c:pt>
                <c:pt idx="4">
                  <c:v>48.10421770696685</c:v>
                </c:pt>
                <c:pt idx="5">
                  <c:v>48.503940537908022</c:v>
                </c:pt>
                <c:pt idx="6">
                  <c:v>34.376340733389945</c:v>
                </c:pt>
                <c:pt idx="7">
                  <c:v>64.328899950085315</c:v>
                </c:pt>
                <c:pt idx="8">
                  <c:v>33.682498292894635</c:v>
                </c:pt>
                <c:pt idx="9">
                  <c:v>44.722579158585113</c:v>
                </c:pt>
                <c:pt idx="10">
                  <c:v>58.321197173617726</c:v>
                </c:pt>
                <c:pt idx="11">
                  <c:v>60.729144414833172</c:v>
                </c:pt>
                <c:pt idx="12">
                  <c:v>68.4647202883056</c:v>
                </c:pt>
                <c:pt idx="13">
                  <c:v>73.092387848602385</c:v>
                </c:pt>
                <c:pt idx="14">
                  <c:v>75.2</c:v>
                </c:pt>
                <c:pt idx="15">
                  <c:v>76</c:v>
                </c:pt>
                <c:pt idx="16">
                  <c:v>74.099999999999994</c:v>
                </c:pt>
                <c:pt idx="17">
                  <c:v>73.5</c:v>
                </c:pt>
                <c:pt idx="18">
                  <c:v>73.704572206568102</c:v>
                </c:pt>
                <c:pt idx="19">
                  <c:v>75.915709372765136</c:v>
                </c:pt>
                <c:pt idx="20">
                  <c:v>78.495369399995027</c:v>
                </c:pt>
                <c:pt idx="21">
                  <c:v>80.645086089353256</c:v>
                </c:pt>
                <c:pt idx="22">
                  <c:v>81.873495626129397</c:v>
                </c:pt>
                <c:pt idx="23">
                  <c:v>83.163325639744329</c:v>
                </c:pt>
                <c:pt idx="24">
                  <c:v>84.883098991230924</c:v>
                </c:pt>
                <c:pt idx="25">
                  <c:v>87.52417949529962</c:v>
                </c:pt>
                <c:pt idx="26">
                  <c:v>90.533782860401146</c:v>
                </c:pt>
                <c:pt idx="27">
                  <c:v>92.683499549759375</c:v>
                </c:pt>
                <c:pt idx="28">
                  <c:v>93.973329563374321</c:v>
                </c:pt>
                <c:pt idx="29">
                  <c:v>94.833216239117618</c:v>
                </c:pt>
                <c:pt idx="30">
                  <c:v>95.693102914860916</c:v>
                </c:pt>
                <c:pt idx="31">
                  <c:v>96.552989590604213</c:v>
                </c:pt>
                <c:pt idx="32">
                  <c:v>97.41287626634751</c:v>
                </c:pt>
                <c:pt idx="33">
                  <c:v>98.272762942090807</c:v>
                </c:pt>
                <c:pt idx="34">
                  <c:v>99.132649617834105</c:v>
                </c:pt>
                <c:pt idx="35">
                  <c:v>99.992536293577402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7'!$L$5</c:f>
              <c:strCache>
                <c:ptCount val="1"/>
                <c:pt idx="0">
                  <c:v>NBP Base Case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7'!$M$3:$AV$3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7'!$M$5:$AV$5</c:f>
              <c:numCache>
                <c:formatCode>0.0</c:formatCode>
                <c:ptCount val="36"/>
                <c:pt idx="0">
                  <c:v>28.540181000271883</c:v>
                </c:pt>
                <c:pt idx="1">
                  <c:v>19.761818840954827</c:v>
                </c:pt>
                <c:pt idx="2">
                  <c:v>25.258694617955499</c:v>
                </c:pt>
                <c:pt idx="3">
                  <c:v>29.645259278350952</c:v>
                </c:pt>
                <c:pt idx="4">
                  <c:v>48.10421770696685</c:v>
                </c:pt>
                <c:pt idx="5">
                  <c:v>48.503940537908022</c:v>
                </c:pt>
                <c:pt idx="6">
                  <c:v>34.376340733389945</c:v>
                </c:pt>
                <c:pt idx="7">
                  <c:v>64.328899950085315</c:v>
                </c:pt>
                <c:pt idx="8">
                  <c:v>33.682498292894635</c:v>
                </c:pt>
                <c:pt idx="9">
                  <c:v>44.722579158585113</c:v>
                </c:pt>
                <c:pt idx="10">
                  <c:v>58.321197173617726</c:v>
                </c:pt>
                <c:pt idx="11">
                  <c:v>60.729144414833172</c:v>
                </c:pt>
                <c:pt idx="12">
                  <c:v>68.4647202883056</c:v>
                </c:pt>
                <c:pt idx="13">
                  <c:v>68.224999999999994</c:v>
                </c:pt>
                <c:pt idx="14">
                  <c:v>69.09470198675497</c:v>
                </c:pt>
                <c:pt idx="15">
                  <c:v>67.642156862745097</c:v>
                </c:pt>
                <c:pt idx="16">
                  <c:v>63.583333333333329</c:v>
                </c:pt>
                <c:pt idx="17">
                  <c:v>60.076295532448391</c:v>
                </c:pt>
                <c:pt idx="18">
                  <c:v>57.446017181784683</c:v>
                </c:pt>
                <c:pt idx="19">
                  <c:v>56.076895353830572</c:v>
                </c:pt>
                <c:pt idx="20">
                  <c:v>56.598969406960421</c:v>
                </c:pt>
                <c:pt idx="21">
                  <c:v>57.121043460090277</c:v>
                </c:pt>
                <c:pt idx="22">
                  <c:v>58.042350612672372</c:v>
                </c:pt>
                <c:pt idx="23">
                  <c:v>59.63928301048135</c:v>
                </c:pt>
                <c:pt idx="24">
                  <c:v>61.23621540829032</c:v>
                </c:pt>
                <c:pt idx="25">
                  <c:v>62.833147806099291</c:v>
                </c:pt>
                <c:pt idx="26">
                  <c:v>64.430080203908261</c:v>
                </c:pt>
                <c:pt idx="27">
                  <c:v>66.027012601717232</c:v>
                </c:pt>
                <c:pt idx="28">
                  <c:v>67.255422138493373</c:v>
                </c:pt>
                <c:pt idx="29">
                  <c:v>67.623944999526216</c:v>
                </c:pt>
                <c:pt idx="30">
                  <c:v>67.99246786055906</c:v>
                </c:pt>
                <c:pt idx="31">
                  <c:v>68.360990721591904</c:v>
                </c:pt>
                <c:pt idx="32">
                  <c:v>68.729513582624747</c:v>
                </c:pt>
                <c:pt idx="33">
                  <c:v>69.098036443657591</c:v>
                </c:pt>
                <c:pt idx="34">
                  <c:v>69.466559304690435</c:v>
                </c:pt>
                <c:pt idx="35">
                  <c:v>69.835082165723279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7'!$L$6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7'!$M$6:$AV$6</c:f>
              <c:numCache>
                <c:formatCode>0.0</c:formatCode>
                <c:ptCount val="36"/>
                <c:pt idx="0">
                  <c:v>28.540181000271883</c:v>
                </c:pt>
                <c:pt idx="1">
                  <c:v>19.761818840954827</c:v>
                </c:pt>
                <c:pt idx="2">
                  <c:v>25.258694617955499</c:v>
                </c:pt>
                <c:pt idx="3">
                  <c:v>29.645259278350952</c:v>
                </c:pt>
                <c:pt idx="4">
                  <c:v>48.10421770696685</c:v>
                </c:pt>
                <c:pt idx="5">
                  <c:v>48.503940537908022</c:v>
                </c:pt>
                <c:pt idx="6">
                  <c:v>34.376340733389945</c:v>
                </c:pt>
                <c:pt idx="7">
                  <c:v>64.328899950085315</c:v>
                </c:pt>
                <c:pt idx="8">
                  <c:v>33.682498292894635</c:v>
                </c:pt>
                <c:pt idx="9">
                  <c:v>44.722579158585113</c:v>
                </c:pt>
                <c:pt idx="10">
                  <c:v>58.321197173617726</c:v>
                </c:pt>
                <c:pt idx="11">
                  <c:v>60.729144414833172</c:v>
                </c:pt>
                <c:pt idx="12">
                  <c:v>68.4647202883056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68832"/>
        <c:axId val="171370368"/>
      </c:lineChart>
      <c:catAx>
        <c:axId val="171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370368"/>
        <c:crosses val="autoZero"/>
        <c:auto val="1"/>
        <c:lblAlgn val="ctr"/>
        <c:lblOffset val="100"/>
        <c:noMultiLvlLbl val="0"/>
      </c:catAx>
      <c:valAx>
        <c:axId val="171370368"/>
        <c:scaling>
          <c:orientation val="minMax"/>
        </c:scaling>
        <c:delete val="0"/>
        <c:axPos val="l"/>
        <c:majorGridlines/>
        <c:title>
          <c:tx>
            <c:strRef>
              <c:f>'Figure 7'!$L$2</c:f>
              <c:strCache>
                <c:ptCount val="1"/>
                <c:pt idx="0">
                  <c:v>pence/therm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136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58-61'!$L$37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58-61'!$M$37:$U$37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58-61'!$L$38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58-61'!$M$38:$U$38</c:f>
              <c:numCache>
                <c:formatCode>0.0</c:formatCode>
                <c:ptCount val="9"/>
                <c:pt idx="0">
                  <c:v>36.33500345154679</c:v>
                </c:pt>
                <c:pt idx="1">
                  <c:v>31.936733511219163</c:v>
                </c:pt>
                <c:pt idx="2">
                  <c:v>27.109751500102981</c:v>
                </c:pt>
                <c:pt idx="3">
                  <c:v>22.253688840357352</c:v>
                </c:pt>
                <c:pt idx="4">
                  <c:v>21.424821933957968</c:v>
                </c:pt>
                <c:pt idx="5">
                  <c:v>19.046838561422195</c:v>
                </c:pt>
                <c:pt idx="6">
                  <c:v>34.677766801261896</c:v>
                </c:pt>
                <c:pt idx="7">
                  <c:v>54.106531902213433</c:v>
                </c:pt>
                <c:pt idx="8">
                  <c:v>68.480059738568201</c:v>
                </c:pt>
              </c:numCache>
            </c:numRef>
          </c:val>
        </c:ser>
        <c:ser>
          <c:idx val="3"/>
          <c:order val="2"/>
          <c:tx>
            <c:strRef>
              <c:f>'Figures 58-61'!$L$39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58-61'!$M$39:$U$39</c:f>
              <c:numCache>
                <c:formatCode>0.0</c:formatCode>
                <c:ptCount val="9"/>
                <c:pt idx="0">
                  <c:v>24.417482018664256</c:v>
                </c:pt>
                <c:pt idx="1">
                  <c:v>18.15397938046069</c:v>
                </c:pt>
                <c:pt idx="2">
                  <c:v>16.833738785073077</c:v>
                </c:pt>
                <c:pt idx="3">
                  <c:v>9.4908564873298662</c:v>
                </c:pt>
                <c:pt idx="4">
                  <c:v>4.8041381905583167</c:v>
                </c:pt>
                <c:pt idx="5">
                  <c:v>11.522100238190893</c:v>
                </c:pt>
                <c:pt idx="6">
                  <c:v>12.455618454312043</c:v>
                </c:pt>
                <c:pt idx="7">
                  <c:v>16.118343585132852</c:v>
                </c:pt>
                <c:pt idx="8">
                  <c:v>20.745982444373549</c:v>
                </c:pt>
              </c:numCache>
            </c:numRef>
          </c:val>
        </c:ser>
        <c:ser>
          <c:idx val="0"/>
          <c:order val="3"/>
          <c:tx>
            <c:strRef>
              <c:f>'Figures 58-61'!$L$40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58-61'!$M$40:$U$40</c:f>
              <c:numCache>
                <c:formatCode>0.0</c:formatCode>
                <c:ptCount val="9"/>
                <c:pt idx="0">
                  <c:v>32.099710139375965</c:v>
                </c:pt>
                <c:pt idx="1">
                  <c:v>23.214266085766365</c:v>
                </c:pt>
                <c:pt idx="2">
                  <c:v>13.845074501313698</c:v>
                </c:pt>
                <c:pt idx="3">
                  <c:v>3.3403533444324491</c:v>
                </c:pt>
                <c:pt idx="4">
                  <c:v>5.5293993364419508E-2</c:v>
                </c:pt>
                <c:pt idx="5">
                  <c:v>0.96993016171426283</c:v>
                </c:pt>
                <c:pt idx="6">
                  <c:v>2.2671328103928192</c:v>
                </c:pt>
                <c:pt idx="7">
                  <c:v>3.9759751721299397</c:v>
                </c:pt>
                <c:pt idx="8">
                  <c:v>5.3284550183427948</c:v>
                </c:pt>
              </c:numCache>
            </c:numRef>
          </c:val>
        </c:ser>
        <c:ser>
          <c:idx val="4"/>
          <c:order val="4"/>
          <c:tx>
            <c:strRef>
              <c:f>'Figures 58-61'!$L$41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58-61'!$M$41:$U$41</c:f>
              <c:numCache>
                <c:formatCode>0.0</c:formatCode>
                <c:ptCount val="9"/>
                <c:pt idx="1">
                  <c:v>5.065201222363408E-2</c:v>
                </c:pt>
                <c:pt idx="2">
                  <c:v>0.39294589211615782</c:v>
                </c:pt>
                <c:pt idx="3">
                  <c:v>1.1641630044770692</c:v>
                </c:pt>
                <c:pt idx="4">
                  <c:v>2.3656203606566022</c:v>
                </c:pt>
                <c:pt idx="5">
                  <c:v>16.119048226077087</c:v>
                </c:pt>
                <c:pt idx="6">
                  <c:v>28.012096413947116</c:v>
                </c:pt>
                <c:pt idx="7">
                  <c:v>31.609594511757219</c:v>
                </c:pt>
                <c:pt idx="8">
                  <c:v>30.646261307657465</c:v>
                </c:pt>
              </c:numCache>
            </c:numRef>
          </c:val>
        </c:ser>
        <c:ser>
          <c:idx val="5"/>
          <c:order val="5"/>
          <c:tx>
            <c:strRef>
              <c:f>'Figures 58-61'!$L$42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58-61'!$M$42:$U$42</c:f>
              <c:numCache>
                <c:formatCode>0.0</c:formatCode>
                <c:ptCount val="9"/>
                <c:pt idx="0">
                  <c:v>0.11893042862769723</c:v>
                </c:pt>
                <c:pt idx="1">
                  <c:v>0.11308835589660295</c:v>
                </c:pt>
                <c:pt idx="2">
                  <c:v>4.8325086164680009E-2</c:v>
                </c:pt>
                <c:pt idx="3">
                  <c:v>7.5088018530670778E-2</c:v>
                </c:pt>
                <c:pt idx="4">
                  <c:v>0.1332644184843659</c:v>
                </c:pt>
                <c:pt idx="5">
                  <c:v>2.6351968067625533</c:v>
                </c:pt>
                <c:pt idx="6">
                  <c:v>2.6432388664536171</c:v>
                </c:pt>
                <c:pt idx="7">
                  <c:v>2.6434780106454152</c:v>
                </c:pt>
                <c:pt idx="8">
                  <c:v>2.6755347650380479</c:v>
                </c:pt>
              </c:numCache>
            </c:numRef>
          </c:val>
        </c:ser>
        <c:ser>
          <c:idx val="6"/>
          <c:order val="6"/>
          <c:tx>
            <c:strRef>
              <c:f>'Figures 58-61'!$L$43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58-61'!$M$43:$U$43</c:f>
              <c:numCache>
                <c:formatCode>0.0</c:formatCode>
                <c:ptCount val="9"/>
                <c:pt idx="0">
                  <c:v>2.3601437966135565E-9</c:v>
                </c:pt>
                <c:pt idx="1">
                  <c:v>4.6039381610899007E-8</c:v>
                </c:pt>
                <c:pt idx="2">
                  <c:v>2.2064599157296908E-5</c:v>
                </c:pt>
                <c:pt idx="3">
                  <c:v>2.2150375479199941E-5</c:v>
                </c:pt>
                <c:pt idx="4">
                  <c:v>3.6560939514231728E-6</c:v>
                </c:pt>
                <c:pt idx="5">
                  <c:v>0.28077074056546159</c:v>
                </c:pt>
                <c:pt idx="6">
                  <c:v>1.2793568785198666</c:v>
                </c:pt>
                <c:pt idx="7">
                  <c:v>1.4672906930337166</c:v>
                </c:pt>
                <c:pt idx="8">
                  <c:v>1.5096332476852348</c:v>
                </c:pt>
              </c:numCache>
            </c:numRef>
          </c:val>
        </c:ser>
        <c:ser>
          <c:idx val="7"/>
          <c:order val="7"/>
          <c:tx>
            <c:strRef>
              <c:f>'Figures 58-61'!$L$44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58-61'!$M$44:$U$44</c:f>
              <c:numCache>
                <c:formatCode>0.0</c:formatCode>
                <c:ptCount val="9"/>
                <c:pt idx="0">
                  <c:v>4.4497158350667361</c:v>
                </c:pt>
                <c:pt idx="1">
                  <c:v>3.7768092573215455</c:v>
                </c:pt>
                <c:pt idx="2">
                  <c:v>4.0547555280781511</c:v>
                </c:pt>
                <c:pt idx="5">
                  <c:v>17.758310692614664</c:v>
                </c:pt>
                <c:pt idx="6">
                  <c:v>23.512798252861348</c:v>
                </c:pt>
                <c:pt idx="7">
                  <c:v>26.773566489233684</c:v>
                </c:pt>
                <c:pt idx="8">
                  <c:v>20.309496169047165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16448"/>
        <c:axId val="179017984"/>
      </c:areaChart>
      <c:catAx>
        <c:axId val="1790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79017984"/>
        <c:crosses val="autoZero"/>
        <c:auto val="1"/>
        <c:lblAlgn val="ctr"/>
        <c:lblOffset val="100"/>
        <c:noMultiLvlLbl val="0"/>
      </c:catAx>
      <c:valAx>
        <c:axId val="179017984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90164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58-61'!$L$60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58-61'!$M$60:$U$60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58-61'!$L$61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58-61'!$M$61:$U$61</c:f>
              <c:numCache>
                <c:formatCode>0.0</c:formatCode>
                <c:ptCount val="9"/>
                <c:pt idx="0">
                  <c:v>36.350469391462859</c:v>
                </c:pt>
                <c:pt idx="1">
                  <c:v>32.014226068711544</c:v>
                </c:pt>
                <c:pt idx="2">
                  <c:v>27.47925924524532</c:v>
                </c:pt>
                <c:pt idx="3">
                  <c:v>22.961446341370078</c:v>
                </c:pt>
                <c:pt idx="4">
                  <c:v>22.331202003378227</c:v>
                </c:pt>
                <c:pt idx="5">
                  <c:v>16.609433587918801</c:v>
                </c:pt>
                <c:pt idx="6">
                  <c:v>19.356825629205058</c:v>
                </c:pt>
                <c:pt idx="7">
                  <c:v>22.677217742141899</c:v>
                </c:pt>
                <c:pt idx="8">
                  <c:v>25.911930666750735</c:v>
                </c:pt>
              </c:numCache>
            </c:numRef>
          </c:val>
        </c:ser>
        <c:ser>
          <c:idx val="3"/>
          <c:order val="2"/>
          <c:tx>
            <c:strRef>
              <c:f>'Figures 58-61'!$L$62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58-61'!$M$62:$U$62</c:f>
              <c:numCache>
                <c:formatCode>0.0</c:formatCode>
                <c:ptCount val="9"/>
                <c:pt idx="0">
                  <c:v>24.346707260410923</c:v>
                </c:pt>
                <c:pt idx="1">
                  <c:v>23.310074045831826</c:v>
                </c:pt>
                <c:pt idx="2">
                  <c:v>15.799784355341981</c:v>
                </c:pt>
                <c:pt idx="3">
                  <c:v>13.301458618136467</c:v>
                </c:pt>
                <c:pt idx="4">
                  <c:v>4.4887596450174252</c:v>
                </c:pt>
                <c:pt idx="5">
                  <c:v>13.822898162923503</c:v>
                </c:pt>
                <c:pt idx="6">
                  <c:v>14.423822646790136</c:v>
                </c:pt>
                <c:pt idx="7">
                  <c:v>15.72620566775894</c:v>
                </c:pt>
                <c:pt idx="8">
                  <c:v>18.617099891087292</c:v>
                </c:pt>
              </c:numCache>
            </c:numRef>
          </c:val>
        </c:ser>
        <c:ser>
          <c:idx val="0"/>
          <c:order val="3"/>
          <c:tx>
            <c:strRef>
              <c:f>'Figures 58-61'!$L$63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58-61'!$M$63:$U$63</c:f>
              <c:numCache>
                <c:formatCode>0.0</c:formatCode>
                <c:ptCount val="9"/>
                <c:pt idx="0">
                  <c:v>32.104876032578623</c:v>
                </c:pt>
                <c:pt idx="1">
                  <c:v>22.438160578099968</c:v>
                </c:pt>
                <c:pt idx="2">
                  <c:v>11.20204486751982</c:v>
                </c:pt>
                <c:pt idx="3">
                  <c:v>3.7998888657240522</c:v>
                </c:pt>
                <c:pt idx="4">
                  <c:v>3.6120841032717156E-2</c:v>
                </c:pt>
                <c:pt idx="5">
                  <c:v>0.79993837208354235</c:v>
                </c:pt>
                <c:pt idx="6">
                  <c:v>1.0047376256290768</c:v>
                </c:pt>
                <c:pt idx="7">
                  <c:v>0.8949452000886432</c:v>
                </c:pt>
                <c:pt idx="8">
                  <c:v>0.8841861592238085</c:v>
                </c:pt>
              </c:numCache>
            </c:numRef>
          </c:val>
        </c:ser>
        <c:ser>
          <c:idx val="4"/>
          <c:order val="4"/>
          <c:tx>
            <c:strRef>
              <c:f>'Figures 58-61'!$L$64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58-61'!$M$64:$U$64</c:f>
              <c:numCache>
                <c:formatCode>0.0</c:formatCode>
                <c:ptCount val="9"/>
                <c:pt idx="1">
                  <c:v>5.065200737087798E-2</c:v>
                </c:pt>
                <c:pt idx="2">
                  <c:v>0.39294587660105107</c:v>
                </c:pt>
                <c:pt idx="3">
                  <c:v>1.1641629781399105</c:v>
                </c:pt>
                <c:pt idx="4">
                  <c:v>2.3656203293676517</c:v>
                </c:pt>
                <c:pt idx="5">
                  <c:v>2.1378652244972134</c:v>
                </c:pt>
                <c:pt idx="6">
                  <c:v>0.80472288842442308</c:v>
                </c:pt>
              </c:numCache>
            </c:numRef>
          </c:val>
        </c:ser>
        <c:ser>
          <c:idx val="5"/>
          <c:order val="5"/>
          <c:tx>
            <c:strRef>
              <c:f>'Figures 58-61'!$L$65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58-61'!$M$65:$U$65</c:f>
              <c:numCache>
                <c:formatCode>0.0</c:formatCode>
                <c:ptCount val="9"/>
                <c:pt idx="0">
                  <c:v>0.11893042739311589</c:v>
                </c:pt>
                <c:pt idx="1">
                  <c:v>0.19666501559130514</c:v>
                </c:pt>
                <c:pt idx="2">
                  <c:v>0.17814424382351249</c:v>
                </c:pt>
                <c:pt idx="3">
                  <c:v>0.19519202423879017</c:v>
                </c:pt>
                <c:pt idx="4">
                  <c:v>0.16950841686114548</c:v>
                </c:pt>
                <c:pt idx="5">
                  <c:v>1.7627726251697139E-2</c:v>
                </c:pt>
                <c:pt idx="6">
                  <c:v>1.8242260627680272E-2</c:v>
                </c:pt>
                <c:pt idx="7">
                  <c:v>1.7150246807191145E-2</c:v>
                </c:pt>
                <c:pt idx="8">
                  <c:v>1.7914695319274219E-2</c:v>
                </c:pt>
              </c:numCache>
            </c:numRef>
          </c:val>
        </c:ser>
        <c:ser>
          <c:idx val="6"/>
          <c:order val="6"/>
          <c:tx>
            <c:strRef>
              <c:f>'Figures 58-61'!$L$66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58-61'!$M$66:$U$66</c:f>
              <c:numCache>
                <c:formatCode>0.0</c:formatCode>
                <c:ptCount val="9"/>
                <c:pt idx="0">
                  <c:v>1.4106273777724711E-9</c:v>
                </c:pt>
                <c:pt idx="1">
                  <c:v>1.5942643552261873E-8</c:v>
                </c:pt>
                <c:pt idx="2">
                  <c:v>3.0262866694101832E-8</c:v>
                </c:pt>
                <c:pt idx="3">
                  <c:v>0.14157489970836784</c:v>
                </c:pt>
                <c:pt idx="4">
                  <c:v>0.18897711110501433</c:v>
                </c:pt>
                <c:pt idx="5">
                  <c:v>1.2195262370178586</c:v>
                </c:pt>
                <c:pt idx="6">
                  <c:v>2.1575384630561869</c:v>
                </c:pt>
                <c:pt idx="7">
                  <c:v>2.4219342928692775</c:v>
                </c:pt>
                <c:pt idx="8">
                  <c:v>2.4656047781910786</c:v>
                </c:pt>
              </c:numCache>
            </c:numRef>
          </c:val>
        </c:ser>
        <c:ser>
          <c:idx val="7"/>
          <c:order val="7"/>
          <c:tx>
            <c:strRef>
              <c:f>'Figures 58-61'!$L$67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58-61'!$M$67:$U$67</c:f>
              <c:numCache>
                <c:formatCode>0.0</c:formatCode>
                <c:ptCount val="9"/>
                <c:pt idx="0">
                  <c:v>4.4497158342827392</c:v>
                </c:pt>
                <c:pt idx="1">
                  <c:v>3.6196615672066854</c:v>
                </c:pt>
                <c:pt idx="2">
                  <c:v>3.5439021196534792</c:v>
                </c:pt>
                <c:pt idx="3">
                  <c:v>5.1623231048971068</c:v>
                </c:pt>
                <c:pt idx="4">
                  <c:v>6.444668893026944</c:v>
                </c:pt>
                <c:pt idx="5">
                  <c:v>6.4446688923106468</c:v>
                </c:pt>
                <c:pt idx="6">
                  <c:v>6.4446688917529356</c:v>
                </c:pt>
                <c:pt idx="7">
                  <c:v>6.4446688921872948</c:v>
                </c:pt>
                <c:pt idx="8">
                  <c:v>6.4446688924070878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32160"/>
        <c:axId val="179533696"/>
      </c:areaChart>
      <c:catAx>
        <c:axId val="1795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79533696"/>
        <c:crosses val="autoZero"/>
        <c:auto val="1"/>
        <c:lblAlgn val="ctr"/>
        <c:lblOffset val="100"/>
        <c:noMultiLvlLbl val="0"/>
      </c:catAx>
      <c:valAx>
        <c:axId val="179533696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95321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58-61'!$L$86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58-61'!$M$86:$U$86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58-61'!$L$87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58-61'!$M$87:$U$87</c:f>
              <c:numCache>
                <c:formatCode>0.0</c:formatCode>
                <c:ptCount val="9"/>
                <c:pt idx="0">
                  <c:v>36.476535946570245</c:v>
                </c:pt>
                <c:pt idx="1">
                  <c:v>33.287563000249854</c:v>
                </c:pt>
                <c:pt idx="2">
                  <c:v>28.462737710713252</c:v>
                </c:pt>
                <c:pt idx="3">
                  <c:v>23.757270428283231</c:v>
                </c:pt>
                <c:pt idx="4">
                  <c:v>22.933239371281942</c:v>
                </c:pt>
                <c:pt idx="5">
                  <c:v>17.138828116477359</c:v>
                </c:pt>
                <c:pt idx="6">
                  <c:v>44.815069297741488</c:v>
                </c:pt>
                <c:pt idx="7">
                  <c:v>65.108737316635114</c:v>
                </c:pt>
                <c:pt idx="8">
                  <c:v>81.625252393923347</c:v>
                </c:pt>
              </c:numCache>
            </c:numRef>
          </c:val>
        </c:ser>
        <c:ser>
          <c:idx val="3"/>
          <c:order val="2"/>
          <c:tx>
            <c:strRef>
              <c:f>'Figures 58-61'!$L$88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58-61'!$M$88:$U$88</c:f>
              <c:numCache>
                <c:formatCode>0.0</c:formatCode>
                <c:ptCount val="9"/>
                <c:pt idx="0">
                  <c:v>28.302105172014009</c:v>
                </c:pt>
                <c:pt idx="1">
                  <c:v>26.976165718577693</c:v>
                </c:pt>
                <c:pt idx="2">
                  <c:v>23.698251178006196</c:v>
                </c:pt>
                <c:pt idx="3">
                  <c:v>26.364761262596037</c:v>
                </c:pt>
                <c:pt idx="4">
                  <c:v>20.661625091764417</c:v>
                </c:pt>
                <c:pt idx="5">
                  <c:v>18.182349943067177</c:v>
                </c:pt>
                <c:pt idx="6">
                  <c:v>18.632979640075526</c:v>
                </c:pt>
                <c:pt idx="7">
                  <c:v>19.626164743616197</c:v>
                </c:pt>
                <c:pt idx="8">
                  <c:v>23.15199582675324</c:v>
                </c:pt>
              </c:numCache>
            </c:numRef>
          </c:val>
        </c:ser>
        <c:ser>
          <c:idx val="0"/>
          <c:order val="3"/>
          <c:tx>
            <c:strRef>
              <c:f>'Figures 58-61'!$L$89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58-61'!$M$89:$U$89</c:f>
              <c:numCache>
                <c:formatCode>0.0</c:formatCode>
                <c:ptCount val="9"/>
                <c:pt idx="0">
                  <c:v>32.609437707990494</c:v>
                </c:pt>
                <c:pt idx="1">
                  <c:v>22.433036254531455</c:v>
                </c:pt>
                <c:pt idx="2">
                  <c:v>18.409212226201568</c:v>
                </c:pt>
                <c:pt idx="3">
                  <c:v>13.049913973470588</c:v>
                </c:pt>
                <c:pt idx="4">
                  <c:v>6.8043026075936632</c:v>
                </c:pt>
                <c:pt idx="5">
                  <c:v>4.6655037343172765</c:v>
                </c:pt>
                <c:pt idx="6">
                  <c:v>5.1097884131470241</c:v>
                </c:pt>
                <c:pt idx="7">
                  <c:v>5.332760265521757</c:v>
                </c:pt>
                <c:pt idx="8">
                  <c:v>5.7546578451003025</c:v>
                </c:pt>
              </c:numCache>
            </c:numRef>
          </c:val>
        </c:ser>
        <c:ser>
          <c:idx val="4"/>
          <c:order val="4"/>
          <c:tx>
            <c:strRef>
              <c:f>'Figures 58-61'!$L$90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58-61'!$M$90:$U$90</c:f>
              <c:numCache>
                <c:formatCode>0.0</c:formatCode>
                <c:ptCount val="9"/>
                <c:pt idx="1">
                  <c:v>0.1356785789091611</c:v>
                </c:pt>
                <c:pt idx="2">
                  <c:v>1.4449933841716047</c:v>
                </c:pt>
                <c:pt idx="3">
                  <c:v>4.2661585093904213</c:v>
                </c:pt>
                <c:pt idx="4">
                  <c:v>16.333463038879447</c:v>
                </c:pt>
                <c:pt idx="5">
                  <c:v>29.157736322064753</c:v>
                </c:pt>
                <c:pt idx="6">
                  <c:v>33.226212917006862</c:v>
                </c:pt>
                <c:pt idx="7">
                  <c:v>42.323219475539211</c:v>
                </c:pt>
                <c:pt idx="8">
                  <c:v>53.395438918091699</c:v>
                </c:pt>
              </c:numCache>
            </c:numRef>
          </c:val>
        </c:ser>
        <c:ser>
          <c:idx val="5"/>
          <c:order val="5"/>
          <c:tx>
            <c:strRef>
              <c:f>'Figures 58-61'!$L$91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58-61'!$M$91:$U$91</c:f>
              <c:numCache>
                <c:formatCode>0.0</c:formatCode>
                <c:ptCount val="9"/>
                <c:pt idx="0">
                  <c:v>0.1189304287540372</c:v>
                </c:pt>
                <c:pt idx="1">
                  <c:v>0.19666508139154903</c:v>
                </c:pt>
                <c:pt idx="2">
                  <c:v>0.18745799197104632</c:v>
                </c:pt>
                <c:pt idx="3">
                  <c:v>0.19524533454715379</c:v>
                </c:pt>
                <c:pt idx="4">
                  <c:v>2.9590243856462357</c:v>
                </c:pt>
                <c:pt idx="5">
                  <c:v>2.8659541885616475</c:v>
                </c:pt>
                <c:pt idx="6">
                  <c:v>2.882754470072046</c:v>
                </c:pt>
                <c:pt idx="7">
                  <c:v>2.882729190733591</c:v>
                </c:pt>
                <c:pt idx="8">
                  <c:v>4.9495461542002959</c:v>
                </c:pt>
              </c:numCache>
            </c:numRef>
          </c:val>
        </c:ser>
        <c:ser>
          <c:idx val="6"/>
          <c:order val="6"/>
          <c:tx>
            <c:strRef>
              <c:f>'Figures 58-61'!$L$92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58-61'!$M$92:$U$92</c:f>
              <c:numCache>
                <c:formatCode>0.0</c:formatCode>
                <c:ptCount val="9"/>
                <c:pt idx="0">
                  <c:v>1.989292931320961E-9</c:v>
                </c:pt>
                <c:pt idx="1">
                  <c:v>1.7190822491393192E-8</c:v>
                </c:pt>
                <c:pt idx="2">
                  <c:v>4.6430668021494064E-8</c:v>
                </c:pt>
                <c:pt idx="3">
                  <c:v>0.10650026002188663</c:v>
                </c:pt>
                <c:pt idx="4">
                  <c:v>0.2605434631433905</c:v>
                </c:pt>
                <c:pt idx="5">
                  <c:v>1.1446203495996761</c:v>
                </c:pt>
                <c:pt idx="6">
                  <c:v>1.3159585196203758</c:v>
                </c:pt>
                <c:pt idx="7">
                  <c:v>1.3285493520029674</c:v>
                </c:pt>
                <c:pt idx="8">
                  <c:v>0.82911562081357359</c:v>
                </c:pt>
              </c:numCache>
            </c:numRef>
          </c:val>
        </c:ser>
        <c:ser>
          <c:idx val="7"/>
          <c:order val="7"/>
          <c:tx>
            <c:strRef>
              <c:f>'Figures 58-61'!$L$93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58-61'!$M$93:$U$93</c:f>
              <c:numCache>
                <c:formatCode>0.0</c:formatCode>
                <c:ptCount val="9"/>
                <c:pt idx="1">
                  <c:v>7.7421827404092828E-9</c:v>
                </c:pt>
                <c:pt idx="3">
                  <c:v>3.9474121511391532E-8</c:v>
                </c:pt>
                <c:pt idx="4">
                  <c:v>7.3522498553385747</c:v>
                </c:pt>
                <c:pt idx="5">
                  <c:v>26.98180273408023</c:v>
                </c:pt>
                <c:pt idx="6">
                  <c:v>33.052098897966623</c:v>
                </c:pt>
                <c:pt idx="7">
                  <c:v>39.769726237219501</c:v>
                </c:pt>
                <c:pt idx="8">
                  <c:v>43.695175506833493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04480"/>
        <c:axId val="179610368"/>
      </c:areaChart>
      <c:catAx>
        <c:axId val="179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79610368"/>
        <c:crosses val="autoZero"/>
        <c:auto val="1"/>
        <c:lblAlgn val="ctr"/>
        <c:lblOffset val="100"/>
        <c:noMultiLvlLbl val="0"/>
      </c:catAx>
      <c:valAx>
        <c:axId val="179610368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96044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42725638762407E-2"/>
          <c:y val="7.5581411698537687E-2"/>
          <c:w val="0.91485727436123754"/>
          <c:h val="0.64244186046511631"/>
        </c:manualLayout>
      </c:layout>
      <c:lineChart>
        <c:grouping val="standard"/>
        <c:varyColors val="0"/>
        <c:ser>
          <c:idx val="0"/>
          <c:order val="0"/>
          <c:tx>
            <c:v>Gone Green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Pt>
            <c:idx val="11"/>
            <c:bubble3D val="0"/>
            <c:spPr>
              <a:ln w="25400">
                <a:solidFill>
                  <a:srgbClr val="78B62F"/>
                </a:solidFill>
                <a:prstDash val="solid"/>
              </a:ln>
            </c:spPr>
          </c:dPt>
          <c:cat>
            <c:strRef>
              <c:f>'Figure 62'!$Q$4:$AM$4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62'!$Q$5:$AM$5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4.580600547045751E-2</c:v>
                </c:pt>
                <c:pt idx="2">
                  <c:v>4.6528566950756953E-2</c:v>
                </c:pt>
                <c:pt idx="3">
                  <c:v>4.5207905954249304E-2</c:v>
                </c:pt>
                <c:pt idx="4">
                  <c:v>4.361971009047446E-2</c:v>
                </c:pt>
                <c:pt idx="5">
                  <c:v>5.4066180378407137E-2</c:v>
                </c:pt>
                <c:pt idx="6">
                  <c:v>6.1760526541890105E-2</c:v>
                </c:pt>
                <c:pt idx="7">
                  <c:v>6.4898825146323016E-2</c:v>
                </c:pt>
                <c:pt idx="8">
                  <c:v>6.6926697159091289E-2</c:v>
                </c:pt>
                <c:pt idx="9">
                  <c:v>7.6844586898679471E-2</c:v>
                </c:pt>
                <c:pt idx="10">
                  <c:v>7.9165345966105749E-2</c:v>
                </c:pt>
                <c:pt idx="11">
                  <c:v>8.1164999992570208E-2</c:v>
                </c:pt>
                <c:pt idx="12">
                  <c:v>8.3327112415843715E-2</c:v>
                </c:pt>
                <c:pt idx="13">
                  <c:v>8.5267974621602238E-2</c:v>
                </c:pt>
                <c:pt idx="14">
                  <c:v>8.3655599992361745E-2</c:v>
                </c:pt>
                <c:pt idx="15">
                  <c:v>8.9841982970133225E-2</c:v>
                </c:pt>
                <c:pt idx="16">
                  <c:v>8.8443231285341997E-2</c:v>
                </c:pt>
                <c:pt idx="17">
                  <c:v>0.1072923101853966</c:v>
                </c:pt>
                <c:pt idx="18">
                  <c:v>0.10511768987901754</c:v>
                </c:pt>
                <c:pt idx="19">
                  <c:v>0.10369136779397346</c:v>
                </c:pt>
                <c:pt idx="20">
                  <c:v>0.10176828178956715</c:v>
                </c:pt>
                <c:pt idx="21">
                  <c:v>9.9517405976131026E-2</c:v>
                </c:pt>
                <c:pt idx="22">
                  <c:v>9.8155427985586255E-2</c:v>
                </c:pt>
              </c:numCache>
            </c:numRef>
          </c:val>
          <c:smooth val="0"/>
        </c:ser>
        <c:ser>
          <c:idx val="1"/>
          <c:order val="1"/>
          <c:tx>
            <c:v>Slow Progrssion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spPr>
              <a:ln w="25400">
                <a:solidFill>
                  <a:srgbClr val="6A2C91"/>
                </a:solidFill>
                <a:prstDash val="solid"/>
              </a:ln>
            </c:spPr>
          </c:dPt>
          <c:val>
            <c:numRef>
              <c:f>'Figure 62'!$Q$6:$AM$6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4.580600547045751E-2</c:v>
                </c:pt>
                <c:pt idx="2">
                  <c:v>4.6528566950756953E-2</c:v>
                </c:pt>
                <c:pt idx="3">
                  <c:v>4.535142295471728E-2</c:v>
                </c:pt>
                <c:pt idx="4">
                  <c:v>4.4780465095889142E-2</c:v>
                </c:pt>
                <c:pt idx="5">
                  <c:v>4.4815289229129814E-2</c:v>
                </c:pt>
                <c:pt idx="6">
                  <c:v>5.4905576743987008E-2</c:v>
                </c:pt>
                <c:pt idx="7">
                  <c:v>6.4100580628405124E-2</c:v>
                </c:pt>
                <c:pt idx="8">
                  <c:v>6.2646146155108717E-2</c:v>
                </c:pt>
                <c:pt idx="9">
                  <c:v>6.0632066097940508E-2</c:v>
                </c:pt>
                <c:pt idx="10">
                  <c:v>5.872282085011251E-2</c:v>
                </c:pt>
                <c:pt idx="11">
                  <c:v>5.6950058736069863E-2</c:v>
                </c:pt>
                <c:pt idx="12">
                  <c:v>6.766402884235248E-2</c:v>
                </c:pt>
                <c:pt idx="13">
                  <c:v>6.6312748749499204E-2</c:v>
                </c:pt>
                <c:pt idx="14">
                  <c:v>6.5630047356098592E-2</c:v>
                </c:pt>
                <c:pt idx="15">
                  <c:v>6.514287954708417E-2</c:v>
                </c:pt>
                <c:pt idx="16">
                  <c:v>6.4771238271994949E-2</c:v>
                </c:pt>
                <c:pt idx="17">
                  <c:v>7.2656322887161784E-2</c:v>
                </c:pt>
                <c:pt idx="18">
                  <c:v>7.9923605377535623E-2</c:v>
                </c:pt>
                <c:pt idx="19">
                  <c:v>7.9622782929843122E-2</c:v>
                </c:pt>
                <c:pt idx="20">
                  <c:v>7.92908241630223E-2</c:v>
                </c:pt>
                <c:pt idx="21">
                  <c:v>7.8917781737468523E-2</c:v>
                </c:pt>
                <c:pt idx="22">
                  <c:v>9.3727570392945991E-2</c:v>
                </c:pt>
              </c:numCache>
            </c:numRef>
          </c:val>
          <c:smooth val="0"/>
        </c:ser>
        <c:ser>
          <c:idx val="2"/>
          <c:order val="2"/>
          <c:tx>
            <c:v>No Progression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spPr>
              <a:ln w="25400">
                <a:solidFill>
                  <a:srgbClr val="F78F1E"/>
                </a:solidFill>
                <a:prstDash val="solid"/>
              </a:ln>
            </c:spPr>
          </c:dPt>
          <c:val>
            <c:numRef>
              <c:f>'Figure 62'!$Q$7:$AM$7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4.580600547045751E-2</c:v>
                </c:pt>
                <c:pt idx="2">
                  <c:v>4.6539394007306542E-2</c:v>
                </c:pt>
                <c:pt idx="3">
                  <c:v>4.579017998253955E-2</c:v>
                </c:pt>
                <c:pt idx="4">
                  <c:v>4.5456175822162312E-2</c:v>
                </c:pt>
                <c:pt idx="5">
                  <c:v>4.5326367097682091E-2</c:v>
                </c:pt>
                <c:pt idx="6">
                  <c:v>4.5200214194731657E-2</c:v>
                </c:pt>
                <c:pt idx="7">
                  <c:v>5.5791236325643818E-2</c:v>
                </c:pt>
                <c:pt idx="8">
                  <c:v>5.5896657721748136E-2</c:v>
                </c:pt>
                <c:pt idx="9">
                  <c:v>6.5216222490997247E-2</c:v>
                </c:pt>
                <c:pt idx="10">
                  <c:v>6.445081153842043E-2</c:v>
                </c:pt>
                <c:pt idx="11">
                  <c:v>6.3707800805816159E-2</c:v>
                </c:pt>
                <c:pt idx="12">
                  <c:v>6.3051817244202349E-2</c:v>
                </c:pt>
                <c:pt idx="13">
                  <c:v>6.2977346820656158E-2</c:v>
                </c:pt>
                <c:pt idx="14">
                  <c:v>6.3321229113616304E-2</c:v>
                </c:pt>
                <c:pt idx="15">
                  <c:v>6.3141290487081295E-2</c:v>
                </c:pt>
                <c:pt idx="16">
                  <c:v>6.3182651187388791E-2</c:v>
                </c:pt>
                <c:pt idx="17">
                  <c:v>7.6509796424515733E-2</c:v>
                </c:pt>
                <c:pt idx="18">
                  <c:v>7.6300577402151543E-2</c:v>
                </c:pt>
                <c:pt idx="19">
                  <c:v>7.6029317797285487E-2</c:v>
                </c:pt>
                <c:pt idx="20">
                  <c:v>7.6133231365937679E-2</c:v>
                </c:pt>
                <c:pt idx="21">
                  <c:v>7.5867548223688491E-2</c:v>
                </c:pt>
                <c:pt idx="22">
                  <c:v>7.5663780903926503E-2</c:v>
                </c:pt>
              </c:numCache>
            </c:numRef>
          </c:val>
          <c:smooth val="0"/>
        </c:ser>
        <c:ser>
          <c:idx val="3"/>
          <c:order val="3"/>
          <c:tx>
            <c:v>Low Carbon Life</c:v>
          </c:tx>
          <c:spPr>
            <a:ln w="25400">
              <a:solidFill>
                <a:srgbClr val="0079C1"/>
              </a:solidFill>
              <a:prstDash val="solid"/>
            </a:ln>
          </c:spPr>
          <c:marker>
            <c:symbol val="none"/>
          </c:marker>
          <c:val>
            <c:numRef>
              <c:f>'Figure 62'!$Q$8:$AM$8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4.5770822261918441E-2</c:v>
                </c:pt>
                <c:pt idx="2">
                  <c:v>4.6332900837526739E-2</c:v>
                </c:pt>
                <c:pt idx="3">
                  <c:v>4.4253827115477325E-2</c:v>
                </c:pt>
                <c:pt idx="4">
                  <c:v>4.3122087206508876E-2</c:v>
                </c:pt>
                <c:pt idx="5">
                  <c:v>4.2715913805399526E-2</c:v>
                </c:pt>
                <c:pt idx="6">
                  <c:v>5.196060423303988E-2</c:v>
                </c:pt>
                <c:pt idx="7">
                  <c:v>4.9772006819942108E-2</c:v>
                </c:pt>
                <c:pt idx="8">
                  <c:v>5.7304177446745798E-2</c:v>
                </c:pt>
                <c:pt idx="9">
                  <c:v>5.5903211015904397E-2</c:v>
                </c:pt>
                <c:pt idx="10">
                  <c:v>5.4581056516228521E-2</c:v>
                </c:pt>
                <c:pt idx="11">
                  <c:v>5.3558550708671264E-2</c:v>
                </c:pt>
                <c:pt idx="12">
                  <c:v>5.2866361541330759E-2</c:v>
                </c:pt>
                <c:pt idx="13">
                  <c:v>5.2583339313689359E-2</c:v>
                </c:pt>
                <c:pt idx="14">
                  <c:v>5.2438859261559105E-2</c:v>
                </c:pt>
                <c:pt idx="15">
                  <c:v>6.3380940753700696E-2</c:v>
                </c:pt>
                <c:pt idx="16">
                  <c:v>6.299736886679945E-2</c:v>
                </c:pt>
                <c:pt idx="17">
                  <c:v>6.2580784390491598E-2</c:v>
                </c:pt>
                <c:pt idx="18">
                  <c:v>6.2212717001779723E-2</c:v>
                </c:pt>
                <c:pt idx="19">
                  <c:v>6.1575061090643785E-2</c:v>
                </c:pt>
                <c:pt idx="20">
                  <c:v>6.1209762637531938E-2</c:v>
                </c:pt>
                <c:pt idx="21">
                  <c:v>6.0573796821903843E-2</c:v>
                </c:pt>
                <c:pt idx="22">
                  <c:v>6.0193882821618382E-2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92800"/>
        <c:axId val="178717056"/>
      </c:lineChart>
      <c:catAx>
        <c:axId val="1792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8717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8717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Interconnection proportion versus installed generation capacity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292800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9898537932480964E-2"/>
          <c:y val="0.91265232470941138"/>
          <c:w val="0.90529880768233595"/>
          <c:h val="6.3953412073490812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63'!$F$6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multiLvlStrRef>
              <c:f>'Figure 63'!$G$4:$J$5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63'!$G$6:$J$6</c:f>
              <c:numCache>
                <c:formatCode>"£"#,##0</c:formatCode>
                <c:ptCount val="4"/>
                <c:pt idx="0">
                  <c:v>7076473.5082039498</c:v>
                </c:pt>
                <c:pt idx="1">
                  <c:v>212674525.65308785</c:v>
                </c:pt>
                <c:pt idx="2">
                  <c:v>128066002</c:v>
                </c:pt>
                <c:pt idx="3">
                  <c:v>232924125.65308785</c:v>
                </c:pt>
              </c:numCache>
            </c:numRef>
          </c:val>
        </c:ser>
        <c:ser>
          <c:idx val="1"/>
          <c:order val="1"/>
          <c:tx>
            <c:strRef>
              <c:f>'Figure 63'!$F$7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multiLvlStrRef>
              <c:f>'Figure 63'!$G$4:$J$5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63'!$G$7:$J$7</c:f>
              <c:numCache>
                <c:formatCode>"£"#,##0</c:formatCode>
                <c:ptCount val="4"/>
                <c:pt idx="0" formatCode="&quot;£&quot;#,##0_);\(&quot;£&quot;#,##0\)">
                  <c:v>1585710</c:v>
                </c:pt>
                <c:pt idx="1">
                  <c:v>52857000</c:v>
                </c:pt>
                <c:pt idx="2" formatCode="&quot;£&quot;#,##0_);\(&quot;£&quot;#,##0\)">
                  <c:v>66589500</c:v>
                </c:pt>
                <c:pt idx="3">
                  <c:v>133179000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58016"/>
        <c:axId val="178759552"/>
      </c:barChart>
      <c:catAx>
        <c:axId val="178758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8759552"/>
        <c:crosses val="autoZero"/>
        <c:auto val="1"/>
        <c:lblAlgn val="ctr"/>
        <c:lblOffset val="100"/>
        <c:noMultiLvlLbl val="0"/>
      </c:catAx>
      <c:valAx>
        <c:axId val="178759552"/>
        <c:scaling>
          <c:orientation val="minMax"/>
          <c:max val="400000000"/>
          <c:min val="0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78758016"/>
        <c:crosses val="autoZero"/>
        <c:crossBetween val="between"/>
        <c:majorUnit val="100000000"/>
        <c:minorUnit val="100000000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64'!$J$6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multiLvlStrRef>
              <c:f>'Figure 64'!$K$4:$N$5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64'!$K$6:$N$6</c:f>
              <c:numCache>
                <c:formatCode>"£"#,##0</c:formatCode>
                <c:ptCount val="4"/>
                <c:pt idx="0">
                  <c:v>10724132.21195191</c:v>
                </c:pt>
                <c:pt idx="1">
                  <c:v>71518994.500123546</c:v>
                </c:pt>
                <c:pt idx="2">
                  <c:v>187267671.69732583</c:v>
                </c:pt>
                <c:pt idx="3">
                  <c:v>365673270.64842552</c:v>
                </c:pt>
              </c:numCache>
            </c:numRef>
          </c:val>
        </c:ser>
        <c:ser>
          <c:idx val="1"/>
          <c:order val="1"/>
          <c:tx>
            <c:strRef>
              <c:f>'Figure 64'!$J$7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multiLvlStrRef>
              <c:f>'Figure 64'!$K$4:$N$5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64'!$K$7:$N$7</c:f>
              <c:numCache>
                <c:formatCode>"£"#,##0</c:formatCode>
                <c:ptCount val="4"/>
                <c:pt idx="0" formatCode="&quot;£&quot;#,##0_);\(&quot;£&quot;#,##0\)">
                  <c:v>1585710</c:v>
                </c:pt>
                <c:pt idx="1">
                  <c:v>5285700</c:v>
                </c:pt>
                <c:pt idx="2" formatCode="&quot;£&quot;#,##0_);\(&quot;£&quot;#,##0\)">
                  <c:v>66589500</c:v>
                </c:pt>
                <c:pt idx="3">
                  <c:v>66589500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13248"/>
        <c:axId val="178778880"/>
      </c:barChart>
      <c:catAx>
        <c:axId val="178613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8778880"/>
        <c:crosses val="autoZero"/>
        <c:auto val="1"/>
        <c:lblAlgn val="ctr"/>
        <c:lblOffset val="100"/>
        <c:noMultiLvlLbl val="0"/>
      </c:catAx>
      <c:valAx>
        <c:axId val="178778880"/>
        <c:scaling>
          <c:orientation val="minMax"/>
          <c:max val="400000000"/>
          <c:min val="0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78613248"/>
        <c:crosses val="autoZero"/>
        <c:crossBetween val="between"/>
        <c:majorUnit val="100000000"/>
        <c:minorUnit val="100000000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65'!$H$8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strRef>
              <c:f>'[3]Figure 65'!$B$2:$E$5</c:f>
              <c:strCache>
                <c:ptCount val="4"/>
              </c:strCache>
            </c:strRef>
          </c:cat>
          <c:val>
            <c:numRef>
              <c:f>'Figure 65'!$I$8:$L$8</c:f>
              <c:numCache>
                <c:formatCode>"£"#,##0</c:formatCode>
                <c:ptCount val="4"/>
                <c:pt idx="0">
                  <c:v>653119951.12336969</c:v>
                </c:pt>
                <c:pt idx="1">
                  <c:v>2860184835.7972002</c:v>
                </c:pt>
                <c:pt idx="2">
                  <c:v>863115802.9752214</c:v>
                </c:pt>
                <c:pt idx="3">
                  <c:v>2960310253.7622375</c:v>
                </c:pt>
              </c:numCache>
            </c:numRef>
          </c:val>
        </c:ser>
        <c:ser>
          <c:idx val="1"/>
          <c:order val="1"/>
          <c:tx>
            <c:strRef>
              <c:f>'Figure 65'!$H$9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strRef>
              <c:f>'[3]Figure 65'!$B$2:$E$5</c:f>
              <c:strCache>
                <c:ptCount val="4"/>
              </c:strCache>
            </c:strRef>
          </c:cat>
          <c:val>
            <c:numRef>
              <c:f>'Figure 65'!$I$9:$L$9</c:f>
              <c:numCache>
                <c:formatCode>"£"#,##0</c:formatCode>
                <c:ptCount val="4"/>
                <c:pt idx="0" formatCode="&quot;£&quot;#,##0_);\(&quot;£&quot;#,##0\)">
                  <c:v>591998400</c:v>
                </c:pt>
                <c:pt idx="1">
                  <c:v>2537136000</c:v>
                </c:pt>
                <c:pt idx="2" formatCode="&quot;£&quot;#,##0_);\(&quot;£&quot;#,##0\)">
                  <c:v>1491604800</c:v>
                </c:pt>
                <c:pt idx="3">
                  <c:v>2130864000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27936"/>
        <c:axId val="163929472"/>
      </c:barChart>
      <c:catAx>
        <c:axId val="163927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929472"/>
        <c:crosses val="autoZero"/>
        <c:auto val="1"/>
        <c:lblAlgn val="ctr"/>
        <c:lblOffset val="100"/>
        <c:noMultiLvlLbl val="0"/>
      </c:catAx>
      <c:valAx>
        <c:axId val="163929472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63927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66'!$K$7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numRef>
              <c:f>'Figure 66'!$B$2:$E$2</c:f>
              <c:numCache>
                <c:formatCode>General</c:formatCode>
                <c:ptCount val="4"/>
              </c:numCache>
            </c:numRef>
          </c:cat>
          <c:val>
            <c:numRef>
              <c:f>'Figure 66'!$L$7:$O$7</c:f>
              <c:numCache>
                <c:formatCode>"£"#,##0</c:formatCode>
                <c:ptCount val="4"/>
                <c:pt idx="0">
                  <c:v>96817409.167850465</c:v>
                </c:pt>
                <c:pt idx="1">
                  <c:v>705001305.47675431</c:v>
                </c:pt>
                <c:pt idx="2">
                  <c:v>125745409.16785046</c:v>
                </c:pt>
                <c:pt idx="3">
                  <c:v>918942423.39277577</c:v>
                </c:pt>
              </c:numCache>
            </c:numRef>
          </c:val>
        </c:ser>
        <c:ser>
          <c:idx val="1"/>
          <c:order val="1"/>
          <c:tx>
            <c:strRef>
              <c:f>'Figure 66'!$K$8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numRef>
              <c:f>'Figure 66'!$B$2:$E$2</c:f>
              <c:numCache>
                <c:formatCode>General</c:formatCode>
                <c:ptCount val="4"/>
              </c:numCache>
            </c:numRef>
          </c:cat>
          <c:val>
            <c:numRef>
              <c:f>'Figure 66'!$L$8:$O$8</c:f>
              <c:numCache>
                <c:formatCode>"£"#,##0</c:formatCode>
                <c:ptCount val="4"/>
                <c:pt idx="0" formatCode="&quot;£&quot;#,##0_);\(&quot;£&quot;#,##0\)">
                  <c:v>70476000</c:v>
                </c:pt>
                <c:pt idx="1">
                  <c:v>575084160</c:v>
                </c:pt>
                <c:pt idx="2" formatCode="&quot;£&quot;#,##0_);\(&quot;£&quot;#,##0\)">
                  <c:v>177572000</c:v>
                </c:pt>
                <c:pt idx="3">
                  <c:v>1420576000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280896"/>
        <c:axId val="175282432"/>
      </c:barChart>
      <c:catAx>
        <c:axId val="17528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282432"/>
        <c:crosses val="autoZero"/>
        <c:auto val="1"/>
        <c:lblAlgn val="ctr"/>
        <c:lblOffset val="100"/>
        <c:noMultiLvlLbl val="0"/>
      </c:catAx>
      <c:valAx>
        <c:axId val="175282432"/>
        <c:scaling>
          <c:orientation val="minMax"/>
          <c:max val="2000000000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75280896"/>
        <c:crosses val="autoZero"/>
        <c:crossBetween val="between"/>
        <c:majorUnit val="500000000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67'!$J$6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strRef>
              <c:f>'[3]Figure 67'!$B$2:$E$5</c:f>
              <c:strCache>
                <c:ptCount val="4"/>
              </c:strCache>
            </c:strRef>
          </c:cat>
          <c:val>
            <c:numRef>
              <c:f>'Figure 67'!$K$6:$N$6</c:f>
              <c:numCache>
                <c:formatCode>"£"#,##0</c:formatCode>
                <c:ptCount val="4"/>
                <c:pt idx="0">
                  <c:v>99207225.546710745</c:v>
                </c:pt>
                <c:pt idx="1">
                  <c:v>101425592.43150868</c:v>
                </c:pt>
                <c:pt idx="2">
                  <c:v>144206336.65782183</c:v>
                </c:pt>
                <c:pt idx="3">
                  <c:v>130353592.43150866</c:v>
                </c:pt>
              </c:numCache>
            </c:numRef>
          </c:val>
        </c:ser>
        <c:ser>
          <c:idx val="1"/>
          <c:order val="1"/>
          <c:tx>
            <c:strRef>
              <c:f>'Figure 67'!$J$7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strRef>
              <c:f>'[3]Figure 67'!$B$2:$E$5</c:f>
              <c:strCache>
                <c:ptCount val="4"/>
              </c:strCache>
            </c:strRef>
          </c:cat>
          <c:val>
            <c:numRef>
              <c:f>'Figure 67'!$K$7:$N$7</c:f>
              <c:numCache>
                <c:formatCode>"£"#,##0</c:formatCode>
                <c:ptCount val="4"/>
                <c:pt idx="0" formatCode="&quot;£&quot;#,##0_);\(&quot;£&quot;#,##0\)">
                  <c:v>70476000</c:v>
                </c:pt>
                <c:pt idx="1">
                  <c:v>70476000</c:v>
                </c:pt>
                <c:pt idx="2" formatCode="&quot;£&quot;#,##0_);\(&quot;£&quot;#,##0\)">
                  <c:v>177572000</c:v>
                </c:pt>
                <c:pt idx="3">
                  <c:v>177572000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75808"/>
        <c:axId val="175977600"/>
      </c:barChart>
      <c:catAx>
        <c:axId val="175975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977600"/>
        <c:crosses val="autoZero"/>
        <c:auto val="1"/>
        <c:lblAlgn val="ctr"/>
        <c:lblOffset val="100"/>
        <c:noMultiLvlLbl val="0"/>
      </c:catAx>
      <c:valAx>
        <c:axId val="175977600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75975808"/>
        <c:crosses val="autoZero"/>
        <c:crossBetween val="between"/>
        <c:majorUnit val="50000000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Gone Green</a:t>
            </a:r>
          </a:p>
        </c:rich>
      </c:tx>
      <c:layout>
        <c:manualLayout>
          <c:xMode val="edge"/>
          <c:yMode val="edge"/>
          <c:x val="0.43097276264591439"/>
          <c:y val="3.178042253175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69'!$L$5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69'!$M$5:$AI$5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7774</c:v>
                </c:pt>
                <c:pt idx="11">
                  <c:v>7329</c:v>
                </c:pt>
                <c:pt idx="12">
                  <c:v>6383</c:v>
                </c:pt>
                <c:pt idx="13">
                  <c:v>8371</c:v>
                </c:pt>
                <c:pt idx="14">
                  <c:v>7763</c:v>
                </c:pt>
                <c:pt idx="15">
                  <c:v>7352</c:v>
                </c:pt>
                <c:pt idx="16">
                  <c:v>9022</c:v>
                </c:pt>
                <c:pt idx="17">
                  <c:v>9022</c:v>
                </c:pt>
                <c:pt idx="18">
                  <c:v>10692</c:v>
                </c:pt>
                <c:pt idx="19">
                  <c:v>10692</c:v>
                </c:pt>
                <c:pt idx="20">
                  <c:v>10692</c:v>
                </c:pt>
                <c:pt idx="21">
                  <c:v>10692</c:v>
                </c:pt>
                <c:pt idx="22">
                  <c:v>10692</c:v>
                </c:pt>
              </c:numCache>
            </c:numRef>
          </c:val>
        </c:ser>
        <c:ser>
          <c:idx val="1"/>
          <c:order val="1"/>
          <c:tx>
            <c:strRef>
              <c:f>'Figure 69'!$L$6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69'!$M$6:$AI$6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10135</c:v>
                </c:pt>
                <c:pt idx="6">
                  <c:v>9159</c:v>
                </c:pt>
                <c:pt idx="7">
                  <c:v>7217</c:v>
                </c:pt>
                <c:pt idx="8">
                  <c:v>5217</c:v>
                </c:pt>
                <c:pt idx="9">
                  <c:v>5217</c:v>
                </c:pt>
                <c:pt idx="10">
                  <c:v>3264</c:v>
                </c:pt>
                <c:pt idx="11">
                  <c:v>3264</c:v>
                </c:pt>
                <c:pt idx="12">
                  <c:v>3264</c:v>
                </c:pt>
                <c:pt idx="13">
                  <c:v>3264</c:v>
                </c:pt>
                <c:pt idx="14">
                  <c:v>3264</c:v>
                </c:pt>
                <c:pt idx="15">
                  <c:v>3264</c:v>
                </c:pt>
                <c:pt idx="16">
                  <c:v>638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69'!$L$7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69'!$M$7:$AI$7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30910</c:v>
                </c:pt>
                <c:pt idx="4">
                  <c:v>31620</c:v>
                </c:pt>
                <c:pt idx="5">
                  <c:v>31620</c:v>
                </c:pt>
                <c:pt idx="6">
                  <c:v>33085</c:v>
                </c:pt>
                <c:pt idx="7">
                  <c:v>34085</c:v>
                </c:pt>
                <c:pt idx="8">
                  <c:v>35405</c:v>
                </c:pt>
                <c:pt idx="9">
                  <c:v>34224</c:v>
                </c:pt>
                <c:pt idx="10">
                  <c:v>36410</c:v>
                </c:pt>
                <c:pt idx="11">
                  <c:v>36165</c:v>
                </c:pt>
                <c:pt idx="12">
                  <c:v>36575</c:v>
                </c:pt>
                <c:pt idx="13">
                  <c:v>34589</c:v>
                </c:pt>
                <c:pt idx="14">
                  <c:v>35089</c:v>
                </c:pt>
                <c:pt idx="15">
                  <c:v>34820</c:v>
                </c:pt>
                <c:pt idx="16">
                  <c:v>34419</c:v>
                </c:pt>
                <c:pt idx="17">
                  <c:v>33729</c:v>
                </c:pt>
                <c:pt idx="18">
                  <c:v>31829</c:v>
                </c:pt>
                <c:pt idx="19">
                  <c:v>31829</c:v>
                </c:pt>
                <c:pt idx="20">
                  <c:v>31829</c:v>
                </c:pt>
                <c:pt idx="21">
                  <c:v>31904</c:v>
                </c:pt>
                <c:pt idx="22">
                  <c:v>31904</c:v>
                </c:pt>
              </c:numCache>
            </c:numRef>
          </c:val>
        </c:ser>
        <c:ser>
          <c:idx val="3"/>
          <c:order val="3"/>
          <c:tx>
            <c:strRef>
              <c:f>'Figure 69'!$L$8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69'!$M$8:$AI$8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4253.7977343873135</c:v>
                </c:pt>
                <c:pt idx="4">
                  <c:v>4309.1811085121917</c:v>
                </c:pt>
                <c:pt idx="5">
                  <c:v>4854.5644826370708</c:v>
                </c:pt>
                <c:pt idx="6">
                  <c:v>4909.9478567619499</c:v>
                </c:pt>
                <c:pt idx="7">
                  <c:v>4965.331230886829</c:v>
                </c:pt>
                <c:pt idx="8">
                  <c:v>5020.714605011708</c:v>
                </c:pt>
                <c:pt idx="9">
                  <c:v>5076.0979791365871</c:v>
                </c:pt>
                <c:pt idx="10">
                  <c:v>4830.8669929990328</c:v>
                </c:pt>
                <c:pt idx="11">
                  <c:v>4888.2503671239119</c:v>
                </c:pt>
                <c:pt idx="12">
                  <c:v>4945.6337412487901</c:v>
                </c:pt>
                <c:pt idx="13">
                  <c:v>5003.0171153736701</c:v>
                </c:pt>
                <c:pt idx="14">
                  <c:v>5060.4004894985483</c:v>
                </c:pt>
                <c:pt idx="15">
                  <c:v>5117.7838636234274</c:v>
                </c:pt>
                <c:pt idx="16">
                  <c:v>5175.1672377483064</c:v>
                </c:pt>
                <c:pt idx="17">
                  <c:v>5232.5506118731855</c:v>
                </c:pt>
                <c:pt idx="18">
                  <c:v>5289.9339859980646</c:v>
                </c:pt>
                <c:pt idx="19">
                  <c:v>5347.3173601229437</c:v>
                </c:pt>
                <c:pt idx="20">
                  <c:v>5404.7007342478228</c:v>
                </c:pt>
                <c:pt idx="21">
                  <c:v>5462.0841083727018</c:v>
                </c:pt>
                <c:pt idx="22">
                  <c:v>5519.4674824975809</c:v>
                </c:pt>
              </c:numCache>
            </c:numRef>
          </c:val>
        </c:ser>
        <c:ser>
          <c:idx val="4"/>
          <c:order val="4"/>
          <c:tx>
            <c:strRef>
              <c:f>'Figure 69'!$L$9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69'!$M$9:$AI$9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304</c:v>
                </c:pt>
                <c:pt idx="12">
                  <c:v>304</c:v>
                </c:pt>
                <c:pt idx="13">
                  <c:v>304</c:v>
                </c:pt>
                <c:pt idx="14">
                  <c:v>1104</c:v>
                </c:pt>
                <c:pt idx="15">
                  <c:v>1104</c:v>
                </c:pt>
                <c:pt idx="16">
                  <c:v>2242</c:v>
                </c:pt>
                <c:pt idx="17">
                  <c:v>4522</c:v>
                </c:pt>
                <c:pt idx="18">
                  <c:v>6164</c:v>
                </c:pt>
                <c:pt idx="19">
                  <c:v>6664</c:v>
                </c:pt>
                <c:pt idx="20">
                  <c:v>8164</c:v>
                </c:pt>
                <c:pt idx="21">
                  <c:v>9564</c:v>
                </c:pt>
                <c:pt idx="22">
                  <c:v>10964</c:v>
                </c:pt>
              </c:numCache>
            </c:numRef>
          </c:val>
        </c:ser>
        <c:ser>
          <c:idx val="5"/>
          <c:order val="5"/>
          <c:tx>
            <c:strRef>
              <c:f>'Figure 69'!$L$10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69'!$M$10:$AI$10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7400</c:v>
                </c:pt>
                <c:pt idx="10">
                  <c:v>7400</c:v>
                </c:pt>
                <c:pt idx="11">
                  <c:v>7400</c:v>
                </c:pt>
                <c:pt idx="12">
                  <c:v>7400</c:v>
                </c:pt>
                <c:pt idx="13">
                  <c:v>7400</c:v>
                </c:pt>
                <c:pt idx="14">
                  <c:v>7400</c:v>
                </c:pt>
                <c:pt idx="15">
                  <c:v>8400</c:v>
                </c:pt>
                <c:pt idx="16">
                  <c:v>8400</c:v>
                </c:pt>
                <c:pt idx="17">
                  <c:v>11400</c:v>
                </c:pt>
                <c:pt idx="18">
                  <c:v>11400</c:v>
                </c:pt>
                <c:pt idx="19">
                  <c:v>11400</c:v>
                </c:pt>
                <c:pt idx="20">
                  <c:v>11400</c:v>
                </c:pt>
                <c:pt idx="21">
                  <c:v>11400</c:v>
                </c:pt>
                <c:pt idx="22">
                  <c:v>11400</c:v>
                </c:pt>
              </c:numCache>
            </c:numRef>
          </c:val>
        </c:ser>
        <c:ser>
          <c:idx val="6"/>
          <c:order val="6"/>
          <c:tx>
            <c:strRef>
              <c:f>'Figure 69'!$L$11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69'!$M$11:$AI$11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7130.4437161379874</c:v>
                </c:pt>
                <c:pt idx="2">
                  <c:v>7905.1651694373541</c:v>
                </c:pt>
                <c:pt idx="3">
                  <c:v>8844.4883182245267</c:v>
                </c:pt>
                <c:pt idx="4">
                  <c:v>9977.5090342549629</c:v>
                </c:pt>
                <c:pt idx="5">
                  <c:v>11447.795557672269</c:v>
                </c:pt>
                <c:pt idx="6">
                  <c:v>12514.880725213756</c:v>
                </c:pt>
                <c:pt idx="7">
                  <c:v>13668.803191237401</c:v>
                </c:pt>
                <c:pt idx="8">
                  <c:v>14640.864044977654</c:v>
                </c:pt>
                <c:pt idx="9">
                  <c:v>15604.334913306137</c:v>
                </c:pt>
                <c:pt idx="10">
                  <c:v>16537.336935974494</c:v>
                </c:pt>
                <c:pt idx="11">
                  <c:v>17276.481461548599</c:v>
                </c:pt>
                <c:pt idx="12">
                  <c:v>18093.362306132371</c:v>
                </c:pt>
                <c:pt idx="13">
                  <c:v>18808.556294786438</c:v>
                </c:pt>
                <c:pt idx="14">
                  <c:v>18967.623890333085</c:v>
                </c:pt>
                <c:pt idx="15">
                  <c:v>19036.109893353532</c:v>
                </c:pt>
                <c:pt idx="16">
                  <c:v>19096.544201348268</c:v>
                </c:pt>
                <c:pt idx="17">
                  <c:v>19149.442618201439</c:v>
                </c:pt>
                <c:pt idx="18">
                  <c:v>19195.307707542484</c:v>
                </c:pt>
                <c:pt idx="19">
                  <c:v>19266.226448737223</c:v>
                </c:pt>
                <c:pt idx="20">
                  <c:v>19331.470030005643</c:v>
                </c:pt>
                <c:pt idx="21">
                  <c:v>19391.407174740918</c:v>
                </c:pt>
                <c:pt idx="22">
                  <c:v>19446.403563107717</c:v>
                </c:pt>
              </c:numCache>
            </c:numRef>
          </c:val>
        </c:ser>
        <c:ser>
          <c:idx val="7"/>
          <c:order val="7"/>
          <c:tx>
            <c:strRef>
              <c:f>'Figure 69'!$L$12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69'!$M$12:$AI$12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6390.6</c:v>
                </c:pt>
                <c:pt idx="5">
                  <c:v>7455.9</c:v>
                </c:pt>
                <c:pt idx="6">
                  <c:v>9145.9</c:v>
                </c:pt>
                <c:pt idx="7">
                  <c:v>12580.9</c:v>
                </c:pt>
                <c:pt idx="8">
                  <c:v>16250.9</c:v>
                </c:pt>
                <c:pt idx="9">
                  <c:v>19075.900000000001</c:v>
                </c:pt>
                <c:pt idx="10">
                  <c:v>21545.9</c:v>
                </c:pt>
                <c:pt idx="11">
                  <c:v>24338.9</c:v>
                </c:pt>
                <c:pt idx="12">
                  <c:v>26586.9</c:v>
                </c:pt>
                <c:pt idx="13">
                  <c:v>28494.9</c:v>
                </c:pt>
                <c:pt idx="14">
                  <c:v>29354.9</c:v>
                </c:pt>
                <c:pt idx="15">
                  <c:v>30214.9</c:v>
                </c:pt>
                <c:pt idx="16">
                  <c:v>31074.9</c:v>
                </c:pt>
                <c:pt idx="17">
                  <c:v>31934.9</c:v>
                </c:pt>
                <c:pt idx="18">
                  <c:v>32794.9</c:v>
                </c:pt>
                <c:pt idx="19">
                  <c:v>33654.9</c:v>
                </c:pt>
                <c:pt idx="20">
                  <c:v>34154.9</c:v>
                </c:pt>
                <c:pt idx="21">
                  <c:v>35374.9</c:v>
                </c:pt>
                <c:pt idx="22">
                  <c:v>35374.9</c:v>
                </c:pt>
              </c:numCache>
            </c:numRef>
          </c:val>
        </c:ser>
        <c:ser>
          <c:idx val="8"/>
          <c:order val="8"/>
          <c:tx>
            <c:strRef>
              <c:f>'Figure 69'!$L$13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69'!$M$13:$AI$13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3426.2523842874075</c:v>
                </c:pt>
                <c:pt idx="2">
                  <c:v>4222.6400070035561</c:v>
                </c:pt>
                <c:pt idx="3">
                  <c:v>4760.3563919913186</c:v>
                </c:pt>
                <c:pt idx="4">
                  <c:v>5347.6558154778577</c:v>
                </c:pt>
                <c:pt idx="5">
                  <c:v>5989.2452653130513</c:v>
                </c:pt>
                <c:pt idx="6">
                  <c:v>6690.2873491717637</c:v>
                </c:pt>
                <c:pt idx="7">
                  <c:v>7456.4449517987478</c:v>
                </c:pt>
                <c:pt idx="8">
                  <c:v>8229.0764690638662</c:v>
                </c:pt>
                <c:pt idx="9">
                  <c:v>9008.6611755909034</c:v>
                </c:pt>
                <c:pt idx="10">
                  <c:v>9795.7068935496518</c:v>
                </c:pt>
                <c:pt idx="11">
                  <c:v>10590.751705989223</c:v>
                </c:pt>
                <c:pt idx="12">
                  <c:v>11394.365772970243</c:v>
                </c:pt>
                <c:pt idx="13">
                  <c:v>12207.153256663863</c:v>
                </c:pt>
                <c:pt idx="14">
                  <c:v>13029.754361955649</c:v>
                </c:pt>
                <c:pt idx="15">
                  <c:v>13862.847499484562</c:v>
                </c:pt>
                <c:pt idx="16">
                  <c:v>14707.151578463214</c:v>
                </c:pt>
                <c:pt idx="17">
                  <c:v>15563.428437066235</c:v>
                </c:pt>
                <c:pt idx="18">
                  <c:v>16432.485418640848</c:v>
                </c:pt>
                <c:pt idx="19">
                  <c:v>17315.178102489008</c:v>
                </c:pt>
                <c:pt idx="20">
                  <c:v>18212.413198495349</c:v>
                </c:pt>
                <c:pt idx="21">
                  <c:v>19125.151615431772</c:v>
                </c:pt>
                <c:pt idx="22">
                  <c:v>20054.41171335919</c:v>
                </c:pt>
              </c:numCache>
            </c:numRef>
          </c:val>
        </c:ser>
        <c:ser>
          <c:idx val="12"/>
          <c:order val="9"/>
          <c:tx>
            <c:strRef>
              <c:f>'Figure 69'!$L$14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69'!$M$14:$AI$14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3037.4879208114862</c:v>
                </c:pt>
                <c:pt idx="4">
                  <c:v>3040.6505610819818</c:v>
                </c:pt>
                <c:pt idx="5">
                  <c:v>3773.8132013524773</c:v>
                </c:pt>
                <c:pt idx="6">
                  <c:v>3776.9758416229724</c:v>
                </c:pt>
                <c:pt idx="7">
                  <c:v>3780.138481893468</c:v>
                </c:pt>
                <c:pt idx="8">
                  <c:v>3883.3011221639636</c:v>
                </c:pt>
                <c:pt idx="9">
                  <c:v>4286.4637624344587</c:v>
                </c:pt>
                <c:pt idx="10">
                  <c:v>4289.6264027049538</c:v>
                </c:pt>
                <c:pt idx="11">
                  <c:v>4292.7890429754498</c:v>
                </c:pt>
                <c:pt idx="12">
                  <c:v>4295.9516832459449</c:v>
                </c:pt>
                <c:pt idx="13">
                  <c:v>4299.11432351644</c:v>
                </c:pt>
                <c:pt idx="14">
                  <c:v>4302.276963786936</c:v>
                </c:pt>
                <c:pt idx="15">
                  <c:v>4305.4396040574311</c:v>
                </c:pt>
                <c:pt idx="16">
                  <c:v>4308.6022443279271</c:v>
                </c:pt>
                <c:pt idx="17">
                  <c:v>4311.7648845984222</c:v>
                </c:pt>
                <c:pt idx="18">
                  <c:v>4314.9275248689173</c:v>
                </c:pt>
                <c:pt idx="19">
                  <c:v>4318.0901651394133</c:v>
                </c:pt>
                <c:pt idx="20">
                  <c:v>4321.2528054099084</c:v>
                </c:pt>
                <c:pt idx="21">
                  <c:v>4324.4154456804035</c:v>
                </c:pt>
                <c:pt idx="22">
                  <c:v>4327.5780859508995</c:v>
                </c:pt>
              </c:numCache>
            </c:numRef>
          </c:val>
        </c:ser>
        <c:ser>
          <c:idx val="9"/>
          <c:order val="10"/>
          <c:tx>
            <c:strRef>
              <c:f>'Figure 69'!$L$15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69'!$M$15:$AI$15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2959.902664957458</c:v>
                </c:pt>
                <c:pt idx="2">
                  <c:v>3048.783895389749</c:v>
                </c:pt>
                <c:pt idx="3">
                  <c:v>3123.4090595990183</c:v>
                </c:pt>
                <c:pt idx="4">
                  <c:v>3229.6960625034562</c:v>
                </c:pt>
                <c:pt idx="5">
                  <c:v>3317.5731088212178</c:v>
                </c:pt>
                <c:pt idx="6">
                  <c:v>3416.9769701468849</c:v>
                </c:pt>
                <c:pt idx="7">
                  <c:v>3501.851621618142</c:v>
                </c:pt>
                <c:pt idx="8">
                  <c:v>3641.8255401400888</c:v>
                </c:pt>
                <c:pt idx="9">
                  <c:v>3747.2586781251998</c:v>
                </c:pt>
                <c:pt idx="10">
                  <c:v>3918.5563403914625</c:v>
                </c:pt>
                <c:pt idx="11">
                  <c:v>4095.1726805424987</c:v>
                </c:pt>
                <c:pt idx="12">
                  <c:v>4399.4328873244613</c:v>
                </c:pt>
                <c:pt idx="13">
                  <c:v>4768.083172656723</c:v>
                </c:pt>
                <c:pt idx="14">
                  <c:v>5238.7504090710045</c:v>
                </c:pt>
                <c:pt idx="15">
                  <c:v>5638.1296358799109</c:v>
                </c:pt>
                <c:pt idx="16">
                  <c:v>6051.9903881970986</c:v>
                </c:pt>
                <c:pt idx="17">
                  <c:v>6325.1837194164937</c:v>
                </c:pt>
                <c:pt idx="18">
                  <c:v>6593.1091924283974</c:v>
                </c:pt>
                <c:pt idx="19">
                  <c:v>6842.7555594103414</c:v>
                </c:pt>
                <c:pt idx="20">
                  <c:v>7184.1130544331918</c:v>
                </c:pt>
                <c:pt idx="21">
                  <c:v>7397.1732685224997</c:v>
                </c:pt>
                <c:pt idx="22">
                  <c:v>7701.9290396594388</c:v>
                </c:pt>
              </c:numCache>
            </c:numRef>
          </c:val>
        </c:ser>
        <c:ser>
          <c:idx val="10"/>
          <c:order val="11"/>
          <c:tx>
            <c:strRef>
              <c:f>'Figure 69'!$L$16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69'!$M$16:$AI$16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3431</c:v>
                </c:pt>
                <c:pt idx="8">
                  <c:v>3431</c:v>
                </c:pt>
                <c:pt idx="9">
                  <c:v>3431</c:v>
                </c:pt>
                <c:pt idx="10">
                  <c:v>4043</c:v>
                </c:pt>
                <c:pt idx="11">
                  <c:v>4043</c:v>
                </c:pt>
                <c:pt idx="12">
                  <c:v>4043</c:v>
                </c:pt>
                <c:pt idx="13">
                  <c:v>4043</c:v>
                </c:pt>
                <c:pt idx="14">
                  <c:v>4043</c:v>
                </c:pt>
                <c:pt idx="15">
                  <c:v>4793</c:v>
                </c:pt>
                <c:pt idx="16">
                  <c:v>5509</c:v>
                </c:pt>
                <c:pt idx="17">
                  <c:v>5509</c:v>
                </c:pt>
                <c:pt idx="18">
                  <c:v>5509</c:v>
                </c:pt>
                <c:pt idx="19">
                  <c:v>5509</c:v>
                </c:pt>
                <c:pt idx="20">
                  <c:v>5509</c:v>
                </c:pt>
                <c:pt idx="21">
                  <c:v>5509</c:v>
                </c:pt>
                <c:pt idx="22">
                  <c:v>5509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9418240"/>
        <c:axId val="179419776"/>
      </c:barChart>
      <c:lineChart>
        <c:grouping val="standard"/>
        <c:varyColors val="0"/>
        <c:ser>
          <c:idx val="11"/>
          <c:order val="12"/>
          <c:tx>
            <c:strRef>
              <c:f>'Figure 69'!$L$19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69'!$M$19:$AI$19</c:f>
              <c:numCache>
                <c:formatCode>#,##0</c:formatCode>
                <c:ptCount val="23"/>
                <c:pt idx="0">
                  <c:v>60493.935460497203</c:v>
                </c:pt>
                <c:pt idx="1">
                  <c:v>60741.076615767743</c:v>
                </c:pt>
                <c:pt idx="2">
                  <c:v>60585.578333281577</c:v>
                </c:pt>
                <c:pt idx="3">
                  <c:v>60281.374963320312</c:v>
                </c:pt>
                <c:pt idx="4">
                  <c:v>59843.235107832654</c:v>
                </c:pt>
                <c:pt idx="5">
                  <c:v>59517.547194479252</c:v>
                </c:pt>
                <c:pt idx="6">
                  <c:v>59399.109296532682</c:v>
                </c:pt>
                <c:pt idx="7">
                  <c:v>59294.79120327175</c:v>
                </c:pt>
                <c:pt idx="8">
                  <c:v>59075.608181649928</c:v>
                </c:pt>
                <c:pt idx="9">
                  <c:v>58952.245734666554</c:v>
                </c:pt>
                <c:pt idx="10">
                  <c:v>58861.410580388365</c:v>
                </c:pt>
                <c:pt idx="11">
                  <c:v>58728.12065891338</c:v>
                </c:pt>
                <c:pt idx="12">
                  <c:v>58692.330226954909</c:v>
                </c:pt>
                <c:pt idx="13">
                  <c:v>59021.220048351934</c:v>
                </c:pt>
                <c:pt idx="14">
                  <c:v>59725.378953662483</c:v>
                </c:pt>
                <c:pt idx="15">
                  <c:v>60330.613431506674</c:v>
                </c:pt>
                <c:pt idx="16">
                  <c:v>61122.495257013259</c:v>
                </c:pt>
                <c:pt idx="17">
                  <c:v>62063.573110774516</c:v>
                </c:pt>
                <c:pt idx="18">
                  <c:v>63124.359245511965</c:v>
                </c:pt>
                <c:pt idx="19">
                  <c:v>63975.920587081753</c:v>
                </c:pt>
                <c:pt idx="20">
                  <c:v>65154.234324720375</c:v>
                </c:pt>
                <c:pt idx="21">
                  <c:v>66564.439788164309</c:v>
                </c:pt>
                <c:pt idx="22">
                  <c:v>68140.143916454006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18240"/>
        <c:axId val="179419776"/>
      </c:lineChart>
      <c:catAx>
        <c:axId val="179418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419776"/>
        <c:crosses val="autoZero"/>
        <c:auto val="1"/>
        <c:lblAlgn val="ctr"/>
        <c:lblOffset val="100"/>
        <c:noMultiLvlLbl val="0"/>
      </c:catAx>
      <c:valAx>
        <c:axId val="1794197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0304405768566347E-2"/>
              <c:y val="0.199356150655601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79418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293558149589279E-2"/>
                <c:y val="0.214091762387085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GB"/>
                    <a:t> 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55730153335737E-2"/>
          <c:y val="0.75593736442738224"/>
          <c:w val="0.92748356858306347"/>
          <c:h val="0.225583948903666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8'!$L$4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8'!$M$4:$AV$4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  <c:pt idx="13">
                  <c:v>58.911954600886034</c:v>
                </c:pt>
                <c:pt idx="14">
                  <c:v>65.972995642096421</c:v>
                </c:pt>
                <c:pt idx="15">
                  <c:v>69.844502542849199</c:v>
                </c:pt>
                <c:pt idx="16">
                  <c:v>71</c:v>
                </c:pt>
                <c:pt idx="17">
                  <c:v>72.2</c:v>
                </c:pt>
                <c:pt idx="18">
                  <c:v>73.3</c:v>
                </c:pt>
                <c:pt idx="19">
                  <c:v>74.471425424236699</c:v>
                </c:pt>
                <c:pt idx="20">
                  <c:v>76.328489709963648</c:v>
                </c:pt>
                <c:pt idx="21">
                  <c:v>81.175742252369588</c:v>
                </c:pt>
                <c:pt idx="22">
                  <c:v>85.424957143439727</c:v>
                </c:pt>
                <c:pt idx="23">
                  <c:v>89.170561380753398</c:v>
                </c:pt>
                <c:pt idx="24">
                  <c:v>92.580425182229448</c:v>
                </c:pt>
                <c:pt idx="25">
                  <c:v>96.137175424384452</c:v>
                </c:pt>
                <c:pt idx="26">
                  <c:v>98.434899032148309</c:v>
                </c:pt>
                <c:pt idx="27">
                  <c:v>100.75360641715201</c:v>
                </c:pt>
                <c:pt idx="28">
                  <c:v>100.81655774887157</c:v>
                </c:pt>
                <c:pt idx="29">
                  <c:v>100.95295230093062</c:v>
                </c:pt>
                <c:pt idx="30">
                  <c:v>101.08934685298966</c:v>
                </c:pt>
                <c:pt idx="31">
                  <c:v>101.22574140504871</c:v>
                </c:pt>
                <c:pt idx="32">
                  <c:v>101.36213595710775</c:v>
                </c:pt>
                <c:pt idx="33">
                  <c:v>101.4985305091668</c:v>
                </c:pt>
                <c:pt idx="34">
                  <c:v>101.63492506122584</c:v>
                </c:pt>
                <c:pt idx="35">
                  <c:v>101.77131961328489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8'!$L$5</c:f>
              <c:strCache>
                <c:ptCount val="1"/>
                <c:pt idx="0">
                  <c:v>Base Case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8'!$M$5:$AV$5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  <c:pt idx="13">
                  <c:v>52.389064067212637</c:v>
                </c:pt>
                <c:pt idx="14">
                  <c:v>54.464436533923987</c:v>
                </c:pt>
                <c:pt idx="15">
                  <c:v>55.832889007419773</c:v>
                </c:pt>
                <c:pt idx="16">
                  <c:v>56.01961465945196</c:v>
                </c:pt>
                <c:pt idx="17">
                  <c:v>57.103839185438488</c:v>
                </c:pt>
                <c:pt idx="18">
                  <c:v>57.290564837470683</c:v>
                </c:pt>
                <c:pt idx="19">
                  <c:v>58.374789363457197</c:v>
                </c:pt>
                <c:pt idx="20">
                  <c:v>60.916689719494642</c:v>
                </c:pt>
                <c:pt idx="21">
                  <c:v>62.754588858150129</c:v>
                </c:pt>
                <c:pt idx="22">
                  <c:v>65.758228801629798</c:v>
                </c:pt>
                <c:pt idx="23">
                  <c:v>70.159160039541661</c:v>
                </c:pt>
                <c:pt idx="24">
                  <c:v>73.54389187555978</c:v>
                </c:pt>
                <c:pt idx="25">
                  <c:v>76</c:v>
                </c:pt>
                <c:pt idx="26">
                  <c:v>77</c:v>
                </c:pt>
                <c:pt idx="27">
                  <c:v>77.5</c:v>
                </c:pt>
                <c:pt idx="28">
                  <c:v>78</c:v>
                </c:pt>
                <c:pt idx="29">
                  <c:v>78.279522563809394</c:v>
                </c:pt>
                <c:pt idx="30">
                  <c:v>78.04313358983714</c:v>
                </c:pt>
                <c:pt idx="31">
                  <c:v>77.806744615864901</c:v>
                </c:pt>
                <c:pt idx="32">
                  <c:v>77.570355641892661</c:v>
                </c:pt>
                <c:pt idx="33">
                  <c:v>77.333966667920407</c:v>
                </c:pt>
                <c:pt idx="34">
                  <c:v>77.097577693948168</c:v>
                </c:pt>
                <c:pt idx="35">
                  <c:v>76.861188719975914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8'!$L$6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8'!$M$6:$AV$6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  <c:pt idx="13">
                  <c:v>48.073833656502188</c:v>
                </c:pt>
                <c:pt idx="14">
                  <c:v>46.898742131070449</c:v>
                </c:pt>
                <c:pt idx="15">
                  <c:v>45.324958838081507</c:v>
                </c:pt>
                <c:pt idx="16">
                  <c:v>42.911824455498461</c:v>
                </c:pt>
                <c:pt idx="17">
                  <c:v>42.219359806583334</c:v>
                </c:pt>
                <c:pt idx="18">
                  <c:v>42.093457143144214</c:v>
                </c:pt>
                <c:pt idx="19">
                  <c:v>41.93607881384532</c:v>
                </c:pt>
                <c:pt idx="20">
                  <c:v>43.709207990612853</c:v>
                </c:pt>
                <c:pt idx="21">
                  <c:v>46.153818039055686</c:v>
                </c:pt>
                <c:pt idx="22">
                  <c:v>50.26663837806678</c:v>
                </c:pt>
                <c:pt idx="23">
                  <c:v>52.679772760649826</c:v>
                </c:pt>
                <c:pt idx="24">
                  <c:v>53.686994068162747</c:v>
                </c:pt>
                <c:pt idx="25">
                  <c:v>54.180112833299283</c:v>
                </c:pt>
                <c:pt idx="26">
                  <c:v>53.833880508841716</c:v>
                </c:pt>
                <c:pt idx="27">
                  <c:v>53.256826634745771</c:v>
                </c:pt>
                <c:pt idx="28">
                  <c:v>54.064702058480094</c:v>
                </c:pt>
                <c:pt idx="29">
                  <c:v>53.728961622642451</c:v>
                </c:pt>
                <c:pt idx="30">
                  <c:v>53.393221186804809</c:v>
                </c:pt>
                <c:pt idx="31">
                  <c:v>53.057480750967166</c:v>
                </c:pt>
                <c:pt idx="32">
                  <c:v>52.721740315129523</c:v>
                </c:pt>
                <c:pt idx="33">
                  <c:v>52.38599987929188</c:v>
                </c:pt>
                <c:pt idx="34">
                  <c:v>52.050259443454237</c:v>
                </c:pt>
                <c:pt idx="35">
                  <c:v>51.714519007616595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8'!$L$7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8'!$M$7:$AV$7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08384"/>
        <c:axId val="171582208"/>
      </c:lineChart>
      <c:catAx>
        <c:axId val="1714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582208"/>
        <c:crosses val="autoZero"/>
        <c:auto val="1"/>
        <c:lblAlgn val="ctr"/>
        <c:lblOffset val="100"/>
        <c:noMultiLvlLbl val="0"/>
      </c:catAx>
      <c:valAx>
        <c:axId val="171582208"/>
        <c:scaling>
          <c:orientation val="minMax"/>
        </c:scaling>
        <c:delete val="0"/>
        <c:axPos val="l"/>
        <c:majorGridlines/>
        <c:title>
          <c:tx>
            <c:strRef>
              <c:f>'Figure 8'!$L$2</c:f>
              <c:strCache>
                <c:ptCount val="1"/>
                <c:pt idx="0">
                  <c:v>£/MWh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140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Gone Green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70'!$L$5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70'!$M$5:$AI$5</c:f>
              <c:numCache>
                <c:formatCode>0.0</c:formatCode>
                <c:ptCount val="23"/>
                <c:pt idx="0">
                  <c:v>62.62679808</c:v>
                </c:pt>
                <c:pt idx="1">
                  <c:v>62.62679808</c:v>
                </c:pt>
                <c:pt idx="2">
                  <c:v>59.561273520000007</c:v>
                </c:pt>
                <c:pt idx="3">
                  <c:v>59.386682880000002</c:v>
                </c:pt>
                <c:pt idx="4">
                  <c:v>59.386682880000002</c:v>
                </c:pt>
                <c:pt idx="5">
                  <c:v>59.386682880000002</c:v>
                </c:pt>
                <c:pt idx="6">
                  <c:v>59.561273520000007</c:v>
                </c:pt>
                <c:pt idx="7">
                  <c:v>59.386682880000002</c:v>
                </c:pt>
                <c:pt idx="8">
                  <c:v>59.386185763421885</c:v>
                </c:pt>
                <c:pt idx="9">
                  <c:v>59.380722107375668</c:v>
                </c:pt>
                <c:pt idx="10">
                  <c:v>51.553970770239218</c:v>
                </c:pt>
                <c:pt idx="11">
                  <c:v>48.270981572465033</c:v>
                </c:pt>
                <c:pt idx="12">
                  <c:v>42.01624068679331</c:v>
                </c:pt>
                <c:pt idx="13">
                  <c:v>54.762193701998825</c:v>
                </c:pt>
                <c:pt idx="14">
                  <c:v>50.940326791447447</c:v>
                </c:pt>
                <c:pt idx="15">
                  <c:v>47.911724206096828</c:v>
                </c:pt>
                <c:pt idx="16">
                  <c:v>58.739824776843541</c:v>
                </c:pt>
                <c:pt idx="17">
                  <c:v>58.749905500379022</c:v>
                </c:pt>
                <c:pt idx="18">
                  <c:v>69.50399456453988</c:v>
                </c:pt>
                <c:pt idx="19">
                  <c:v>69.467258270086489</c:v>
                </c:pt>
                <c:pt idx="20">
                  <c:v>69.45031824161947</c:v>
                </c:pt>
                <c:pt idx="21">
                  <c:v>69.370856493978351</c:v>
                </c:pt>
                <c:pt idx="22">
                  <c:v>69.439200896411165</c:v>
                </c:pt>
              </c:numCache>
            </c:numRef>
          </c:val>
        </c:ser>
        <c:ser>
          <c:idx val="1"/>
          <c:order val="1"/>
          <c:tx>
            <c:strRef>
              <c:f>'Figure 70'!$L$6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70'!$M$6:$AI$6</c:f>
              <c:numCache>
                <c:formatCode>0.0</c:formatCode>
                <c:ptCount val="23"/>
                <c:pt idx="0">
                  <c:v>133.59030806322141</c:v>
                </c:pt>
                <c:pt idx="1">
                  <c:v>118.02138218185134</c:v>
                </c:pt>
                <c:pt idx="2">
                  <c:v>108.67298761386898</c:v>
                </c:pt>
                <c:pt idx="3">
                  <c:v>99.919278794634607</c:v>
                </c:pt>
                <c:pt idx="4">
                  <c:v>97.857204069557781</c:v>
                </c:pt>
                <c:pt idx="5">
                  <c:v>67.801135339168937</c:v>
                </c:pt>
                <c:pt idx="6">
                  <c:v>59.501547570873647</c:v>
                </c:pt>
                <c:pt idx="7">
                  <c:v>17.634217191972272</c:v>
                </c:pt>
                <c:pt idx="8">
                  <c:v>15.25032227758877</c:v>
                </c:pt>
                <c:pt idx="9">
                  <c:v>14.498741911563386</c:v>
                </c:pt>
                <c:pt idx="10">
                  <c:v>13.932417819834484</c:v>
                </c:pt>
                <c:pt idx="11">
                  <c:v>13.269694557575125</c:v>
                </c:pt>
                <c:pt idx="12">
                  <c:v>13.327055187547058</c:v>
                </c:pt>
                <c:pt idx="13">
                  <c:v>11.732601686438629</c:v>
                </c:pt>
                <c:pt idx="14">
                  <c:v>12.216097085128341</c:v>
                </c:pt>
                <c:pt idx="15">
                  <c:v>13.219827443731655</c:v>
                </c:pt>
                <c:pt idx="16">
                  <c:v>2.0465121354364535</c:v>
                </c:pt>
                <c:pt idx="17">
                  <c:v>1.8360960000000002</c:v>
                </c:pt>
                <c:pt idx="18">
                  <c:v>1.8360960000000002</c:v>
                </c:pt>
                <c:pt idx="19">
                  <c:v>1.8360960000000002</c:v>
                </c:pt>
                <c:pt idx="20">
                  <c:v>1.8360960000000002</c:v>
                </c:pt>
                <c:pt idx="21">
                  <c:v>1.8360960000000002</c:v>
                </c:pt>
                <c:pt idx="22">
                  <c:v>1.8360960000000002</c:v>
                </c:pt>
              </c:numCache>
            </c:numRef>
          </c:val>
        </c:ser>
        <c:ser>
          <c:idx val="2"/>
          <c:order val="2"/>
          <c:tx>
            <c:strRef>
              <c:f>'Figure 70'!$L$7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70'!$M$7:$AI$7</c:f>
              <c:numCache>
                <c:formatCode>0.0</c:formatCode>
                <c:ptCount val="23"/>
                <c:pt idx="0">
                  <c:v>73.72989637542058</c:v>
                </c:pt>
                <c:pt idx="1">
                  <c:v>75.357316632934214</c:v>
                </c:pt>
                <c:pt idx="2">
                  <c:v>84.948362337432386</c:v>
                </c:pt>
                <c:pt idx="3">
                  <c:v>84.211087059062379</c:v>
                </c:pt>
                <c:pt idx="4">
                  <c:v>76.614845620433925</c:v>
                </c:pt>
                <c:pt idx="5">
                  <c:v>88.069786748841537</c:v>
                </c:pt>
                <c:pt idx="6">
                  <c:v>81.783377512337154</c:v>
                </c:pt>
                <c:pt idx="7">
                  <c:v>106.30706068445073</c:v>
                </c:pt>
                <c:pt idx="8">
                  <c:v>100.52092440710145</c:v>
                </c:pt>
                <c:pt idx="9">
                  <c:v>94.464751501581304</c:v>
                </c:pt>
                <c:pt idx="10">
                  <c:v>99.093170872613769</c:v>
                </c:pt>
                <c:pt idx="11">
                  <c:v>97.120900405758974</c:v>
                </c:pt>
                <c:pt idx="12">
                  <c:v>101.29858273327883</c:v>
                </c:pt>
                <c:pt idx="13">
                  <c:v>90.141332622249266</c:v>
                </c:pt>
                <c:pt idx="14">
                  <c:v>92.671936942757426</c:v>
                </c:pt>
                <c:pt idx="15">
                  <c:v>100.27850620108474</c:v>
                </c:pt>
                <c:pt idx="16">
                  <c:v>99.763064613970727</c:v>
                </c:pt>
                <c:pt idx="17">
                  <c:v>92.358839894279768</c:v>
                </c:pt>
                <c:pt idx="18">
                  <c:v>74.512935829667128</c:v>
                </c:pt>
                <c:pt idx="19">
                  <c:v>71.299109585985846</c:v>
                </c:pt>
                <c:pt idx="20">
                  <c:v>64.598650754606766</c:v>
                </c:pt>
                <c:pt idx="21">
                  <c:v>57.893711864913541</c:v>
                </c:pt>
                <c:pt idx="22">
                  <c:v>54.041218014001863</c:v>
                </c:pt>
              </c:numCache>
            </c:numRef>
          </c:val>
        </c:ser>
        <c:ser>
          <c:idx val="3"/>
          <c:order val="3"/>
          <c:tx>
            <c:strRef>
              <c:f>'Figure 70'!$L$8</c:f>
              <c:strCache>
                <c:ptCount val="1"/>
                <c:pt idx="0">
                  <c:v>CCS Coal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70'!$M$8:$AI$8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2.9058782961914273</c:v>
                </c:pt>
                <c:pt idx="12">
                  <c:v>2.9522565840900477</c:v>
                </c:pt>
                <c:pt idx="13">
                  <c:v>2.7437382694841279</c:v>
                </c:pt>
                <c:pt idx="14">
                  <c:v>2.7652889976029122</c:v>
                </c:pt>
                <c:pt idx="15">
                  <c:v>2.8644891018215617</c:v>
                </c:pt>
                <c:pt idx="16">
                  <c:v>6.6934520291376556</c:v>
                </c:pt>
                <c:pt idx="17">
                  <c:v>17.374914357972997</c:v>
                </c:pt>
                <c:pt idx="18">
                  <c:v>21.781753031099491</c:v>
                </c:pt>
                <c:pt idx="19">
                  <c:v>21.171935727542145</c:v>
                </c:pt>
                <c:pt idx="20">
                  <c:v>28.177751845668176</c:v>
                </c:pt>
                <c:pt idx="21">
                  <c:v>28.887936710399082</c:v>
                </c:pt>
                <c:pt idx="22">
                  <c:v>27.567689730965633</c:v>
                </c:pt>
              </c:numCache>
            </c:numRef>
          </c:val>
        </c:ser>
        <c:ser>
          <c:idx val="4"/>
          <c:order val="4"/>
          <c:tx>
            <c:strRef>
              <c:f>'Figure 70'!$L$9</c:f>
              <c:strCache>
                <c:ptCount val="1"/>
                <c:pt idx="0">
                  <c:v>CCS Gas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70'!$M$9:$AI$9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5.6185418367604356</c:v>
                </c:pt>
                <c:pt idx="15">
                  <c:v>5.7518247978640646</c:v>
                </c:pt>
                <c:pt idx="16">
                  <c:v>9.0323174738810899</c:v>
                </c:pt>
                <c:pt idx="17">
                  <c:v>12.6128409284238</c:v>
                </c:pt>
                <c:pt idx="18">
                  <c:v>15.05515102015368</c:v>
                </c:pt>
                <c:pt idx="19">
                  <c:v>17.994562547282811</c:v>
                </c:pt>
                <c:pt idx="20">
                  <c:v>17.941542072672672</c:v>
                </c:pt>
                <c:pt idx="21">
                  <c:v>23.049678190617787</c:v>
                </c:pt>
                <c:pt idx="22">
                  <c:v>31.299856831575902</c:v>
                </c:pt>
              </c:numCache>
            </c:numRef>
          </c:val>
        </c:ser>
        <c:ser>
          <c:idx val="5"/>
          <c:order val="5"/>
          <c:tx>
            <c:strRef>
              <c:f>'Figure 70'!$L$10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70'!$M$10:$AI$10</c:f>
              <c:numCache>
                <c:formatCode>0.0</c:formatCode>
                <c:ptCount val="23"/>
                <c:pt idx="0">
                  <c:v>17.787622426677405</c:v>
                </c:pt>
                <c:pt idx="1">
                  <c:v>25.712897885480245</c:v>
                </c:pt>
                <c:pt idx="2">
                  <c:v>25.313345243312284</c:v>
                </c:pt>
                <c:pt idx="3">
                  <c:v>24.775468310197247</c:v>
                </c:pt>
                <c:pt idx="4">
                  <c:v>24.306753522555759</c:v>
                </c:pt>
                <c:pt idx="5">
                  <c:v>28.947451255385882</c:v>
                </c:pt>
                <c:pt idx="6">
                  <c:v>33.390918218426648</c:v>
                </c:pt>
                <c:pt idx="7">
                  <c:v>36.445777345179188</c:v>
                </c:pt>
                <c:pt idx="8">
                  <c:v>31.503471320975329</c:v>
                </c:pt>
                <c:pt idx="9">
                  <c:v>27.566182362054704</c:v>
                </c:pt>
                <c:pt idx="10">
                  <c:v>22.498341041123581</c:v>
                </c:pt>
                <c:pt idx="11">
                  <c:v>17.307557965869382</c:v>
                </c:pt>
                <c:pt idx="12">
                  <c:v>12.178245767776719</c:v>
                </c:pt>
                <c:pt idx="13">
                  <c:v>10.409331490060339</c:v>
                </c:pt>
                <c:pt idx="14">
                  <c:v>8.6640895882681885</c:v>
                </c:pt>
                <c:pt idx="15">
                  <c:v>6.9993210695722858</c:v>
                </c:pt>
                <c:pt idx="16">
                  <c:v>5.1975028804400525</c:v>
                </c:pt>
                <c:pt idx="17">
                  <c:v>3.5279032889995992</c:v>
                </c:pt>
                <c:pt idx="18">
                  <c:v>3.5279032889995992</c:v>
                </c:pt>
                <c:pt idx="19">
                  <c:v>3.5279032889995992</c:v>
                </c:pt>
                <c:pt idx="20">
                  <c:v>3.5279032889995992</c:v>
                </c:pt>
                <c:pt idx="21">
                  <c:v>3.5279032889995992</c:v>
                </c:pt>
                <c:pt idx="22">
                  <c:v>3.5279032889995992</c:v>
                </c:pt>
              </c:numCache>
            </c:numRef>
          </c:val>
        </c:ser>
        <c:ser>
          <c:idx val="6"/>
          <c:order val="6"/>
          <c:tx>
            <c:strRef>
              <c:f>'Figure 70'!$L$11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70'!$M$11:$AI$11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33.148367827873429</c:v>
                </c:pt>
                <c:pt idx="2">
                  <c:v>36.615660678825598</c:v>
                </c:pt>
                <c:pt idx="3">
                  <c:v>39.217152169224249</c:v>
                </c:pt>
                <c:pt idx="4">
                  <c:v>46.293866615847755</c:v>
                </c:pt>
                <c:pt idx="5">
                  <c:v>53.53280784692484</c:v>
                </c:pt>
                <c:pt idx="6">
                  <c:v>61.988278538648785</c:v>
                </c:pt>
                <c:pt idx="7">
                  <c:v>76.215743001257721</c:v>
                </c:pt>
                <c:pt idx="8">
                  <c:v>90.913700308010618</c:v>
                </c:pt>
                <c:pt idx="9">
                  <c:v>102.78771679597014</c:v>
                </c:pt>
                <c:pt idx="10">
                  <c:v>113.67637931869794</c:v>
                </c:pt>
                <c:pt idx="11">
                  <c:v>124.65661098631199</c:v>
                </c:pt>
                <c:pt idx="12">
                  <c:v>134.28677866093648</c:v>
                </c:pt>
                <c:pt idx="13">
                  <c:v>142.55043622715161</c:v>
                </c:pt>
                <c:pt idx="14">
                  <c:v>146.32285932278231</c:v>
                </c:pt>
                <c:pt idx="15">
                  <c:v>149.20052024784485</c:v>
                </c:pt>
                <c:pt idx="16">
                  <c:v>152.42331643151451</c:v>
                </c:pt>
                <c:pt idx="17">
                  <c:v>155.64929977777351</c:v>
                </c:pt>
                <c:pt idx="18">
                  <c:v>158.85850779420494</c:v>
                </c:pt>
                <c:pt idx="19">
                  <c:v>162.12949949234019</c:v>
                </c:pt>
                <c:pt idx="20">
                  <c:v>164.1883779765443</c:v>
                </c:pt>
                <c:pt idx="21">
                  <c:v>168.63097996583866</c:v>
                </c:pt>
                <c:pt idx="22">
                  <c:v>169.00014312324421</c:v>
                </c:pt>
              </c:numCache>
            </c:numRef>
          </c:val>
        </c:ser>
        <c:ser>
          <c:idx val="7"/>
          <c:order val="7"/>
          <c:tx>
            <c:strRef>
              <c:f>'Figure 70'!$L$12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70'!$M$12:$AI$12</c:f>
              <c:numCache>
                <c:formatCode>0.0</c:formatCode>
                <c:ptCount val="23"/>
                <c:pt idx="0">
                  <c:v>1.72696392</c:v>
                </c:pt>
                <c:pt idx="1">
                  <c:v>2.7539266709086148</c:v>
                </c:pt>
                <c:pt idx="2">
                  <c:v>3.4178778169080912</c:v>
                </c:pt>
                <c:pt idx="3">
                  <c:v>3.8222285615075164</c:v>
                </c:pt>
                <c:pt idx="4">
                  <c:v>4.2629782456068828</c:v>
                </c:pt>
                <c:pt idx="5">
                  <c:v>4.7435245950585863</c:v>
                </c:pt>
                <c:pt idx="6">
                  <c:v>5.2675905782144046</c:v>
                </c:pt>
                <c:pt idx="7">
                  <c:v>5.8392560583702853</c:v>
                </c:pt>
                <c:pt idx="8">
                  <c:v>6.4175429918386628</c:v>
                </c:pt>
                <c:pt idx="9">
                  <c:v>7.0029123263119324</c:v>
                </c:pt>
                <c:pt idx="10">
                  <c:v>7.5958525199248923</c:v>
                </c:pt>
                <c:pt idx="11">
                  <c:v>8.1968811922180631</c:v>
                </c:pt>
                <c:pt idx="12">
                  <c:v>8.8065468741580109</c:v>
                </c:pt>
                <c:pt idx="13">
                  <c:v>9.4254308631581267</c:v>
                </c:pt>
                <c:pt idx="14">
                  <c:v>10.054149189399894</c:v>
                </c:pt>
                <c:pt idx="15">
                  <c:v>10.693354700132639</c:v>
                </c:pt>
                <c:pt idx="16">
                  <c:v>11.343739269030511</c:v>
                </c:pt>
                <c:pt idx="17">
                  <c:v>12.006036138110119</c:v>
                </c:pt>
                <c:pt idx="18">
                  <c:v>12.681022400162455</c:v>
                </c:pt>
                <c:pt idx="19">
                  <c:v>13.369521630129984</c:v>
                </c:pt>
                <c:pt idx="20">
                  <c:v>14.072406674365565</c:v>
                </c:pt>
                <c:pt idx="21">
                  <c:v>14.79060260724621</c:v>
                </c:pt>
                <c:pt idx="22">
                  <c:v>15.525089865182844</c:v>
                </c:pt>
              </c:numCache>
            </c:numRef>
          </c:val>
        </c:ser>
        <c:ser>
          <c:idx val="8"/>
          <c:order val="8"/>
          <c:tx>
            <c:strRef>
              <c:f>'Figure 70'!$L$13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70'!$M$13:$AI$13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17.865298245454991</c:v>
                </c:pt>
                <c:pt idx="4">
                  <c:v>17.876518660606653</c:v>
                </c:pt>
                <c:pt idx="5">
                  <c:v>22.276499075758316</c:v>
                </c:pt>
                <c:pt idx="6">
                  <c:v>22.343073090909982</c:v>
                </c:pt>
                <c:pt idx="7">
                  <c:v>22.340772370040984</c:v>
                </c:pt>
                <c:pt idx="8">
                  <c:v>22.717914901292598</c:v>
                </c:pt>
                <c:pt idx="9">
                  <c:v>24.540226560051085</c:v>
                </c:pt>
                <c:pt idx="10">
                  <c:v>24.74498160806046</c:v>
                </c:pt>
                <c:pt idx="11">
                  <c:v>24.690772413824089</c:v>
                </c:pt>
                <c:pt idx="12">
                  <c:v>24.778541540989806</c:v>
                </c:pt>
                <c:pt idx="13">
                  <c:v>24.157199914587192</c:v>
                </c:pt>
                <c:pt idx="14">
                  <c:v>24.601419284077561</c:v>
                </c:pt>
                <c:pt idx="15">
                  <c:v>24.779724235186933</c:v>
                </c:pt>
                <c:pt idx="16">
                  <c:v>24.551067788321383</c:v>
                </c:pt>
                <c:pt idx="17">
                  <c:v>24.688478880588026</c:v>
                </c:pt>
                <c:pt idx="18">
                  <c:v>24.086176631244008</c:v>
                </c:pt>
                <c:pt idx="19">
                  <c:v>23.970661787660152</c:v>
                </c:pt>
                <c:pt idx="20">
                  <c:v>23.940525858515908</c:v>
                </c:pt>
                <c:pt idx="21">
                  <c:v>23.758195891634116</c:v>
                </c:pt>
                <c:pt idx="22">
                  <c:v>23.929053774770225</c:v>
                </c:pt>
              </c:numCache>
            </c:numRef>
          </c:val>
        </c:ser>
        <c:ser>
          <c:idx val="9"/>
          <c:order val="9"/>
          <c:tx>
            <c:strRef>
              <c:f>'Figure 70'!$L$14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70'!$M$14:$AI$14</c:f>
              <c:numCache>
                <c:formatCode>0.0</c:formatCode>
                <c:ptCount val="23"/>
                <c:pt idx="0">
                  <c:v>6.3461668452</c:v>
                </c:pt>
                <c:pt idx="1">
                  <c:v>6.4779691328650326</c:v>
                </c:pt>
                <c:pt idx="2">
                  <c:v>6.8438487440566647</c:v>
                </c:pt>
                <c:pt idx="3">
                  <c:v>7.0027628009945406</c:v>
                </c:pt>
                <c:pt idx="4">
                  <c:v>7.1670908922782441</c:v>
                </c:pt>
                <c:pt idx="5">
                  <c:v>7.3365099749305083</c:v>
                </c:pt>
                <c:pt idx="6">
                  <c:v>7.5107333857400267</c:v>
                </c:pt>
                <c:pt idx="7">
                  <c:v>7.6895050234423437</c:v>
                </c:pt>
                <c:pt idx="8">
                  <c:v>7.8725947086275241</c:v>
                </c:pt>
                <c:pt idx="9">
                  <c:v>8.0597944377147321</c:v>
                </c:pt>
                <c:pt idx="10">
                  <c:v>8.2509153255506646</c:v>
                </c:pt>
                <c:pt idx="11">
                  <c:v>8.4457850853490477</c:v>
                </c:pt>
                <c:pt idx="12">
                  <c:v>8.8230932783464464</c:v>
                </c:pt>
                <c:pt idx="13">
                  <c:v>9.2038475202250858</c:v>
                </c:pt>
                <c:pt idx="14">
                  <c:v>9.5879140331276105</c:v>
                </c:pt>
                <c:pt idx="15">
                  <c:v>9.9751690377337052</c:v>
                </c:pt>
                <c:pt idx="16">
                  <c:v>10.36549767270656</c:v>
                </c:pt>
                <c:pt idx="17">
                  <c:v>10.758793064427609</c:v>
                </c:pt>
                <c:pt idx="18">
                  <c:v>11.154955521769125</c:v>
                </c:pt>
                <c:pt idx="19">
                  <c:v>11.553891835579487</c:v>
                </c:pt>
                <c:pt idx="20">
                  <c:v>11.955514666395949</c:v>
                </c:pt>
                <c:pt idx="21">
                  <c:v>12.359742006918919</c:v>
                </c:pt>
                <c:pt idx="22">
                  <c:v>12.766496708175076</c:v>
                </c:pt>
              </c:numCache>
            </c:numRef>
          </c:val>
        </c:ser>
        <c:ser>
          <c:idx val="10"/>
          <c:order val="10"/>
          <c:tx>
            <c:strRef>
              <c:f>'Figure 70'!$L$15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70'!$M$15:$AI$15</c:f>
              <c:numCache>
                <c:formatCode>0.0</c:formatCode>
                <c:ptCount val="23"/>
                <c:pt idx="0">
                  <c:v>7.0196255431056063</c:v>
                </c:pt>
                <c:pt idx="1">
                  <c:v>7.0336965734256056</c:v>
                </c:pt>
                <c:pt idx="2">
                  <c:v>7.122829693574289</c:v>
                </c:pt>
                <c:pt idx="3">
                  <c:v>7.1296258445444707</c:v>
                </c:pt>
                <c:pt idx="4">
                  <c:v>7.2390709755900469</c:v>
                </c:pt>
                <c:pt idx="5">
                  <c:v>7.291865841256536</c:v>
                </c:pt>
                <c:pt idx="6">
                  <c:v>7.3931579627618387</c:v>
                </c:pt>
                <c:pt idx="7">
                  <c:v>7.4118384711157699</c:v>
                </c:pt>
                <c:pt idx="8">
                  <c:v>7.5885745807855383</c:v>
                </c:pt>
                <c:pt idx="9">
                  <c:v>7.655386955228888</c:v>
                </c:pt>
                <c:pt idx="10">
                  <c:v>8.4589772590825696</c:v>
                </c:pt>
                <c:pt idx="11">
                  <c:v>8.6682342875207556</c:v>
                </c:pt>
                <c:pt idx="12">
                  <c:v>9.133378107025937</c:v>
                </c:pt>
                <c:pt idx="13">
                  <c:v>9.7524902160915321</c:v>
                </c:pt>
                <c:pt idx="14">
                  <c:v>10.657408501874912</c:v>
                </c:pt>
                <c:pt idx="15">
                  <c:v>11.965456772552086</c:v>
                </c:pt>
                <c:pt idx="16">
                  <c:v>13.317947575626121</c:v>
                </c:pt>
                <c:pt idx="17">
                  <c:v>13.587394868481237</c:v>
                </c:pt>
                <c:pt idx="18">
                  <c:v>13.843116168764761</c:v>
                </c:pt>
                <c:pt idx="19">
                  <c:v>14.044765093070968</c:v>
                </c:pt>
                <c:pt idx="20">
                  <c:v>14.496543051321668</c:v>
                </c:pt>
                <c:pt idx="21">
                  <c:v>14.596009806232427</c:v>
                </c:pt>
                <c:pt idx="22">
                  <c:v>14.946120941536046</c:v>
                </c:pt>
              </c:numCache>
            </c:numRef>
          </c:val>
        </c:ser>
        <c:ser>
          <c:idx val="11"/>
          <c:order val="11"/>
          <c:tx>
            <c:strRef>
              <c:f>'Figure 70'!$L$16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70'!$M$16:$AI$16</c:f>
              <c:numCache>
                <c:formatCode>0.0</c:formatCode>
                <c:ptCount val="23"/>
                <c:pt idx="0">
                  <c:v>6.4326622468619296E-2</c:v>
                </c:pt>
                <c:pt idx="1">
                  <c:v>6.5587029937693789E-2</c:v>
                </c:pt>
                <c:pt idx="2">
                  <c:v>5.4679920000000007E-2</c:v>
                </c:pt>
                <c:pt idx="3">
                  <c:v>5.4679920000000007E-2</c:v>
                </c:pt>
                <c:pt idx="4">
                  <c:v>5.4679920000000007E-2</c:v>
                </c:pt>
                <c:pt idx="5">
                  <c:v>5.4679920000000007E-2</c:v>
                </c:pt>
                <c:pt idx="6">
                  <c:v>5.4679920000000007E-2</c:v>
                </c:pt>
                <c:pt idx="7">
                  <c:v>5.4679920000000007E-2</c:v>
                </c:pt>
                <c:pt idx="8">
                  <c:v>5.4679920000000007E-2</c:v>
                </c:pt>
                <c:pt idx="9">
                  <c:v>5.4679920000000007E-2</c:v>
                </c:pt>
                <c:pt idx="10">
                  <c:v>5.4679920000000007E-2</c:v>
                </c:pt>
                <c:pt idx="11">
                  <c:v>5.4679920000000007E-2</c:v>
                </c:pt>
                <c:pt idx="12">
                  <c:v>5.4679920000000007E-2</c:v>
                </c:pt>
                <c:pt idx="13">
                  <c:v>5.4679920000000007E-2</c:v>
                </c:pt>
                <c:pt idx="14">
                  <c:v>5.4679920000000007E-2</c:v>
                </c:pt>
                <c:pt idx="15">
                  <c:v>5.4679920000000007E-2</c:v>
                </c:pt>
                <c:pt idx="16">
                  <c:v>5.4679920000000007E-2</c:v>
                </c:pt>
                <c:pt idx="17">
                  <c:v>5.4679920000000007E-2</c:v>
                </c:pt>
                <c:pt idx="18">
                  <c:v>5.4679920000000007E-2</c:v>
                </c:pt>
                <c:pt idx="19">
                  <c:v>5.4679920000000007E-2</c:v>
                </c:pt>
                <c:pt idx="20">
                  <c:v>5.4679920000000007E-2</c:v>
                </c:pt>
                <c:pt idx="21">
                  <c:v>5.4679920000000007E-2</c:v>
                </c:pt>
                <c:pt idx="22">
                  <c:v>5.4679920000000007E-2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02880"/>
        <c:axId val="180221056"/>
      </c:areaChart>
      <c:lineChart>
        <c:grouping val="standard"/>
        <c:varyColors val="0"/>
        <c:ser>
          <c:idx val="12"/>
          <c:order val="12"/>
          <c:tx>
            <c:strRef>
              <c:f>'Figure 70'!$L$19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val>
            <c:numRef>
              <c:f>'Figure 70'!$M$19:$AI$19</c:f>
              <c:numCache>
                <c:formatCode>0.0</c:formatCode>
                <c:ptCount val="23"/>
                <c:pt idx="0">
                  <c:v>403.3571611757194</c:v>
                </c:pt>
                <c:pt idx="1">
                  <c:v>395.98028229655944</c:v>
                </c:pt>
                <c:pt idx="2">
                  <c:v>388.60340341739948</c:v>
                </c:pt>
                <c:pt idx="3">
                  <c:v>344.50340341739945</c:v>
                </c:pt>
                <c:pt idx="4">
                  <c:v>300.40340341739943</c:v>
                </c:pt>
                <c:pt idx="5">
                  <c:v>256.30340341739941</c:v>
                </c:pt>
                <c:pt idx="6">
                  <c:v>212.20340341739941</c:v>
                </c:pt>
                <c:pt idx="7">
                  <c:v>174.05633171027398</c:v>
                </c:pt>
                <c:pt idx="8">
                  <c:v>169.35633171027399</c:v>
                </c:pt>
                <c:pt idx="9">
                  <c:v>164.656331710274</c:v>
                </c:pt>
                <c:pt idx="10">
                  <c:v>159.95633171027401</c:v>
                </c:pt>
                <c:pt idx="11">
                  <c:v>155.25633171027403</c:v>
                </c:pt>
                <c:pt idx="12">
                  <c:v>150.65327241926505</c:v>
                </c:pt>
                <c:pt idx="13">
                  <c:v>132.05327241926506</c:v>
                </c:pt>
                <c:pt idx="14">
                  <c:v>113.45327241926506</c:v>
                </c:pt>
                <c:pt idx="15">
                  <c:v>94.853272419265068</c:v>
                </c:pt>
                <c:pt idx="16">
                  <c:v>76.253272419265073</c:v>
                </c:pt>
                <c:pt idx="17">
                  <c:v>57.425650615614039</c:v>
                </c:pt>
                <c:pt idx="18">
                  <c:v>53.925650615614039</c:v>
                </c:pt>
                <c:pt idx="19">
                  <c:v>50.425650615614039</c:v>
                </c:pt>
                <c:pt idx="20">
                  <c:v>46.925650615614039</c:v>
                </c:pt>
                <c:pt idx="21">
                  <c:v>43.425650615614039</c:v>
                </c:pt>
                <c:pt idx="22">
                  <c:v>39.952651495529253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35328"/>
        <c:axId val="180222976"/>
      </c:lineChart>
      <c:catAx>
        <c:axId val="180202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221056"/>
        <c:crosses val="autoZero"/>
        <c:auto val="1"/>
        <c:lblAlgn val="ctr"/>
        <c:lblOffset val="100"/>
        <c:noMultiLvlLbl val="0"/>
      </c:catAx>
      <c:valAx>
        <c:axId val="1802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0202880"/>
        <c:crosses val="autoZero"/>
        <c:crossBetween val="between"/>
      </c:valAx>
      <c:valAx>
        <c:axId val="18022297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 (gCO</a:t>
                </a:r>
                <a:r>
                  <a:rPr lang="en-GB" baseline="-25000"/>
                  <a:t>2</a:t>
                </a:r>
                <a:r>
                  <a:rPr lang="en-GB"/>
                  <a:t>/kWh)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9635328"/>
        <c:crosses val="max"/>
        <c:crossBetween val="between"/>
      </c:valAx>
      <c:catAx>
        <c:axId val="17963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02229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9513954575223825E-2"/>
          <c:y val="0.74376689851349498"/>
          <c:w val="0.92574456996418419"/>
          <c:h val="0.24377155932650763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  <a:endParaRPr lang="en-GB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71 - 74'!$W$4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71 - 74'!$U$5:$U$16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</c:v>
                </c:pt>
                <c:pt idx="11">
                  <c:v>Other</c:v>
                </c:pt>
              </c:strCache>
            </c:strRef>
          </c:cat>
          <c:val>
            <c:numRef>
              <c:f>'Figure 71 - 74'!$W$5:$W$16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7217</c:v>
                </c:pt>
                <c:pt idx="2">
                  <c:v>34085</c:v>
                </c:pt>
                <c:pt idx="3">
                  <c:v>4965.331230886829</c:v>
                </c:pt>
                <c:pt idx="4">
                  <c:v>0</c:v>
                </c:pt>
                <c:pt idx="5">
                  <c:v>6000</c:v>
                </c:pt>
                <c:pt idx="6">
                  <c:v>13668.803191237401</c:v>
                </c:pt>
                <c:pt idx="7">
                  <c:v>12580.9</c:v>
                </c:pt>
                <c:pt idx="8">
                  <c:v>7456.4449517987478</c:v>
                </c:pt>
                <c:pt idx="9">
                  <c:v>3780.138481893468</c:v>
                </c:pt>
                <c:pt idx="10">
                  <c:v>3501.851621618142</c:v>
                </c:pt>
                <c:pt idx="11">
                  <c:v>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71 - 74'!$X$4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71 - 74'!$U$5:$U$16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</c:v>
                </c:pt>
                <c:pt idx="11">
                  <c:v>Other</c:v>
                </c:pt>
              </c:strCache>
            </c:strRef>
          </c:cat>
          <c:val>
            <c:numRef>
              <c:f>'Figure 71 - 74'!$X$5:$X$16</c:f>
              <c:numCache>
                <c:formatCode>_-* #,##0_-;\-* #,##0_-;_-* "-"??_-;_-@_-</c:formatCode>
                <c:ptCount val="12"/>
                <c:pt idx="0">
                  <c:v>10692</c:v>
                </c:pt>
                <c:pt idx="1">
                  <c:v>0</c:v>
                </c:pt>
                <c:pt idx="2">
                  <c:v>31904</c:v>
                </c:pt>
                <c:pt idx="3">
                  <c:v>5519.4674824975809</c:v>
                </c:pt>
                <c:pt idx="4">
                  <c:v>10964</c:v>
                </c:pt>
                <c:pt idx="5">
                  <c:v>11400</c:v>
                </c:pt>
                <c:pt idx="6">
                  <c:v>19446.403563107717</c:v>
                </c:pt>
                <c:pt idx="7">
                  <c:v>35374.9</c:v>
                </c:pt>
                <c:pt idx="8">
                  <c:v>20054.41171335919</c:v>
                </c:pt>
                <c:pt idx="9">
                  <c:v>4327.5780859508995</c:v>
                </c:pt>
                <c:pt idx="10">
                  <c:v>7701.9290396594388</c:v>
                </c:pt>
                <c:pt idx="11">
                  <c:v>5509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71 - 74'!$W$30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71 - 74'!$U$31:$U$42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 71 - 74'!$W$31:$W$42</c:f>
              <c:numCache>
                <c:formatCode>0.0</c:formatCode>
                <c:ptCount val="12"/>
                <c:pt idx="0">
                  <c:v>59.386682880000002</c:v>
                </c:pt>
                <c:pt idx="1">
                  <c:v>17.634217191972272</c:v>
                </c:pt>
                <c:pt idx="2">
                  <c:v>106.30706068445073</c:v>
                </c:pt>
                <c:pt idx="3">
                  <c:v>0</c:v>
                </c:pt>
                <c:pt idx="4">
                  <c:v>0</c:v>
                </c:pt>
                <c:pt idx="5">
                  <c:v>36.445777345179188</c:v>
                </c:pt>
                <c:pt idx="6">
                  <c:v>76.215743001257721</c:v>
                </c:pt>
                <c:pt idx="7">
                  <c:v>5.8392560583702853</c:v>
                </c:pt>
                <c:pt idx="8">
                  <c:v>22.340772370040984</c:v>
                </c:pt>
                <c:pt idx="9">
                  <c:v>7.6895050234423437</c:v>
                </c:pt>
                <c:pt idx="10">
                  <c:v>7.4118384711157699</c:v>
                </c:pt>
                <c:pt idx="11">
                  <c:v>5.4679920000000007E-2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71 - 74'!$X$30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dLbl>
              <c:idx val="11"/>
              <c:delete val="1"/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71 - 74'!$U$31:$U$42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 71 - 74'!$X$31:$X$42</c:f>
              <c:numCache>
                <c:formatCode>0.0</c:formatCode>
                <c:ptCount val="12"/>
                <c:pt idx="0">
                  <c:v>69.439200896411165</c:v>
                </c:pt>
                <c:pt idx="1">
                  <c:v>1.8360960000000002</c:v>
                </c:pt>
                <c:pt idx="2">
                  <c:v>54.041218014001863</c:v>
                </c:pt>
                <c:pt idx="3">
                  <c:v>27.567689730965633</c:v>
                </c:pt>
                <c:pt idx="4">
                  <c:v>31.299856831575902</c:v>
                </c:pt>
                <c:pt idx="5">
                  <c:v>3.5279032889995992</c:v>
                </c:pt>
                <c:pt idx="6">
                  <c:v>169.00014312324421</c:v>
                </c:pt>
                <c:pt idx="7">
                  <c:v>15.525089865182844</c:v>
                </c:pt>
                <c:pt idx="8">
                  <c:v>23.929053774770225</c:v>
                </c:pt>
                <c:pt idx="9">
                  <c:v>12.766496708175076</c:v>
                </c:pt>
                <c:pt idx="10">
                  <c:v>14.946120941536046</c:v>
                </c:pt>
                <c:pt idx="11">
                  <c:v>5.4679920000000007E-2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Slow Progression</a:t>
            </a:r>
          </a:p>
        </c:rich>
      </c:tx>
      <c:layout>
        <c:manualLayout>
          <c:xMode val="edge"/>
          <c:yMode val="edge"/>
          <c:x val="0.43097276264591439"/>
          <c:y val="3.178042253175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75'!$J$5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75'!$K$5:$AG$5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8981</c:v>
                </c:pt>
                <c:pt idx="11">
                  <c:v>7122</c:v>
                </c:pt>
                <c:pt idx="12">
                  <c:v>5179</c:v>
                </c:pt>
                <c:pt idx="13">
                  <c:v>5179</c:v>
                </c:pt>
                <c:pt idx="14">
                  <c:v>5768</c:v>
                </c:pt>
                <c:pt idx="15">
                  <c:v>4552</c:v>
                </c:pt>
                <c:pt idx="16">
                  <c:v>6222</c:v>
                </c:pt>
                <c:pt idx="17">
                  <c:v>6222</c:v>
                </c:pt>
                <c:pt idx="18">
                  <c:v>7892</c:v>
                </c:pt>
                <c:pt idx="19">
                  <c:v>7892</c:v>
                </c:pt>
                <c:pt idx="20">
                  <c:v>7892</c:v>
                </c:pt>
                <c:pt idx="21">
                  <c:v>7892</c:v>
                </c:pt>
                <c:pt idx="22">
                  <c:v>7892</c:v>
                </c:pt>
              </c:numCache>
            </c:numRef>
          </c:val>
        </c:ser>
        <c:ser>
          <c:idx val="1"/>
          <c:order val="1"/>
          <c:tx>
            <c:strRef>
              <c:f>'Figure 75'!$J$6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75'!$K$6:$AG$6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12342</c:v>
                </c:pt>
                <c:pt idx="6">
                  <c:v>10398</c:v>
                </c:pt>
                <c:pt idx="7">
                  <c:v>7855</c:v>
                </c:pt>
                <c:pt idx="8">
                  <c:v>5855</c:v>
                </c:pt>
                <c:pt idx="9">
                  <c:v>5855</c:v>
                </c:pt>
                <c:pt idx="10">
                  <c:v>3902</c:v>
                </c:pt>
                <c:pt idx="11">
                  <c:v>3902</c:v>
                </c:pt>
                <c:pt idx="12">
                  <c:v>3902</c:v>
                </c:pt>
                <c:pt idx="13">
                  <c:v>3902</c:v>
                </c:pt>
                <c:pt idx="14">
                  <c:v>3902</c:v>
                </c:pt>
                <c:pt idx="15">
                  <c:v>3902</c:v>
                </c:pt>
                <c:pt idx="16">
                  <c:v>1914</c:v>
                </c:pt>
                <c:pt idx="17">
                  <c:v>1914</c:v>
                </c:pt>
                <c:pt idx="18">
                  <c:v>1914</c:v>
                </c:pt>
                <c:pt idx="19">
                  <c:v>1914</c:v>
                </c:pt>
                <c:pt idx="20">
                  <c:v>1914</c:v>
                </c:pt>
                <c:pt idx="21">
                  <c:v>1914</c:v>
                </c:pt>
                <c:pt idx="22">
                  <c:v>1914</c:v>
                </c:pt>
              </c:numCache>
            </c:numRef>
          </c:val>
        </c:ser>
        <c:ser>
          <c:idx val="2"/>
          <c:order val="2"/>
          <c:tx>
            <c:strRef>
              <c:f>'Figure 75'!$J$7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75'!$K$7:$AG$7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30910</c:v>
                </c:pt>
                <c:pt idx="4">
                  <c:v>31620</c:v>
                </c:pt>
                <c:pt idx="5">
                  <c:v>32540</c:v>
                </c:pt>
                <c:pt idx="6">
                  <c:v>32615</c:v>
                </c:pt>
                <c:pt idx="7">
                  <c:v>34250</c:v>
                </c:pt>
                <c:pt idx="8">
                  <c:v>35811</c:v>
                </c:pt>
                <c:pt idx="9">
                  <c:v>35320</c:v>
                </c:pt>
                <c:pt idx="10">
                  <c:v>36690</c:v>
                </c:pt>
                <c:pt idx="11">
                  <c:v>37682</c:v>
                </c:pt>
                <c:pt idx="12">
                  <c:v>38752</c:v>
                </c:pt>
                <c:pt idx="13">
                  <c:v>38257</c:v>
                </c:pt>
                <c:pt idx="14">
                  <c:v>36880</c:v>
                </c:pt>
                <c:pt idx="15">
                  <c:v>37630</c:v>
                </c:pt>
                <c:pt idx="16">
                  <c:v>37630</c:v>
                </c:pt>
                <c:pt idx="17">
                  <c:v>36250</c:v>
                </c:pt>
                <c:pt idx="18">
                  <c:v>34635</c:v>
                </c:pt>
                <c:pt idx="19">
                  <c:v>34215</c:v>
                </c:pt>
                <c:pt idx="20">
                  <c:v>34215</c:v>
                </c:pt>
                <c:pt idx="21">
                  <c:v>34290</c:v>
                </c:pt>
                <c:pt idx="22">
                  <c:v>34290</c:v>
                </c:pt>
              </c:numCache>
            </c:numRef>
          </c:val>
        </c:ser>
        <c:ser>
          <c:idx val="3"/>
          <c:order val="3"/>
          <c:tx>
            <c:strRef>
              <c:f>'Figure 75'!$J$8</c:f>
              <c:strCache>
                <c:ptCount val="1"/>
                <c:pt idx="0">
                  <c:v>CHP (Thermal &amp; Renewable)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75'!$K$8:$AG$8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4253.7977343873135</c:v>
                </c:pt>
                <c:pt idx="4">
                  <c:v>4309.1811085121917</c:v>
                </c:pt>
                <c:pt idx="5">
                  <c:v>4364.5644826370708</c:v>
                </c:pt>
                <c:pt idx="6">
                  <c:v>4754.9478567619499</c:v>
                </c:pt>
                <c:pt idx="7">
                  <c:v>4810.331230886829</c:v>
                </c:pt>
                <c:pt idx="8">
                  <c:v>4865.714605011708</c:v>
                </c:pt>
                <c:pt idx="9">
                  <c:v>4921.0979791365871</c:v>
                </c:pt>
                <c:pt idx="10">
                  <c:v>4830.8669929990328</c:v>
                </c:pt>
                <c:pt idx="11">
                  <c:v>4888.2503671239119</c:v>
                </c:pt>
                <c:pt idx="12">
                  <c:v>4945.6337412487901</c:v>
                </c:pt>
                <c:pt idx="13">
                  <c:v>5003.0171153736701</c:v>
                </c:pt>
                <c:pt idx="14">
                  <c:v>5060.4004894985483</c:v>
                </c:pt>
                <c:pt idx="15">
                  <c:v>5117.7838636234274</c:v>
                </c:pt>
                <c:pt idx="16">
                  <c:v>5175.1672377483064</c:v>
                </c:pt>
                <c:pt idx="17">
                  <c:v>5232.5506118731855</c:v>
                </c:pt>
                <c:pt idx="18">
                  <c:v>5289.9339859980646</c:v>
                </c:pt>
                <c:pt idx="19">
                  <c:v>5347.3173601229437</c:v>
                </c:pt>
                <c:pt idx="20">
                  <c:v>5404.7007342478228</c:v>
                </c:pt>
                <c:pt idx="21">
                  <c:v>5462.0841083727018</c:v>
                </c:pt>
                <c:pt idx="22">
                  <c:v>5519.4674824975809</c:v>
                </c:pt>
              </c:numCache>
            </c:numRef>
          </c:val>
        </c:ser>
        <c:ser>
          <c:idx val="4"/>
          <c:order val="4"/>
          <c:tx>
            <c:strRef>
              <c:f>'Figure 75'!$J$9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75'!$K$9:$AG$9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304</c:v>
                </c:pt>
                <c:pt idx="15">
                  <c:v>304</c:v>
                </c:pt>
                <c:pt idx="16">
                  <c:v>304</c:v>
                </c:pt>
                <c:pt idx="17">
                  <c:v>1104</c:v>
                </c:pt>
                <c:pt idx="18">
                  <c:v>1104</c:v>
                </c:pt>
                <c:pt idx="19">
                  <c:v>1504</c:v>
                </c:pt>
                <c:pt idx="20">
                  <c:v>1504</c:v>
                </c:pt>
                <c:pt idx="21">
                  <c:v>1504</c:v>
                </c:pt>
                <c:pt idx="22">
                  <c:v>1504</c:v>
                </c:pt>
              </c:numCache>
            </c:numRef>
          </c:val>
        </c:ser>
        <c:ser>
          <c:idx val="5"/>
          <c:order val="5"/>
          <c:tx>
            <c:strRef>
              <c:f>'Figure 75'!$J$10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75'!$K$10:$AG$10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7400</c:v>
                </c:pt>
                <c:pt idx="13">
                  <c:v>7400</c:v>
                </c:pt>
                <c:pt idx="14">
                  <c:v>7400</c:v>
                </c:pt>
                <c:pt idx="15">
                  <c:v>7400</c:v>
                </c:pt>
                <c:pt idx="16">
                  <c:v>7400</c:v>
                </c:pt>
                <c:pt idx="17">
                  <c:v>8400</c:v>
                </c:pt>
                <c:pt idx="18">
                  <c:v>9400</c:v>
                </c:pt>
                <c:pt idx="19">
                  <c:v>9400</c:v>
                </c:pt>
                <c:pt idx="20">
                  <c:v>9400</c:v>
                </c:pt>
                <c:pt idx="21">
                  <c:v>9400</c:v>
                </c:pt>
                <c:pt idx="22">
                  <c:v>11400</c:v>
                </c:pt>
              </c:numCache>
            </c:numRef>
          </c:val>
        </c:ser>
        <c:ser>
          <c:idx val="6"/>
          <c:order val="6"/>
          <c:tx>
            <c:strRef>
              <c:f>'Figure 75'!$J$11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75'!$K$11:$AG$11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7128.1731961379874</c:v>
                </c:pt>
                <c:pt idx="2">
                  <c:v>7900.8017642373543</c:v>
                </c:pt>
                <c:pt idx="3">
                  <c:v>8838.1860581205274</c:v>
                </c:pt>
                <c:pt idx="4">
                  <c:v>9554.4446189488826</c:v>
                </c:pt>
                <c:pt idx="5">
                  <c:v>10424.170768540067</c:v>
                </c:pt>
                <c:pt idx="6">
                  <c:v>11036.92508170691</c:v>
                </c:pt>
                <c:pt idx="7">
                  <c:v>12157.776875889218</c:v>
                </c:pt>
                <c:pt idx="8">
                  <c:v>12893.405359405808</c:v>
                </c:pt>
                <c:pt idx="9">
                  <c:v>13509.050462811363</c:v>
                </c:pt>
                <c:pt idx="10">
                  <c:v>14559.799066230773</c:v>
                </c:pt>
                <c:pt idx="11">
                  <c:v>15433.225489952511</c:v>
                </c:pt>
                <c:pt idx="12">
                  <c:v>15883.883531381587</c:v>
                </c:pt>
                <c:pt idx="13">
                  <c:v>16272.306766942898</c:v>
                </c:pt>
                <c:pt idx="14">
                  <c:v>16345.008922206835</c:v>
                </c:pt>
                <c:pt idx="15">
                  <c:v>16449.484292509984</c:v>
                </c:pt>
                <c:pt idx="16">
                  <c:v>16504.208200385958</c:v>
                </c:pt>
                <c:pt idx="17">
                  <c:v>16550.637479158941</c:v>
                </c:pt>
                <c:pt idx="18">
                  <c:v>16589.210974361937</c:v>
                </c:pt>
                <c:pt idx="19">
                  <c:v>16651.946819626024</c:v>
                </c:pt>
                <c:pt idx="20">
                  <c:v>16708.041819285165</c:v>
                </c:pt>
                <c:pt idx="21">
                  <c:v>16757.784331338207</c:v>
                </c:pt>
                <c:pt idx="22">
                  <c:v>16801.453210218533</c:v>
                </c:pt>
              </c:numCache>
            </c:numRef>
          </c:val>
        </c:ser>
        <c:ser>
          <c:idx val="7"/>
          <c:order val="7"/>
          <c:tx>
            <c:strRef>
              <c:f>'Figure 75'!$J$12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75'!$K$12:$AG$12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5158.6000000000004</c:v>
                </c:pt>
                <c:pt idx="5">
                  <c:v>5191.8999999999996</c:v>
                </c:pt>
                <c:pt idx="6">
                  <c:v>5921.9</c:v>
                </c:pt>
                <c:pt idx="7">
                  <c:v>7201.9</c:v>
                </c:pt>
                <c:pt idx="8">
                  <c:v>9106.9</c:v>
                </c:pt>
                <c:pt idx="9">
                  <c:v>11878.9</c:v>
                </c:pt>
                <c:pt idx="10">
                  <c:v>14520.9</c:v>
                </c:pt>
                <c:pt idx="11">
                  <c:v>17475.900000000001</c:v>
                </c:pt>
                <c:pt idx="12">
                  <c:v>20165.900000000001</c:v>
                </c:pt>
                <c:pt idx="13">
                  <c:v>22208.9</c:v>
                </c:pt>
                <c:pt idx="14">
                  <c:v>23391.9</c:v>
                </c:pt>
                <c:pt idx="15">
                  <c:v>24214.9</c:v>
                </c:pt>
                <c:pt idx="16">
                  <c:v>24714.9</c:v>
                </c:pt>
                <c:pt idx="17">
                  <c:v>25214.9</c:v>
                </c:pt>
                <c:pt idx="18">
                  <c:v>25714.9</c:v>
                </c:pt>
                <c:pt idx="19">
                  <c:v>25714.9</c:v>
                </c:pt>
                <c:pt idx="20">
                  <c:v>25714.9</c:v>
                </c:pt>
                <c:pt idx="21">
                  <c:v>25714.9</c:v>
                </c:pt>
                <c:pt idx="22">
                  <c:v>25714.9</c:v>
                </c:pt>
              </c:numCache>
            </c:numRef>
          </c:val>
        </c:ser>
        <c:ser>
          <c:idx val="8"/>
          <c:order val="8"/>
          <c:tx>
            <c:strRef>
              <c:f>'Figure 75'!$J$13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75'!$K$13:$AG$13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3263.5922096113131</c:v>
                </c:pt>
                <c:pt idx="2">
                  <c:v>3861.5344192226262</c:v>
                </c:pt>
                <c:pt idx="3">
                  <c:v>4165.3454730261656</c:v>
                </c:pt>
                <c:pt idx="4">
                  <c:v>4479.4213479057762</c:v>
                </c:pt>
                <c:pt idx="5">
                  <c:v>4804.2186562829775</c:v>
                </c:pt>
                <c:pt idx="6">
                  <c:v>5140.2182217877244</c:v>
                </c:pt>
                <c:pt idx="7">
                  <c:v>5487.9264682201656</c:v>
                </c:pt>
                <c:pt idx="8">
                  <c:v>5845.7218108602519</c:v>
                </c:pt>
                <c:pt idx="9">
                  <c:v>6214.1017214946569</c:v>
                </c:pt>
                <c:pt idx="10">
                  <c:v>6593.5924426774009</c:v>
                </c:pt>
                <c:pt idx="11">
                  <c:v>6984.7507032004869</c:v>
                </c:pt>
                <c:pt idx="12">
                  <c:v>7388.1655363850277</c:v>
                </c:pt>
                <c:pt idx="13">
                  <c:v>7804.4602073610122</c:v>
                </c:pt>
                <c:pt idx="14">
                  <c:v>8234.2942558739305</c:v>
                </c:pt>
                <c:pt idx="15">
                  <c:v>8678.3656615487853</c:v>
                </c:pt>
                <c:pt idx="16">
                  <c:v>9137.4131389577997</c:v>
                </c:pt>
                <c:pt idx="17">
                  <c:v>9612.2185702789611</c:v>
                </c:pt>
                <c:pt idx="18">
                  <c:v>10103.609583799676</c:v>
                </c:pt>
                <c:pt idx="19">
                  <c:v>10612.462287015122</c:v>
                </c:pt>
                <c:pt idx="20">
                  <c:v>11139.704163595812</c:v>
                </c:pt>
                <c:pt idx="21">
                  <c:v>11686.317144055389</c:v>
                </c:pt>
                <c:pt idx="22">
                  <c:v>12253.340860539425</c:v>
                </c:pt>
              </c:numCache>
            </c:numRef>
          </c:val>
        </c:ser>
        <c:ser>
          <c:idx val="12"/>
          <c:order val="9"/>
          <c:tx>
            <c:strRef>
              <c:f>'Figure 75'!$J$14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75'!$K$14:$AG$14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2757.4879208114862</c:v>
                </c:pt>
                <c:pt idx="4">
                  <c:v>2760.6505610819818</c:v>
                </c:pt>
                <c:pt idx="5">
                  <c:v>2763.8132013524773</c:v>
                </c:pt>
                <c:pt idx="6">
                  <c:v>3046.9758416229724</c:v>
                </c:pt>
                <c:pt idx="7">
                  <c:v>3050.138481893468</c:v>
                </c:pt>
                <c:pt idx="8">
                  <c:v>3053.3011221639636</c:v>
                </c:pt>
                <c:pt idx="9">
                  <c:v>3056.4637624344587</c:v>
                </c:pt>
                <c:pt idx="10">
                  <c:v>3059.6264027049542</c:v>
                </c:pt>
                <c:pt idx="11">
                  <c:v>3062.7890429754498</c:v>
                </c:pt>
                <c:pt idx="12">
                  <c:v>3065.9516832459449</c:v>
                </c:pt>
                <c:pt idx="13">
                  <c:v>3069.1143235164404</c:v>
                </c:pt>
                <c:pt idx="14">
                  <c:v>3072.276963786936</c:v>
                </c:pt>
                <c:pt idx="15">
                  <c:v>3075.4396040574311</c:v>
                </c:pt>
                <c:pt idx="16">
                  <c:v>3078.6022443279267</c:v>
                </c:pt>
                <c:pt idx="17">
                  <c:v>3081.7648845984222</c:v>
                </c:pt>
                <c:pt idx="18">
                  <c:v>3084.9275248689173</c:v>
                </c:pt>
                <c:pt idx="19">
                  <c:v>3088.0901651394129</c:v>
                </c:pt>
                <c:pt idx="20">
                  <c:v>3091.2528054099084</c:v>
                </c:pt>
                <c:pt idx="21">
                  <c:v>3094.4154456804035</c:v>
                </c:pt>
                <c:pt idx="22">
                  <c:v>3097.5780859508991</c:v>
                </c:pt>
              </c:numCache>
            </c:numRef>
          </c:val>
        </c:ser>
        <c:ser>
          <c:idx val="9"/>
          <c:order val="10"/>
          <c:tx>
            <c:strRef>
              <c:f>'Figure 75'!$J$15</c:f>
              <c:strCache>
                <c:ptCount val="1"/>
                <c:pt idx="0">
                  <c:v>Other Renewables (Marine/Hydro/Other)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75'!$K$15:$AG$15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2959.902664957458</c:v>
                </c:pt>
                <c:pt idx="2">
                  <c:v>3048.783895389749</c:v>
                </c:pt>
                <c:pt idx="3">
                  <c:v>3123.4090595990183</c:v>
                </c:pt>
                <c:pt idx="4">
                  <c:v>3229.6960625034562</c:v>
                </c:pt>
                <c:pt idx="5">
                  <c:v>3317.5731088212178</c:v>
                </c:pt>
                <c:pt idx="6">
                  <c:v>3416.9769701468849</c:v>
                </c:pt>
                <c:pt idx="7">
                  <c:v>3501.851621618142</c:v>
                </c:pt>
                <c:pt idx="8">
                  <c:v>3631.8255401400888</c:v>
                </c:pt>
                <c:pt idx="9">
                  <c:v>3727.2586781251998</c:v>
                </c:pt>
                <c:pt idx="10">
                  <c:v>3848.5563403914625</c:v>
                </c:pt>
                <c:pt idx="11">
                  <c:v>3995.1726805424987</c:v>
                </c:pt>
                <c:pt idx="12">
                  <c:v>4209.4328873244613</c:v>
                </c:pt>
                <c:pt idx="13">
                  <c:v>4423.083172656723</c:v>
                </c:pt>
                <c:pt idx="14">
                  <c:v>4638.7504090710045</c:v>
                </c:pt>
                <c:pt idx="15">
                  <c:v>4843.1296358799109</c:v>
                </c:pt>
                <c:pt idx="16">
                  <c:v>5076.9903881970986</c:v>
                </c:pt>
                <c:pt idx="17">
                  <c:v>5290.1837194164937</c:v>
                </c:pt>
                <c:pt idx="18">
                  <c:v>5498.1091924283974</c:v>
                </c:pt>
                <c:pt idx="19">
                  <c:v>5687.7555594103414</c:v>
                </c:pt>
                <c:pt idx="20">
                  <c:v>5899.1130544331918</c:v>
                </c:pt>
                <c:pt idx="21">
                  <c:v>6092.1732685224997</c:v>
                </c:pt>
                <c:pt idx="22">
                  <c:v>6306.9290396594388</c:v>
                </c:pt>
              </c:numCache>
            </c:numRef>
          </c:val>
        </c:ser>
        <c:ser>
          <c:idx val="10"/>
          <c:order val="11"/>
          <c:tx>
            <c:strRef>
              <c:f>'Figure 75'!$J$16</c:f>
              <c:strCache>
                <c:ptCount val="1"/>
                <c:pt idx="0">
                  <c:v>Other (Oil/Diesel/Pumped Storage)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75'!$K$16:$AG$16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3521</c:v>
                </c:pt>
                <c:pt idx="8">
                  <c:v>3481</c:v>
                </c:pt>
                <c:pt idx="9">
                  <c:v>3481</c:v>
                </c:pt>
                <c:pt idx="10">
                  <c:v>3481</c:v>
                </c:pt>
                <c:pt idx="11">
                  <c:v>3431</c:v>
                </c:pt>
                <c:pt idx="12">
                  <c:v>3431</c:v>
                </c:pt>
                <c:pt idx="13">
                  <c:v>3431</c:v>
                </c:pt>
                <c:pt idx="14">
                  <c:v>3431</c:v>
                </c:pt>
                <c:pt idx="15">
                  <c:v>3431</c:v>
                </c:pt>
                <c:pt idx="16">
                  <c:v>3431</c:v>
                </c:pt>
                <c:pt idx="17">
                  <c:v>3431</c:v>
                </c:pt>
                <c:pt idx="18">
                  <c:v>3431</c:v>
                </c:pt>
                <c:pt idx="19">
                  <c:v>3431</c:v>
                </c:pt>
                <c:pt idx="20">
                  <c:v>3431</c:v>
                </c:pt>
                <c:pt idx="21">
                  <c:v>3431</c:v>
                </c:pt>
                <c:pt idx="22">
                  <c:v>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0302592"/>
        <c:axId val="180304128"/>
      </c:barChart>
      <c:lineChart>
        <c:grouping val="standard"/>
        <c:varyColors val="0"/>
        <c:ser>
          <c:idx val="14"/>
          <c:order val="12"/>
          <c:tx>
            <c:strRef>
              <c:f>'Figure 75'!$J$19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75'!$K$19:$AG$19</c:f>
              <c:numCache>
                <c:formatCode>_-* #,##0_-;\-* #,##0_-;_-* "-"??_-;_-@_-</c:formatCode>
                <c:ptCount val="23"/>
                <c:pt idx="0">
                  <c:v>60493.93546049721</c:v>
                </c:pt>
                <c:pt idx="1">
                  <c:v>60740.281933767736</c:v>
                </c:pt>
                <c:pt idx="2">
                  <c:v>60453.340396609565</c:v>
                </c:pt>
                <c:pt idx="3">
                  <c:v>60200.716617926482</c:v>
                </c:pt>
                <c:pt idx="4">
                  <c:v>59940.272931952532</c:v>
                </c:pt>
                <c:pt idx="5">
                  <c:v>59744.296428191992</c:v>
                </c:pt>
                <c:pt idx="6">
                  <c:v>59627.878422281639</c:v>
                </c:pt>
                <c:pt idx="7">
                  <c:v>59461.278045196326</c:v>
                </c:pt>
                <c:pt idx="8">
                  <c:v>59235.639166346788</c:v>
                </c:pt>
                <c:pt idx="9">
                  <c:v>59066.244161022987</c:v>
                </c:pt>
                <c:pt idx="10">
                  <c:v>58887.273772884793</c:v>
                </c:pt>
                <c:pt idx="11">
                  <c:v>58665.093636389625</c:v>
                </c:pt>
                <c:pt idx="12">
                  <c:v>58261.421608875411</c:v>
                </c:pt>
                <c:pt idx="13">
                  <c:v>57861.691847360933</c:v>
                </c:pt>
                <c:pt idx="14">
                  <c:v>57514.336186958557</c:v>
                </c:pt>
                <c:pt idx="15">
                  <c:v>57246.151037289375</c:v>
                </c:pt>
                <c:pt idx="16">
                  <c:v>57030.421618269436</c:v>
                </c:pt>
                <c:pt idx="17">
                  <c:v>56970.861487444323</c:v>
                </c:pt>
                <c:pt idx="18">
                  <c:v>57027.608023614986</c:v>
                </c:pt>
                <c:pt idx="19">
                  <c:v>57110.278721974697</c:v>
                </c:pt>
                <c:pt idx="20">
                  <c:v>57158.362916384816</c:v>
                </c:pt>
                <c:pt idx="21">
                  <c:v>57275.95948236822</c:v>
                </c:pt>
                <c:pt idx="22">
                  <c:v>57428.215083673575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02592"/>
        <c:axId val="180304128"/>
      </c:lineChart>
      <c:catAx>
        <c:axId val="180302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304128"/>
        <c:crosses val="autoZero"/>
        <c:auto val="1"/>
        <c:lblAlgn val="ctr"/>
        <c:lblOffset val="100"/>
        <c:noMultiLvlLbl val="0"/>
      </c:catAx>
      <c:valAx>
        <c:axId val="180304128"/>
        <c:scaling>
          <c:orientation val="minMax"/>
          <c:max val="18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0304405768566347E-2"/>
              <c:y val="0.199356150655601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80302592"/>
        <c:crosses val="autoZero"/>
        <c:crossBetween val="between"/>
        <c:dispUnits>
          <c:builtInUnit val="thousands"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6.3025136195269685E-2"/>
          <c:y val="0.74761140955309646"/>
          <c:w val="0.8367270312979167"/>
          <c:h val="0.235169045314069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Slow Progression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346102447692987E-2"/>
          <c:y val="0.10936526825070568"/>
          <c:w val="0.86616110311590322"/>
          <c:h val="0.48698375831859575"/>
        </c:manualLayout>
      </c:layout>
      <c:areaChart>
        <c:grouping val="stacked"/>
        <c:varyColors val="0"/>
        <c:ser>
          <c:idx val="0"/>
          <c:order val="0"/>
          <c:tx>
            <c:strRef>
              <c:f>'Figure 76'!$J$5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76'!$K$5:$AG$5</c:f>
              <c:numCache>
                <c:formatCode>0.0</c:formatCode>
                <c:ptCount val="23"/>
                <c:pt idx="0">
                  <c:v>62.62679808</c:v>
                </c:pt>
                <c:pt idx="1">
                  <c:v>62.62679808</c:v>
                </c:pt>
                <c:pt idx="2">
                  <c:v>59.561273520000007</c:v>
                </c:pt>
                <c:pt idx="3">
                  <c:v>59.386682880000002</c:v>
                </c:pt>
                <c:pt idx="4">
                  <c:v>59.386682880000002</c:v>
                </c:pt>
                <c:pt idx="5">
                  <c:v>59.386682880000002</c:v>
                </c:pt>
                <c:pt idx="6">
                  <c:v>59.561273520000007</c:v>
                </c:pt>
                <c:pt idx="7">
                  <c:v>59.386682880000002</c:v>
                </c:pt>
                <c:pt idx="8">
                  <c:v>59.386682880000002</c:v>
                </c:pt>
                <c:pt idx="9">
                  <c:v>59.386682880000002</c:v>
                </c:pt>
                <c:pt idx="10">
                  <c:v>59.561273520000007</c:v>
                </c:pt>
                <c:pt idx="11">
                  <c:v>47.094082559999997</c:v>
                </c:pt>
                <c:pt idx="12">
                  <c:v>34.05645552</c:v>
                </c:pt>
                <c:pt idx="13">
                  <c:v>34.052922832634863</c:v>
                </c:pt>
                <c:pt idx="14">
                  <c:v>37.818337154518559</c:v>
                </c:pt>
                <c:pt idx="15">
                  <c:v>29.683735973520257</c:v>
                </c:pt>
                <c:pt idx="16">
                  <c:v>40.3257287101383</c:v>
                </c:pt>
                <c:pt idx="17">
                  <c:v>40.159828609587279</c:v>
                </c:pt>
                <c:pt idx="18">
                  <c:v>49.829875038518509</c:v>
                </c:pt>
                <c:pt idx="19">
                  <c:v>49.636105709670737</c:v>
                </c:pt>
                <c:pt idx="20">
                  <c:v>49.40970772050612</c:v>
                </c:pt>
                <c:pt idx="21">
                  <c:v>49.195242676676408</c:v>
                </c:pt>
                <c:pt idx="22">
                  <c:v>48.688967201545935</c:v>
                </c:pt>
              </c:numCache>
            </c:numRef>
          </c:val>
        </c:ser>
        <c:ser>
          <c:idx val="1"/>
          <c:order val="1"/>
          <c:tx>
            <c:strRef>
              <c:f>'Figure 76'!$J$6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76'!$K$6:$AG$6</c:f>
              <c:numCache>
                <c:formatCode>0.0</c:formatCode>
                <c:ptCount val="23"/>
                <c:pt idx="0">
                  <c:v>126.44289813135232</c:v>
                </c:pt>
                <c:pt idx="1">
                  <c:v>111.79615549191111</c:v>
                </c:pt>
                <c:pt idx="2">
                  <c:v>101.80874515788446</c:v>
                </c:pt>
                <c:pt idx="3">
                  <c:v>96.6756851859992</c:v>
                </c:pt>
                <c:pt idx="4">
                  <c:v>96.185982797521831</c:v>
                </c:pt>
                <c:pt idx="5">
                  <c:v>82.472335165777196</c:v>
                </c:pt>
                <c:pt idx="6">
                  <c:v>69.366212380358945</c:v>
                </c:pt>
                <c:pt idx="7">
                  <c:v>17.874040564073795</c:v>
                </c:pt>
                <c:pt idx="8">
                  <c:v>17.001707865561631</c:v>
                </c:pt>
                <c:pt idx="9">
                  <c:v>16.737764059263238</c:v>
                </c:pt>
                <c:pt idx="10">
                  <c:v>15.492259546632964</c:v>
                </c:pt>
                <c:pt idx="11">
                  <c:v>15.444075155595051</c:v>
                </c:pt>
                <c:pt idx="12">
                  <c:v>15.500372191251081</c:v>
                </c:pt>
                <c:pt idx="13">
                  <c:v>14.794451597359668</c:v>
                </c:pt>
                <c:pt idx="14">
                  <c:v>13.944596886492429</c:v>
                </c:pt>
                <c:pt idx="15">
                  <c:v>14.148490341895563</c:v>
                </c:pt>
                <c:pt idx="16">
                  <c:v>2.4535385608380689</c:v>
                </c:pt>
                <c:pt idx="17">
                  <c:v>2.4082749132655445</c:v>
                </c:pt>
                <c:pt idx="18">
                  <c:v>2.337617642633643</c:v>
                </c:pt>
                <c:pt idx="19">
                  <c:v>2.320368427229865</c:v>
                </c:pt>
                <c:pt idx="20">
                  <c:v>2.3125638642627604</c:v>
                </c:pt>
                <c:pt idx="21">
                  <c:v>2.3065664049263357</c:v>
                </c:pt>
                <c:pt idx="22">
                  <c:v>2.2994280763808588</c:v>
                </c:pt>
              </c:numCache>
            </c:numRef>
          </c:val>
        </c:ser>
        <c:ser>
          <c:idx val="2"/>
          <c:order val="2"/>
          <c:tx>
            <c:strRef>
              <c:f>'Figure 76'!$J$7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76'!$K$7:$AG$7</c:f>
              <c:numCache>
                <c:formatCode>0.0</c:formatCode>
                <c:ptCount val="23"/>
                <c:pt idx="0">
                  <c:v>77.763168780122385</c:v>
                </c:pt>
                <c:pt idx="1">
                  <c:v>82.215672981918289</c:v>
                </c:pt>
                <c:pt idx="2">
                  <c:v>91.982093581293157</c:v>
                </c:pt>
                <c:pt idx="3">
                  <c:v>89.493006856319468</c:v>
                </c:pt>
                <c:pt idx="4">
                  <c:v>86.731879688465469</c:v>
                </c:pt>
                <c:pt idx="5">
                  <c:v>90.425227633742196</c:v>
                </c:pt>
                <c:pt idx="6">
                  <c:v>92.47957910071321</c:v>
                </c:pt>
                <c:pt idx="7">
                  <c:v>132.27553070111483</c:v>
                </c:pt>
                <c:pt idx="8">
                  <c:v>124.16177600336157</c:v>
                </c:pt>
                <c:pt idx="9">
                  <c:v>113.55401446442698</c:v>
                </c:pt>
                <c:pt idx="10">
                  <c:v>102.92285349746754</c:v>
                </c:pt>
                <c:pt idx="11">
                  <c:v>103.48803934411799</c:v>
                </c:pt>
                <c:pt idx="12">
                  <c:v>103.66680569478856</c:v>
                </c:pt>
                <c:pt idx="13">
                  <c:v>93.421570992952979</c:v>
                </c:pt>
                <c:pt idx="14">
                  <c:v>81.320997934357493</c:v>
                </c:pt>
                <c:pt idx="15">
                  <c:v>83.902541705689202</c:v>
                </c:pt>
                <c:pt idx="16">
                  <c:v>81.780303650193687</c:v>
                </c:pt>
                <c:pt idx="17">
                  <c:v>73.420844838812712</c:v>
                </c:pt>
                <c:pt idx="18">
                  <c:v>62.230070010618277</c:v>
                </c:pt>
                <c:pt idx="19">
                  <c:v>58.861064905971638</c:v>
                </c:pt>
                <c:pt idx="20">
                  <c:v>57.289511253010758</c:v>
                </c:pt>
                <c:pt idx="21">
                  <c:v>56.267309080842047</c:v>
                </c:pt>
                <c:pt idx="22">
                  <c:v>54.326813061757463</c:v>
                </c:pt>
              </c:numCache>
            </c:numRef>
          </c:val>
        </c:ser>
        <c:ser>
          <c:idx val="3"/>
          <c:order val="3"/>
          <c:tx>
            <c:strRef>
              <c:f>'Figure 76'!$J$8</c:f>
              <c:strCache>
                <c:ptCount val="1"/>
                <c:pt idx="0">
                  <c:v>CCS Coal</c:v>
                </c:pt>
              </c:strCache>
            </c:strRef>
          </c:tx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76'!$K$8:$AG$8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1.972690270188425</c:v>
                </c:pt>
                <c:pt idx="15">
                  <c:v>1.9998836130952449</c:v>
                </c:pt>
                <c:pt idx="16">
                  <c:v>1.8471433855467265</c:v>
                </c:pt>
                <c:pt idx="17">
                  <c:v>1.73225547920616</c:v>
                </c:pt>
                <c:pt idx="18">
                  <c:v>1.5608605645101146</c:v>
                </c:pt>
                <c:pt idx="19">
                  <c:v>1.5086181550813011</c:v>
                </c:pt>
                <c:pt idx="20">
                  <c:v>1.4829796766277259</c:v>
                </c:pt>
                <c:pt idx="21">
                  <c:v>1.4594270531723024</c:v>
                </c:pt>
                <c:pt idx="22">
                  <c:v>1.4187040046576067</c:v>
                </c:pt>
              </c:numCache>
            </c:numRef>
          </c:val>
        </c:ser>
        <c:ser>
          <c:idx val="4"/>
          <c:order val="4"/>
          <c:tx>
            <c:strRef>
              <c:f>'Figure 76'!$J$9</c:f>
              <c:strCache>
                <c:ptCount val="1"/>
                <c:pt idx="0">
                  <c:v>CCS Gas</c:v>
                </c:pt>
              </c:strCache>
            </c:strRef>
          </c:tx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76'!$K$9:$AG$9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4.9737968775076311</c:v>
                </c:pt>
                <c:pt idx="18">
                  <c:v>4.5222592874521483</c:v>
                </c:pt>
                <c:pt idx="19">
                  <c:v>6.6266541215147168</c:v>
                </c:pt>
                <c:pt idx="20">
                  <c:v>6.529199887650968</c:v>
                </c:pt>
                <c:pt idx="21">
                  <c:v>6.4561795960720252</c:v>
                </c:pt>
                <c:pt idx="22">
                  <c:v>6.3251809685515372</c:v>
                </c:pt>
              </c:numCache>
            </c:numRef>
          </c:val>
        </c:ser>
        <c:ser>
          <c:idx val="5"/>
          <c:order val="5"/>
          <c:tx>
            <c:strRef>
              <c:f>'Figure 76'!$J$10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76'!$K$10:$AG$10</c:f>
              <c:numCache>
                <c:formatCode>0.0</c:formatCode>
                <c:ptCount val="23"/>
                <c:pt idx="0">
                  <c:v>21.999999999999996</c:v>
                </c:pt>
                <c:pt idx="1">
                  <c:v>25.361749017134997</c:v>
                </c:pt>
                <c:pt idx="2">
                  <c:v>24.530576466405321</c:v>
                </c:pt>
                <c:pt idx="3">
                  <c:v>23.565357049739017</c:v>
                </c:pt>
                <c:pt idx="4">
                  <c:v>22.667161066041029</c:v>
                </c:pt>
                <c:pt idx="5">
                  <c:v>24.86965670910325</c:v>
                </c:pt>
                <c:pt idx="6">
                  <c:v>28.95607747475453</c:v>
                </c:pt>
                <c:pt idx="7">
                  <c:v>32.527386661364119</c:v>
                </c:pt>
                <c:pt idx="8">
                  <c:v>31.572030144484376</c:v>
                </c:pt>
                <c:pt idx="9">
                  <c:v>30.616673627604619</c:v>
                </c:pt>
                <c:pt idx="10">
                  <c:v>29.742580993220013</c:v>
                </c:pt>
                <c:pt idx="11">
                  <c:v>28.705960593845127</c:v>
                </c:pt>
                <c:pt idx="12">
                  <c:v>28.800626933931625</c:v>
                </c:pt>
                <c:pt idx="13">
                  <c:v>29.273209036332847</c:v>
                </c:pt>
                <c:pt idx="14">
                  <c:v>29.827286456922376</c:v>
                </c:pt>
                <c:pt idx="15">
                  <c:v>30.218373241135282</c:v>
                </c:pt>
                <c:pt idx="16">
                  <c:v>30.690955343536505</c:v>
                </c:pt>
                <c:pt idx="17">
                  <c:v>31.743216341881507</c:v>
                </c:pt>
                <c:pt idx="18">
                  <c:v>32.625950408337545</c:v>
                </c:pt>
                <c:pt idx="19">
                  <c:v>33.508684474793569</c:v>
                </c:pt>
                <c:pt idx="20">
                  <c:v>34.391418541249607</c:v>
                </c:pt>
                <c:pt idx="21">
                  <c:v>35.274152607705624</c:v>
                </c:pt>
                <c:pt idx="22">
                  <c:v>37.785575263087864</c:v>
                </c:pt>
              </c:numCache>
            </c:numRef>
          </c:val>
        </c:ser>
        <c:ser>
          <c:idx val="6"/>
          <c:order val="6"/>
          <c:tx>
            <c:strRef>
              <c:f>'Figure 76'!$J$11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76'!$K$11:$AG$11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33.148367827873429</c:v>
                </c:pt>
                <c:pt idx="2">
                  <c:v>36.615660678825598</c:v>
                </c:pt>
                <c:pt idx="3">
                  <c:v>39.217152169224249</c:v>
                </c:pt>
                <c:pt idx="4">
                  <c:v>41.174873015847744</c:v>
                </c:pt>
                <c:pt idx="5">
                  <c:v>43.50926544692485</c:v>
                </c:pt>
                <c:pt idx="6">
                  <c:v>47.618708618648789</c:v>
                </c:pt>
                <c:pt idx="7">
                  <c:v>54.633380601257706</c:v>
                </c:pt>
                <c:pt idx="8">
                  <c:v>62.879597908010616</c:v>
                </c:pt>
                <c:pt idx="9">
                  <c:v>73.728519195970136</c:v>
                </c:pt>
                <c:pt idx="10">
                  <c:v>85.406832118697906</c:v>
                </c:pt>
                <c:pt idx="11">
                  <c:v>97.339602186312007</c:v>
                </c:pt>
                <c:pt idx="12">
                  <c:v>107.55073306093647</c:v>
                </c:pt>
                <c:pt idx="13">
                  <c:v>115.47152422715159</c:v>
                </c:pt>
                <c:pt idx="14">
                  <c:v>120.04622604278234</c:v>
                </c:pt>
                <c:pt idx="15">
                  <c:v>122.97308024784481</c:v>
                </c:pt>
                <c:pt idx="16">
                  <c:v>124.9975084315145</c:v>
                </c:pt>
                <c:pt idx="17">
                  <c:v>127.02512377777354</c:v>
                </c:pt>
                <c:pt idx="18">
                  <c:v>129.03596379420495</c:v>
                </c:pt>
                <c:pt idx="19">
                  <c:v>129.44418749234018</c:v>
                </c:pt>
                <c:pt idx="20">
                  <c:v>129.83866597654432</c:v>
                </c:pt>
                <c:pt idx="21">
                  <c:v>130.21971983773074</c:v>
                </c:pt>
                <c:pt idx="22">
                  <c:v>130.58721497657154</c:v>
                </c:pt>
              </c:numCache>
            </c:numRef>
          </c:val>
        </c:ser>
        <c:ser>
          <c:idx val="7"/>
          <c:order val="7"/>
          <c:tx>
            <c:strRef>
              <c:f>'Figure 76'!$J$12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76'!$K$12:$AG$12</c:f>
              <c:numCache>
                <c:formatCode>0.0</c:formatCode>
                <c:ptCount val="23"/>
                <c:pt idx="0">
                  <c:v>1.72696392</c:v>
                </c:pt>
                <c:pt idx="1">
                  <c:v>2.6399344204956083</c:v>
                </c:pt>
                <c:pt idx="2">
                  <c:v>3.1648150209912167</c:v>
                </c:pt>
                <c:pt idx="3">
                  <c:v>3.4052449094967367</c:v>
                </c:pt>
                <c:pt idx="4">
                  <c:v>3.6545195307323679</c:v>
                </c:pt>
                <c:pt idx="5">
                  <c:v>3.9130579474503113</c:v>
                </c:pt>
                <c:pt idx="6">
                  <c:v>4.1813021337436691</c:v>
                </c:pt>
                <c:pt idx="7">
                  <c:v>4.4597183050784146</c:v>
                </c:pt>
                <c:pt idx="8">
                  <c:v>4.7472880473695698</c:v>
                </c:pt>
                <c:pt idx="9">
                  <c:v>5.044485060881283</c:v>
                </c:pt>
                <c:pt idx="10">
                  <c:v>5.3518107127536192</c:v>
                </c:pt>
                <c:pt idx="11">
                  <c:v>5.6697956894637169</c:v>
                </c:pt>
                <c:pt idx="12">
                  <c:v>5.9990017483590918</c:v>
                </c:pt>
                <c:pt idx="13">
                  <c:v>6.3400235742066897</c:v>
                </c:pt>
                <c:pt idx="14">
                  <c:v>6.6934907470578278</c:v>
                </c:pt>
                <c:pt idx="15">
                  <c:v>7.0600698281072489</c:v>
                </c:pt>
                <c:pt idx="16">
                  <c:v>7.4404665706251167</c:v>
                </c:pt>
                <c:pt idx="17">
                  <c:v>7.8354282634655972</c:v>
                </c:pt>
                <c:pt idx="18">
                  <c:v>8.2457462151057612</c:v>
                </c:pt>
                <c:pt idx="19">
                  <c:v>8.6722583866458827</c:v>
                </c:pt>
                <c:pt idx="20">
                  <c:v>9.1158521827079699</c:v>
                </c:pt>
                <c:pt idx="21">
                  <c:v>9.5774674097056423</c:v>
                </c:pt>
                <c:pt idx="22">
                  <c:v>10.058099411526753</c:v>
                </c:pt>
              </c:numCache>
            </c:numRef>
          </c:val>
        </c:ser>
        <c:ser>
          <c:idx val="8"/>
          <c:order val="8"/>
          <c:tx>
            <c:strRef>
              <c:f>'Figure 76'!$J$13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76'!$K$13:$AG$13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16.393618245454988</c:v>
                </c:pt>
                <c:pt idx="4">
                  <c:v>16.404838660606654</c:v>
                </c:pt>
                <c:pt idx="5">
                  <c:v>20.279219075758316</c:v>
                </c:pt>
                <c:pt idx="6">
                  <c:v>21.816033090909983</c:v>
                </c:pt>
                <c:pt idx="7">
                  <c:v>21.773339906061643</c:v>
                </c:pt>
                <c:pt idx="8">
                  <c:v>21.784560321213309</c:v>
                </c:pt>
                <c:pt idx="9">
                  <c:v>21.79090215504959</c:v>
                </c:pt>
                <c:pt idx="10">
                  <c:v>21.783124697877259</c:v>
                </c:pt>
                <c:pt idx="11">
                  <c:v>21.73620554188814</c:v>
                </c:pt>
                <c:pt idx="12">
                  <c:v>21.772493701332532</c:v>
                </c:pt>
                <c:pt idx="13">
                  <c:v>21.604721259352761</c:v>
                </c:pt>
                <c:pt idx="14">
                  <c:v>21.227915697356575</c:v>
                </c:pt>
                <c:pt idx="15">
                  <c:v>21.371022222567049</c:v>
                </c:pt>
                <c:pt idx="16">
                  <c:v>20.317000158448039</c:v>
                </c:pt>
                <c:pt idx="17">
                  <c:v>19.961824383978421</c:v>
                </c:pt>
                <c:pt idx="18">
                  <c:v>18.501448201612455</c:v>
                </c:pt>
                <c:pt idx="19">
                  <c:v>18.320396906248551</c:v>
                </c:pt>
                <c:pt idx="20">
                  <c:v>18.108597768382957</c:v>
                </c:pt>
                <c:pt idx="21">
                  <c:v>17.939061996832653</c:v>
                </c:pt>
                <c:pt idx="22">
                  <c:v>17.653982480750685</c:v>
                </c:pt>
              </c:numCache>
            </c:numRef>
          </c:val>
        </c:ser>
        <c:ser>
          <c:idx val="9"/>
          <c:order val="9"/>
          <c:tx>
            <c:strRef>
              <c:f>'Figure 76'!$J$14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76'!$K$14:$AG$14</c:f>
              <c:numCache>
                <c:formatCode>0.0</c:formatCode>
                <c:ptCount val="23"/>
                <c:pt idx="0">
                  <c:v>6.3461668451999991</c:v>
                </c:pt>
                <c:pt idx="1">
                  <c:v>6.4779691328650335</c:v>
                </c:pt>
                <c:pt idx="2">
                  <c:v>6.8438487440566647</c:v>
                </c:pt>
                <c:pt idx="3">
                  <c:v>7.0027628009945397</c:v>
                </c:pt>
                <c:pt idx="4">
                  <c:v>7.1670908922782433</c:v>
                </c:pt>
                <c:pt idx="5">
                  <c:v>7.3365099749305074</c:v>
                </c:pt>
                <c:pt idx="6">
                  <c:v>7.5107333857400267</c:v>
                </c:pt>
                <c:pt idx="7">
                  <c:v>7.6895050234423437</c:v>
                </c:pt>
                <c:pt idx="8">
                  <c:v>7.872594708627525</c:v>
                </c:pt>
                <c:pt idx="9">
                  <c:v>8.0597944377147321</c:v>
                </c:pt>
                <c:pt idx="10">
                  <c:v>8.2509153255506646</c:v>
                </c:pt>
                <c:pt idx="11">
                  <c:v>8.4457850853490477</c:v>
                </c:pt>
                <c:pt idx="12">
                  <c:v>8.8230932783464464</c:v>
                </c:pt>
                <c:pt idx="13">
                  <c:v>9.2038475202250876</c:v>
                </c:pt>
                <c:pt idx="14">
                  <c:v>9.5879140331276105</c:v>
                </c:pt>
                <c:pt idx="15">
                  <c:v>9.9751690377337052</c:v>
                </c:pt>
                <c:pt idx="16">
                  <c:v>10.36549767270656</c:v>
                </c:pt>
                <c:pt idx="17">
                  <c:v>10.758793064427611</c:v>
                </c:pt>
                <c:pt idx="18">
                  <c:v>11.154955521769125</c:v>
                </c:pt>
                <c:pt idx="19">
                  <c:v>11.553891835579487</c:v>
                </c:pt>
                <c:pt idx="20">
                  <c:v>11.955514666395949</c:v>
                </c:pt>
                <c:pt idx="21">
                  <c:v>12.359742006918921</c:v>
                </c:pt>
                <c:pt idx="22">
                  <c:v>12.766496708175076</c:v>
                </c:pt>
              </c:numCache>
            </c:numRef>
          </c:val>
        </c:ser>
        <c:ser>
          <c:idx val="10"/>
          <c:order val="10"/>
          <c:tx>
            <c:strRef>
              <c:f>'Figure 76'!$J$15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76'!$K$15:$AG$15</c:f>
              <c:numCache>
                <c:formatCode>0.0</c:formatCode>
                <c:ptCount val="23"/>
                <c:pt idx="0">
                  <c:v>6.9610925999999997</c:v>
                </c:pt>
                <c:pt idx="1">
                  <c:v>6.968202215999999</c:v>
                </c:pt>
                <c:pt idx="2">
                  <c:v>7.050664983599999</c:v>
                </c:pt>
                <c:pt idx="3">
                  <c:v>7.0517701719600003</c:v>
                </c:pt>
                <c:pt idx="4">
                  <c:v>7.1558125351559996</c:v>
                </c:pt>
                <c:pt idx="5">
                  <c:v>7.2038232946715999</c:v>
                </c:pt>
                <c:pt idx="6">
                  <c:v>7.3007814501387598</c:v>
                </c:pt>
                <c:pt idx="7">
                  <c:v>7.3164328451526357</c:v>
                </c:pt>
                <c:pt idx="8">
                  <c:v>7.4616213077166504</c:v>
                </c:pt>
                <c:pt idx="9">
                  <c:v>7.4956798869063057</c:v>
                </c:pt>
                <c:pt idx="10">
                  <c:v>7.6051147638878565</c:v>
                </c:pt>
                <c:pt idx="11">
                  <c:v>7.7270166920392231</c:v>
                </c:pt>
                <c:pt idx="12">
                  <c:v>7.937875397072105</c:v>
                </c:pt>
                <c:pt idx="13">
                  <c:v>8.1245083771553137</c:v>
                </c:pt>
                <c:pt idx="14">
                  <c:v>8.3171744230393561</c:v>
                </c:pt>
                <c:pt idx="15">
                  <c:v>8.4138894581822381</c:v>
                </c:pt>
                <c:pt idx="16">
                  <c:v>8.5872457388765486</c:v>
                </c:pt>
                <c:pt idx="17">
                  <c:v>8.6739226543778027</c:v>
                </c:pt>
                <c:pt idx="18">
                  <c:v>8.744351927034069</c:v>
                </c:pt>
                <c:pt idx="19">
                  <c:v>8.7579760924168983</c:v>
                </c:pt>
                <c:pt idx="20">
                  <c:v>8.8286764994535538</c:v>
                </c:pt>
                <c:pt idx="21">
                  <c:v>8.8424827505605776</c:v>
                </c:pt>
                <c:pt idx="22">
                  <c:v>8.9129391678051331</c:v>
                </c:pt>
              </c:numCache>
            </c:numRef>
          </c:val>
        </c:ser>
        <c:ser>
          <c:idx val="11"/>
          <c:order val="11"/>
          <c:tx>
            <c:strRef>
              <c:f>'Figure 76'!$J$16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ysClr val="windowText" lastClr="000000"/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76'!$K$16:$AG$16</c:f>
              <c:numCache>
                <c:formatCode>0.0</c:formatCode>
                <c:ptCount val="23"/>
                <c:pt idx="0">
                  <c:v>6.4364841667430145E-2</c:v>
                </c:pt>
                <c:pt idx="1">
                  <c:v>6.8557074615877941E-2</c:v>
                </c:pt>
                <c:pt idx="2">
                  <c:v>5.467992E-2</c:v>
                </c:pt>
                <c:pt idx="3">
                  <c:v>5.467992E-2</c:v>
                </c:pt>
                <c:pt idx="4">
                  <c:v>5.467992E-2</c:v>
                </c:pt>
                <c:pt idx="5">
                  <c:v>5.467992E-2</c:v>
                </c:pt>
                <c:pt idx="6">
                  <c:v>5.467992E-2</c:v>
                </c:pt>
                <c:pt idx="7">
                  <c:v>5.467992E-2</c:v>
                </c:pt>
                <c:pt idx="8">
                  <c:v>5.467992E-2</c:v>
                </c:pt>
                <c:pt idx="9">
                  <c:v>5.467992E-2</c:v>
                </c:pt>
                <c:pt idx="10">
                  <c:v>5.467992E-2</c:v>
                </c:pt>
                <c:pt idx="11">
                  <c:v>5.467992E-2</c:v>
                </c:pt>
                <c:pt idx="12">
                  <c:v>5.467992E-2</c:v>
                </c:pt>
                <c:pt idx="13">
                  <c:v>5.467992E-2</c:v>
                </c:pt>
                <c:pt idx="14">
                  <c:v>5.467992E-2</c:v>
                </c:pt>
                <c:pt idx="15">
                  <c:v>5.467992E-2</c:v>
                </c:pt>
                <c:pt idx="16">
                  <c:v>5.467992E-2</c:v>
                </c:pt>
                <c:pt idx="17">
                  <c:v>5.467992E-2</c:v>
                </c:pt>
                <c:pt idx="18">
                  <c:v>5.467992E-2</c:v>
                </c:pt>
                <c:pt idx="19">
                  <c:v>5.467992E-2</c:v>
                </c:pt>
                <c:pt idx="20">
                  <c:v>5.467992E-2</c:v>
                </c:pt>
                <c:pt idx="21">
                  <c:v>5.467992E-2</c:v>
                </c:pt>
                <c:pt idx="22">
                  <c:v>5.467992E-2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27776"/>
        <c:axId val="180454144"/>
      </c:areaChart>
      <c:lineChart>
        <c:grouping val="standard"/>
        <c:varyColors val="0"/>
        <c:ser>
          <c:idx val="12"/>
          <c:order val="12"/>
          <c:tx>
            <c:strRef>
              <c:f>'Figure 76'!$J$19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ysClr val="windowText" lastClr="000000">
                  <a:lumMod val="95000"/>
                  <a:lumOff val="5000"/>
                </a:sysClr>
              </a:solidFill>
            </a:ln>
          </c:spPr>
          <c:marker>
            <c:symbol val="none"/>
          </c:marker>
          <c:val>
            <c:numRef>
              <c:f>'Figure 76'!$K$19:$AG$19</c:f>
              <c:numCache>
                <c:formatCode>0.0</c:formatCode>
                <c:ptCount val="23"/>
                <c:pt idx="0">
                  <c:v>401.6362582292594</c:v>
                </c:pt>
                <c:pt idx="1">
                  <c:v>393.39892787686944</c:v>
                </c:pt>
                <c:pt idx="2">
                  <c:v>385.16159752447948</c:v>
                </c:pt>
                <c:pt idx="3">
                  <c:v>348.86159752447946</c:v>
                </c:pt>
                <c:pt idx="4">
                  <c:v>312.56159752447945</c:v>
                </c:pt>
                <c:pt idx="5">
                  <c:v>276.26159752447944</c:v>
                </c:pt>
                <c:pt idx="6">
                  <c:v>239.96159752447943</c:v>
                </c:pt>
                <c:pt idx="7">
                  <c:v>203.41349773815003</c:v>
                </c:pt>
                <c:pt idx="8">
                  <c:v>196.58349773815002</c:v>
                </c:pt>
                <c:pt idx="9">
                  <c:v>189.75349773815</c:v>
                </c:pt>
                <c:pt idx="10">
                  <c:v>182.92349773814999</c:v>
                </c:pt>
                <c:pt idx="11">
                  <c:v>176.09349773814998</c:v>
                </c:pt>
                <c:pt idx="12">
                  <c:v>169.28091479434795</c:v>
                </c:pt>
                <c:pt idx="13">
                  <c:v>155.17091479434794</c:v>
                </c:pt>
                <c:pt idx="14">
                  <c:v>141.06091479434792</c:v>
                </c:pt>
                <c:pt idx="15">
                  <c:v>126.95091479434792</c:v>
                </c:pt>
                <c:pt idx="16">
                  <c:v>112.84091479434792</c:v>
                </c:pt>
                <c:pt idx="17">
                  <c:v>98.71100171137013</c:v>
                </c:pt>
                <c:pt idx="18">
                  <c:v>94.811001711370125</c:v>
                </c:pt>
                <c:pt idx="19">
                  <c:v>90.911001711370119</c:v>
                </c:pt>
                <c:pt idx="20">
                  <c:v>87.011001711370113</c:v>
                </c:pt>
                <c:pt idx="21">
                  <c:v>83.111001711370108</c:v>
                </c:pt>
                <c:pt idx="22">
                  <c:v>79.24242626364844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62336"/>
        <c:axId val="180456064"/>
      </c:lineChart>
      <c:catAx>
        <c:axId val="180427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454144"/>
        <c:crosses val="autoZero"/>
        <c:auto val="1"/>
        <c:lblAlgn val="ctr"/>
        <c:lblOffset val="100"/>
        <c:noMultiLvlLbl val="0"/>
      </c:catAx>
      <c:valAx>
        <c:axId val="180454144"/>
        <c:scaling>
          <c:orientation val="minMax"/>
          <c:max val="4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0427776"/>
        <c:crosses val="autoZero"/>
        <c:crossBetween val="between"/>
      </c:valAx>
      <c:valAx>
        <c:axId val="18045606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 (gCO</a:t>
                </a:r>
                <a:r>
                  <a:rPr lang="en-GB" baseline="-25000"/>
                  <a:t>2</a:t>
                </a:r>
                <a:r>
                  <a:rPr lang="en-GB"/>
                  <a:t>/kWh)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0462336"/>
        <c:crosses val="max"/>
        <c:crossBetween val="between"/>
      </c:valAx>
      <c:catAx>
        <c:axId val="18046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04560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351164921955957E-2"/>
          <c:y val="0.749703965035734"/>
          <c:w val="0.9088253714157517"/>
          <c:h val="0.24377161912513576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77 - 80'!$S$4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77 - 80'!$Q$5:$Q$16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77 - 80'!$S$5:$S$16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7855</c:v>
                </c:pt>
                <c:pt idx="2">
                  <c:v>34250</c:v>
                </c:pt>
                <c:pt idx="3">
                  <c:v>4810.331230886829</c:v>
                </c:pt>
                <c:pt idx="4">
                  <c:v>0</c:v>
                </c:pt>
                <c:pt idx="5">
                  <c:v>6000</c:v>
                </c:pt>
                <c:pt idx="6">
                  <c:v>12157.776875889218</c:v>
                </c:pt>
                <c:pt idx="7">
                  <c:v>7201.9</c:v>
                </c:pt>
                <c:pt idx="8">
                  <c:v>5487.9264682201656</c:v>
                </c:pt>
                <c:pt idx="9">
                  <c:v>3050.138481893468</c:v>
                </c:pt>
                <c:pt idx="10">
                  <c:v>3501.851621618142</c:v>
                </c:pt>
                <c:pt idx="11">
                  <c:v>3521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77 - 80'!$T$4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77 - 80'!$Q$5:$Q$16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77 - 80'!$T$5:$T$16</c:f>
              <c:numCache>
                <c:formatCode>_-* #,##0_-;\-* #,##0_-;_-* "-"??_-;_-@_-</c:formatCode>
                <c:ptCount val="12"/>
                <c:pt idx="0">
                  <c:v>7892</c:v>
                </c:pt>
                <c:pt idx="1">
                  <c:v>1914</c:v>
                </c:pt>
                <c:pt idx="2">
                  <c:v>34290</c:v>
                </c:pt>
                <c:pt idx="3">
                  <c:v>5519.4674824975809</c:v>
                </c:pt>
                <c:pt idx="4">
                  <c:v>1504</c:v>
                </c:pt>
                <c:pt idx="5">
                  <c:v>11400</c:v>
                </c:pt>
                <c:pt idx="6">
                  <c:v>16801.453210218533</c:v>
                </c:pt>
                <c:pt idx="7">
                  <c:v>25714.9</c:v>
                </c:pt>
                <c:pt idx="8">
                  <c:v>12253.340860539425</c:v>
                </c:pt>
                <c:pt idx="9">
                  <c:v>3097.5780859508991</c:v>
                </c:pt>
                <c:pt idx="10">
                  <c:v>6306.9290396594388</c:v>
                </c:pt>
                <c:pt idx="11">
                  <c:v>3431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77 - 80'!$S$32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77 - 80'!$Q$33:$Q$44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77 - 80'!$S$33:$S$44</c:f>
              <c:numCache>
                <c:formatCode>0.0</c:formatCode>
                <c:ptCount val="12"/>
                <c:pt idx="0">
                  <c:v>59.386682880000002</c:v>
                </c:pt>
                <c:pt idx="1">
                  <c:v>17.874040564073795</c:v>
                </c:pt>
                <c:pt idx="2">
                  <c:v>132.27553070111483</c:v>
                </c:pt>
                <c:pt idx="3">
                  <c:v>0</c:v>
                </c:pt>
                <c:pt idx="4">
                  <c:v>0</c:v>
                </c:pt>
                <c:pt idx="5">
                  <c:v>32.527386661364119</c:v>
                </c:pt>
                <c:pt idx="6">
                  <c:v>54.633380601257706</c:v>
                </c:pt>
                <c:pt idx="7">
                  <c:v>4.4597183050784146</c:v>
                </c:pt>
                <c:pt idx="8">
                  <c:v>21.773339906061643</c:v>
                </c:pt>
                <c:pt idx="9">
                  <c:v>7.6895050234423437</c:v>
                </c:pt>
                <c:pt idx="10">
                  <c:v>7.3164328451526357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9'!$L$4</c:f>
              <c:strCache>
                <c:ptCount val="1"/>
                <c:pt idx="0">
                  <c:v>Coal ($/Tonne)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9'!$M$3:$AV$3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9'!$M$4:$AV$4</c:f>
              <c:numCache>
                <c:formatCode>0.0</c:formatCode>
                <c:ptCount val="36"/>
                <c:pt idx="0">
                  <c:v>52.406356115789286</c:v>
                </c:pt>
                <c:pt idx="1">
                  <c:v>40.759388471307496</c:v>
                </c:pt>
                <c:pt idx="2">
                  <c:v>55.286280439700214</c:v>
                </c:pt>
                <c:pt idx="3">
                  <c:v>89.474899801422183</c:v>
                </c:pt>
                <c:pt idx="4">
                  <c:v>74.154349516220492</c:v>
                </c:pt>
                <c:pt idx="5">
                  <c:v>75.426890266809721</c:v>
                </c:pt>
                <c:pt idx="6">
                  <c:v>100.89179881271163</c:v>
                </c:pt>
                <c:pt idx="7">
                  <c:v>164.63483984936599</c:v>
                </c:pt>
                <c:pt idx="8">
                  <c:v>75.853790960039674</c:v>
                </c:pt>
                <c:pt idx="9">
                  <c:v>97.701606538637463</c:v>
                </c:pt>
                <c:pt idx="10">
                  <c:v>125.95529242607071</c:v>
                </c:pt>
                <c:pt idx="11">
                  <c:v>95.880715842180209</c:v>
                </c:pt>
                <c:pt idx="12">
                  <c:v>80.605693762666732</c:v>
                </c:pt>
                <c:pt idx="13">
                  <c:v>80.432959785238893</c:v>
                </c:pt>
                <c:pt idx="14">
                  <c:v>91.771547692552346</c:v>
                </c:pt>
                <c:pt idx="15">
                  <c:v>94.930666120724865</c:v>
                </c:pt>
                <c:pt idx="16">
                  <c:v>98.555993763095501</c:v>
                </c:pt>
                <c:pt idx="17">
                  <c:v>100.60515986513494</c:v>
                </c:pt>
                <c:pt idx="18">
                  <c:v>100.43548278030376</c:v>
                </c:pt>
                <c:pt idx="19">
                  <c:v>96.494997318784982</c:v>
                </c:pt>
                <c:pt idx="20">
                  <c:v>96.545869761694604</c:v>
                </c:pt>
                <c:pt idx="21">
                  <c:v>96.585353586364405</c:v>
                </c:pt>
                <c:pt idx="22">
                  <c:v>99.426133145614699</c:v>
                </c:pt>
                <c:pt idx="23">
                  <c:v>108.90356495634016</c:v>
                </c:pt>
                <c:pt idx="24">
                  <c:v>109.06290320621952</c:v>
                </c:pt>
                <c:pt idx="25">
                  <c:v>116.25208317610773</c:v>
                </c:pt>
                <c:pt idx="26">
                  <c:v>117.32105986575942</c:v>
                </c:pt>
                <c:pt idx="27">
                  <c:v>116.61584113758441</c:v>
                </c:pt>
                <c:pt idx="28">
                  <c:v>120.10416756508624</c:v>
                </c:pt>
                <c:pt idx="29">
                  <c:v>128.45042565924055</c:v>
                </c:pt>
                <c:pt idx="30">
                  <c:v>136.79668375339486</c:v>
                </c:pt>
                <c:pt idx="31">
                  <c:v>145.14294184754917</c:v>
                </c:pt>
                <c:pt idx="32">
                  <c:v>153.48919994170348</c:v>
                </c:pt>
                <c:pt idx="33">
                  <c:v>161.83545803585781</c:v>
                </c:pt>
                <c:pt idx="34">
                  <c:v>170.18171613001212</c:v>
                </c:pt>
                <c:pt idx="35">
                  <c:v>178.52797422416643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9'!$L$5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9'!$M$3:$AV$3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9'!$M$5:$AV$5</c:f>
              <c:numCache>
                <c:formatCode>0.0</c:formatCode>
                <c:ptCount val="36"/>
                <c:pt idx="0">
                  <c:v>52.406356115789286</c:v>
                </c:pt>
                <c:pt idx="1">
                  <c:v>40.759388471307496</c:v>
                </c:pt>
                <c:pt idx="2">
                  <c:v>55.286280439700214</c:v>
                </c:pt>
                <c:pt idx="3">
                  <c:v>89.474899801422183</c:v>
                </c:pt>
                <c:pt idx="4">
                  <c:v>74.154349516220492</c:v>
                </c:pt>
                <c:pt idx="5">
                  <c:v>75.426890266809721</c:v>
                </c:pt>
                <c:pt idx="6">
                  <c:v>100.89179881271163</c:v>
                </c:pt>
                <c:pt idx="7">
                  <c:v>164.63483984936599</c:v>
                </c:pt>
                <c:pt idx="8">
                  <c:v>75.853790960039674</c:v>
                </c:pt>
                <c:pt idx="9">
                  <c:v>97.701606538637463</c:v>
                </c:pt>
                <c:pt idx="10">
                  <c:v>125.95529242607071</c:v>
                </c:pt>
                <c:pt idx="11">
                  <c:v>95.880715842180209</c:v>
                </c:pt>
                <c:pt idx="12">
                  <c:v>80.605693762666732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9760"/>
        <c:axId val="171675648"/>
      </c:lineChart>
      <c:catAx>
        <c:axId val="171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675648"/>
        <c:crosses val="autoZero"/>
        <c:auto val="1"/>
        <c:lblAlgn val="ctr"/>
        <c:lblOffset val="100"/>
        <c:noMultiLvlLbl val="0"/>
      </c:catAx>
      <c:valAx>
        <c:axId val="171675648"/>
        <c:scaling>
          <c:orientation val="minMax"/>
        </c:scaling>
        <c:delete val="0"/>
        <c:axPos val="l"/>
        <c:majorGridlines/>
        <c:title>
          <c:tx>
            <c:strRef>
              <c:f>'Figure 9'!$L$2</c:f>
              <c:strCache>
                <c:ptCount val="1"/>
                <c:pt idx="0">
                  <c:v>$/Tonne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1669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77 - 80'!$T$32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77 - 80'!$Q$33:$Q$44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77 - 80'!$T$33:$T$44</c:f>
              <c:numCache>
                <c:formatCode>0.0</c:formatCode>
                <c:ptCount val="12"/>
                <c:pt idx="0">
                  <c:v>48.688967201545935</c:v>
                </c:pt>
                <c:pt idx="1">
                  <c:v>2.2994280763808588</c:v>
                </c:pt>
                <c:pt idx="2">
                  <c:v>54.326813061757463</c:v>
                </c:pt>
                <c:pt idx="3">
                  <c:v>1.4187040046576067</c:v>
                </c:pt>
                <c:pt idx="4">
                  <c:v>6.3251809685515372</c:v>
                </c:pt>
                <c:pt idx="5">
                  <c:v>37.785575263087864</c:v>
                </c:pt>
                <c:pt idx="6">
                  <c:v>130.58721497657154</c:v>
                </c:pt>
                <c:pt idx="7">
                  <c:v>10.058099411526753</c:v>
                </c:pt>
                <c:pt idx="8">
                  <c:v>17.653982480750685</c:v>
                </c:pt>
                <c:pt idx="9">
                  <c:v>12.766496708175076</c:v>
                </c:pt>
                <c:pt idx="10">
                  <c:v>8.9129391678051331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No Progression</a:t>
            </a:r>
          </a:p>
        </c:rich>
      </c:tx>
      <c:layout>
        <c:manualLayout>
          <c:xMode val="edge"/>
          <c:yMode val="edge"/>
          <c:x val="0.43097274968454602"/>
          <c:y val="3.1780516579276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81'!$J$5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81'!$K$5:$AG$5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8069</c:v>
                </c:pt>
                <c:pt idx="11">
                  <c:v>6862</c:v>
                </c:pt>
                <c:pt idx="12">
                  <c:v>5659</c:v>
                </c:pt>
                <c:pt idx="13">
                  <c:v>4456</c:v>
                </c:pt>
                <c:pt idx="14">
                  <c:v>2882</c:v>
                </c:pt>
                <c:pt idx="15">
                  <c:v>2882</c:v>
                </c:pt>
                <c:pt idx="16">
                  <c:v>4552</c:v>
                </c:pt>
                <c:pt idx="17">
                  <c:v>4552</c:v>
                </c:pt>
                <c:pt idx="18">
                  <c:v>4552</c:v>
                </c:pt>
                <c:pt idx="19">
                  <c:v>4552</c:v>
                </c:pt>
                <c:pt idx="20">
                  <c:v>4552</c:v>
                </c:pt>
                <c:pt idx="21">
                  <c:v>4552</c:v>
                </c:pt>
                <c:pt idx="22">
                  <c:v>4552</c:v>
                </c:pt>
              </c:numCache>
            </c:numRef>
          </c:val>
        </c:ser>
        <c:ser>
          <c:idx val="1"/>
          <c:order val="1"/>
          <c:tx>
            <c:strRef>
              <c:f>'Figure 81'!$J$6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81'!$K$6:$AG$6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13316</c:v>
                </c:pt>
                <c:pt idx="6">
                  <c:v>12340</c:v>
                </c:pt>
                <c:pt idx="7">
                  <c:v>9797</c:v>
                </c:pt>
                <c:pt idx="8">
                  <c:v>7855</c:v>
                </c:pt>
                <c:pt idx="9">
                  <c:v>6855</c:v>
                </c:pt>
                <c:pt idx="10">
                  <c:v>5855</c:v>
                </c:pt>
                <c:pt idx="11">
                  <c:v>5855</c:v>
                </c:pt>
                <c:pt idx="12">
                  <c:v>5855</c:v>
                </c:pt>
                <c:pt idx="13">
                  <c:v>5855</c:v>
                </c:pt>
                <c:pt idx="14">
                  <c:v>5855</c:v>
                </c:pt>
                <c:pt idx="15">
                  <c:v>5855</c:v>
                </c:pt>
                <c:pt idx="16">
                  <c:v>3867</c:v>
                </c:pt>
                <c:pt idx="17">
                  <c:v>2897</c:v>
                </c:pt>
                <c:pt idx="18">
                  <c:v>1914</c:v>
                </c:pt>
                <c:pt idx="19">
                  <c:v>1914</c:v>
                </c:pt>
                <c:pt idx="20">
                  <c:v>1914</c:v>
                </c:pt>
                <c:pt idx="21">
                  <c:v>1914</c:v>
                </c:pt>
                <c:pt idx="22">
                  <c:v>1914</c:v>
                </c:pt>
              </c:numCache>
            </c:numRef>
          </c:val>
        </c:ser>
        <c:ser>
          <c:idx val="2"/>
          <c:order val="2"/>
          <c:tx>
            <c:strRef>
              <c:f>'Figure 81'!$J$7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81'!$K$7:$AG$7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30910</c:v>
                </c:pt>
                <c:pt idx="4">
                  <c:v>31620</c:v>
                </c:pt>
                <c:pt idx="5">
                  <c:v>32615</c:v>
                </c:pt>
                <c:pt idx="6">
                  <c:v>32615</c:v>
                </c:pt>
                <c:pt idx="7">
                  <c:v>34488</c:v>
                </c:pt>
                <c:pt idx="8">
                  <c:v>35788</c:v>
                </c:pt>
                <c:pt idx="9">
                  <c:v>36823</c:v>
                </c:pt>
                <c:pt idx="10">
                  <c:v>38169</c:v>
                </c:pt>
                <c:pt idx="11">
                  <c:v>38728</c:v>
                </c:pt>
                <c:pt idx="12">
                  <c:v>39568</c:v>
                </c:pt>
                <c:pt idx="13">
                  <c:v>40588</c:v>
                </c:pt>
                <c:pt idx="14">
                  <c:v>41380</c:v>
                </c:pt>
                <c:pt idx="15">
                  <c:v>41390</c:v>
                </c:pt>
                <c:pt idx="16">
                  <c:v>41390</c:v>
                </c:pt>
                <c:pt idx="17">
                  <c:v>42465</c:v>
                </c:pt>
                <c:pt idx="18">
                  <c:v>43465</c:v>
                </c:pt>
                <c:pt idx="19">
                  <c:v>43540</c:v>
                </c:pt>
                <c:pt idx="20">
                  <c:v>43139</c:v>
                </c:pt>
                <c:pt idx="21">
                  <c:v>43214</c:v>
                </c:pt>
                <c:pt idx="22">
                  <c:v>43214</c:v>
                </c:pt>
              </c:numCache>
            </c:numRef>
          </c:val>
        </c:ser>
        <c:ser>
          <c:idx val="3"/>
          <c:order val="3"/>
          <c:tx>
            <c:strRef>
              <c:f>'Figure 81'!$J$8</c:f>
              <c:strCache>
                <c:ptCount val="1"/>
                <c:pt idx="0">
                  <c:v>CHP (Thermal &amp; Renewable)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81'!$K$8:$AG$8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4230.7230607860838</c:v>
                </c:pt>
                <c:pt idx="4">
                  <c:v>4263.0317613097332</c:v>
                </c:pt>
                <c:pt idx="5">
                  <c:v>4295.3404618333825</c:v>
                </c:pt>
                <c:pt idx="6">
                  <c:v>4817.6491623570319</c:v>
                </c:pt>
                <c:pt idx="7">
                  <c:v>4694.9578628806812</c:v>
                </c:pt>
                <c:pt idx="8">
                  <c:v>4727.2665634043315</c:v>
                </c:pt>
                <c:pt idx="9">
                  <c:v>4759.5752639279808</c:v>
                </c:pt>
                <c:pt idx="10">
                  <c:v>4646.2696041891968</c:v>
                </c:pt>
                <c:pt idx="11">
                  <c:v>4675.5783047128461</c:v>
                </c:pt>
                <c:pt idx="12">
                  <c:v>4704.8870052364964</c:v>
                </c:pt>
                <c:pt idx="13">
                  <c:v>4734.1957057601458</c:v>
                </c:pt>
                <c:pt idx="14">
                  <c:v>4763.5044062837951</c:v>
                </c:pt>
                <c:pt idx="15">
                  <c:v>4792.8131068074445</c:v>
                </c:pt>
                <c:pt idx="16">
                  <c:v>4822.1218073310938</c:v>
                </c:pt>
                <c:pt idx="17">
                  <c:v>4851.4305078547441</c:v>
                </c:pt>
                <c:pt idx="18">
                  <c:v>4880.7392083783934</c:v>
                </c:pt>
                <c:pt idx="19">
                  <c:v>4910.0479089020428</c:v>
                </c:pt>
                <c:pt idx="20">
                  <c:v>4939.356609425693</c:v>
                </c:pt>
                <c:pt idx="21">
                  <c:v>4968.6653099493424</c:v>
                </c:pt>
                <c:pt idx="22">
                  <c:v>4997.9740104729917</c:v>
                </c:pt>
              </c:numCache>
            </c:numRef>
          </c:val>
        </c:ser>
        <c:ser>
          <c:idx val="4"/>
          <c:order val="4"/>
          <c:tx>
            <c:strRef>
              <c:f>'Figure 81'!$J$9</c:f>
              <c:strCache>
                <c:ptCount val="1"/>
                <c:pt idx="0">
                  <c:v>CCS</c:v>
                </c:pt>
              </c:strCache>
            </c:strRef>
          </c:tx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81'!$K$9:$AG$9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'Figure 81'!$J$10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81'!$K$10:$AG$10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4000</c:v>
                </c:pt>
                <c:pt idx="7">
                  <c:v>5000</c:v>
                </c:pt>
                <c:pt idx="8">
                  <c:v>5000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6000</c:v>
                </c:pt>
                <c:pt idx="16">
                  <c:v>6000</c:v>
                </c:pt>
                <c:pt idx="17">
                  <c:v>7400</c:v>
                </c:pt>
                <c:pt idx="18">
                  <c:v>7400</c:v>
                </c:pt>
                <c:pt idx="19">
                  <c:v>7400</c:v>
                </c:pt>
                <c:pt idx="20">
                  <c:v>7400</c:v>
                </c:pt>
                <c:pt idx="21">
                  <c:v>7400</c:v>
                </c:pt>
                <c:pt idx="22">
                  <c:v>7400</c:v>
                </c:pt>
              </c:numCache>
            </c:numRef>
          </c:val>
        </c:ser>
        <c:ser>
          <c:idx val="6"/>
          <c:order val="6"/>
          <c:tx>
            <c:strRef>
              <c:f>'Figure 81'!$J$11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81'!$K$11:$AG$11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7128.1731961379874</c:v>
                </c:pt>
                <c:pt idx="2">
                  <c:v>7900.8017642373543</c:v>
                </c:pt>
                <c:pt idx="3">
                  <c:v>8254.1786582145014</c:v>
                </c:pt>
                <c:pt idx="4">
                  <c:v>8770.2002436539933</c:v>
                </c:pt>
                <c:pt idx="5">
                  <c:v>9131.9723624678591</c:v>
                </c:pt>
                <c:pt idx="6">
                  <c:v>9832.9130616298735</c:v>
                </c:pt>
                <c:pt idx="7">
                  <c:v>10261.49884223787</c:v>
                </c:pt>
                <c:pt idx="8">
                  <c:v>10681.247581611397</c:v>
                </c:pt>
                <c:pt idx="9">
                  <c:v>11107.04688647331</c:v>
                </c:pt>
                <c:pt idx="10">
                  <c:v>11326.978935037079</c:v>
                </c:pt>
                <c:pt idx="11">
                  <c:v>11671.520481529033</c:v>
                </c:pt>
                <c:pt idx="12">
                  <c:v>12161.131246866109</c:v>
                </c:pt>
                <c:pt idx="13">
                  <c:v>12230.254169242449</c:v>
                </c:pt>
                <c:pt idx="14">
                  <c:v>12291.315711340574</c:v>
                </c:pt>
                <c:pt idx="15">
                  <c:v>12344.726209453536</c:v>
                </c:pt>
                <c:pt idx="16">
                  <c:v>12390.880253159556</c:v>
                </c:pt>
                <c:pt idx="17">
                  <c:v>12430.157086711777</c:v>
                </c:pt>
                <c:pt idx="18">
                  <c:v>12462.92102522262</c:v>
                </c:pt>
                <c:pt idx="19">
                  <c:v>12515.747193659094</c:v>
                </c:pt>
                <c:pt idx="20">
                  <c:v>12563.069014412136</c:v>
                </c:pt>
                <c:pt idx="21">
                  <c:v>12605.125900162475</c:v>
                </c:pt>
                <c:pt idx="22">
                  <c:v>12642.149376386918</c:v>
                </c:pt>
              </c:numCache>
            </c:numRef>
          </c:val>
        </c:ser>
        <c:ser>
          <c:idx val="7"/>
          <c:order val="7"/>
          <c:tx>
            <c:strRef>
              <c:f>'Figure 81'!$J$12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81'!$K$12:$AG$12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5158.6000000000004</c:v>
                </c:pt>
                <c:pt idx="5">
                  <c:v>5191.8999999999996</c:v>
                </c:pt>
                <c:pt idx="6">
                  <c:v>5191.8999999999996</c:v>
                </c:pt>
                <c:pt idx="7">
                  <c:v>5191.8999999999996</c:v>
                </c:pt>
                <c:pt idx="8">
                  <c:v>5641.9</c:v>
                </c:pt>
                <c:pt idx="9">
                  <c:v>6586.9</c:v>
                </c:pt>
                <c:pt idx="10">
                  <c:v>7948.9</c:v>
                </c:pt>
                <c:pt idx="11">
                  <c:v>8860.9</c:v>
                </c:pt>
                <c:pt idx="12">
                  <c:v>9440.9</c:v>
                </c:pt>
                <c:pt idx="13">
                  <c:v>9440.9</c:v>
                </c:pt>
                <c:pt idx="14">
                  <c:v>9440.9</c:v>
                </c:pt>
                <c:pt idx="15">
                  <c:v>9440.9</c:v>
                </c:pt>
                <c:pt idx="16">
                  <c:v>9440.9</c:v>
                </c:pt>
                <c:pt idx="17">
                  <c:v>9440.9</c:v>
                </c:pt>
                <c:pt idx="18">
                  <c:v>9440.9</c:v>
                </c:pt>
                <c:pt idx="19">
                  <c:v>9440.9</c:v>
                </c:pt>
                <c:pt idx="20">
                  <c:v>9440.9</c:v>
                </c:pt>
                <c:pt idx="21">
                  <c:v>9440.9</c:v>
                </c:pt>
                <c:pt idx="22">
                  <c:v>9440.9</c:v>
                </c:pt>
              </c:numCache>
            </c:numRef>
          </c:val>
        </c:ser>
        <c:ser>
          <c:idx val="8"/>
          <c:order val="8"/>
          <c:tx>
            <c:strRef>
              <c:f>'Figure 81'!$J$13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81'!$K$13:$AG$13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3263.5922096113131</c:v>
                </c:pt>
                <c:pt idx="2">
                  <c:v>3861.5344192226262</c:v>
                </c:pt>
                <c:pt idx="3">
                  <c:v>4072.847223026165</c:v>
                </c:pt>
                <c:pt idx="4">
                  <c:v>4283.3250579057758</c:v>
                </c:pt>
                <c:pt idx="5">
                  <c:v>4513.2117619229775</c:v>
                </c:pt>
                <c:pt idx="6">
                  <c:v>4809.7175346217246</c:v>
                </c:pt>
                <c:pt idx="7">
                  <c:v>5090.8849760380781</c:v>
                </c:pt>
                <c:pt idx="8">
                  <c:v>5387.7227719372659</c:v>
                </c:pt>
                <c:pt idx="9">
                  <c:v>5689.2595795937232</c:v>
                </c:pt>
                <c:pt idx="10">
                  <c:v>5995.5348219812859</c:v>
                </c:pt>
                <c:pt idx="11">
                  <c:v>6306.5811779646137</c:v>
                </c:pt>
                <c:pt idx="12">
                  <c:v>6622.4236854991304</c:v>
                </c:pt>
                <c:pt idx="13">
                  <c:v>6943.0787620379378</c:v>
                </c:pt>
                <c:pt idx="14">
                  <c:v>7268.5531354444083</c:v>
                </c:pt>
                <c:pt idx="15">
                  <c:v>7598.8426782032002</c:v>
                </c:pt>
                <c:pt idx="16">
                  <c:v>7933.9311371797739</c:v>
                </c:pt>
                <c:pt idx="17">
                  <c:v>8273.7887505966464</c:v>
                </c:pt>
                <c:pt idx="18">
                  <c:v>8618.370743270958</c:v>
                </c:pt>
                <c:pt idx="19">
                  <c:v>8967.6156904892869</c:v>
                </c:pt>
                <c:pt idx="20">
                  <c:v>9321.443740179111</c:v>
                </c:pt>
                <c:pt idx="21">
                  <c:v>9679.7546822684108</c:v>
                </c:pt>
                <c:pt idx="22">
                  <c:v>10042.425853302035</c:v>
                </c:pt>
              </c:numCache>
            </c:numRef>
          </c:val>
        </c:ser>
        <c:ser>
          <c:idx val="12"/>
          <c:order val="9"/>
          <c:tx>
            <c:strRef>
              <c:f>'Figure 81'!$J$14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81'!$K$14:$AG$14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2755.2635247709118</c:v>
                </c:pt>
                <c:pt idx="4">
                  <c:v>2755.8855049737836</c:v>
                </c:pt>
                <c:pt idx="5">
                  <c:v>2757.2074851766552</c:v>
                </c:pt>
                <c:pt idx="6">
                  <c:v>2757.7999485470673</c:v>
                </c:pt>
                <c:pt idx="7">
                  <c:v>2760.4249399715782</c:v>
                </c:pt>
                <c:pt idx="8">
                  <c:v>2763.0499313960895</c:v>
                </c:pt>
                <c:pt idx="9">
                  <c:v>2765.6749228206008</c:v>
                </c:pt>
                <c:pt idx="10">
                  <c:v>2768.2999142451117</c:v>
                </c:pt>
                <c:pt idx="11">
                  <c:v>3050.9249056696231</c:v>
                </c:pt>
                <c:pt idx="12">
                  <c:v>3053.5498970941344</c:v>
                </c:pt>
                <c:pt idx="13">
                  <c:v>3056.1748885186457</c:v>
                </c:pt>
                <c:pt idx="14">
                  <c:v>3058.7998799431566</c:v>
                </c:pt>
                <c:pt idx="15">
                  <c:v>3061.4248713676679</c:v>
                </c:pt>
                <c:pt idx="16">
                  <c:v>3064.0498627921793</c:v>
                </c:pt>
                <c:pt idx="17">
                  <c:v>3066.6748542166902</c:v>
                </c:pt>
                <c:pt idx="18">
                  <c:v>3069.2998456412015</c:v>
                </c:pt>
                <c:pt idx="19">
                  <c:v>3071.9248370657128</c:v>
                </c:pt>
                <c:pt idx="20">
                  <c:v>3074.5498284902242</c:v>
                </c:pt>
                <c:pt idx="21">
                  <c:v>3077.1748199147351</c:v>
                </c:pt>
                <c:pt idx="22">
                  <c:v>3079.7998113392464</c:v>
                </c:pt>
              </c:numCache>
            </c:numRef>
          </c:val>
        </c:ser>
        <c:ser>
          <c:idx val="9"/>
          <c:order val="10"/>
          <c:tx>
            <c:strRef>
              <c:f>'Figure 81'!$J$15</c:f>
              <c:strCache>
                <c:ptCount val="1"/>
                <c:pt idx="0">
                  <c:v>Other Renewables (Marine/Hydro/Other)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81'!$K$15:$AG$15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2934.2344758983768</c:v>
                </c:pt>
                <c:pt idx="2">
                  <c:v>2977.1908353809963</c:v>
                </c:pt>
                <c:pt idx="3">
                  <c:v>3007.1174448645465</c:v>
                </c:pt>
                <c:pt idx="4">
                  <c:v>3044.3378772403344</c:v>
                </c:pt>
                <c:pt idx="5">
                  <c:v>3068.6703169545071</c:v>
                </c:pt>
                <c:pt idx="6">
                  <c:v>3089.94955258146</c:v>
                </c:pt>
                <c:pt idx="7">
                  <c:v>3113.002451807421</c:v>
                </c:pt>
                <c:pt idx="8">
                  <c:v>3144.4201364425007</c:v>
                </c:pt>
                <c:pt idx="9">
                  <c:v>3175.9056501715277</c:v>
                </c:pt>
                <c:pt idx="10">
                  <c:v>3207.4291038529159</c:v>
                </c:pt>
                <c:pt idx="11">
                  <c:v>3259.9147060416367</c:v>
                </c:pt>
                <c:pt idx="12">
                  <c:v>3354.7451399367847</c:v>
                </c:pt>
                <c:pt idx="13">
                  <c:v>3463.1154045925368</c:v>
                </c:pt>
                <c:pt idx="14">
                  <c:v>3547.0429417334681</c:v>
                </c:pt>
                <c:pt idx="15">
                  <c:v>3632.5493118129575</c:v>
                </c:pt>
                <c:pt idx="16">
                  <c:v>3719.6600924574059</c:v>
                </c:pt>
                <c:pt idx="17">
                  <c:v>3808.4048115835967</c:v>
                </c:pt>
                <c:pt idx="18">
                  <c:v>3898.8169105482457</c:v>
                </c:pt>
                <c:pt idx="19">
                  <c:v>3990.9337336606386</c:v>
                </c:pt>
                <c:pt idx="20">
                  <c:v>4084.7965411505688</c:v>
                </c:pt>
                <c:pt idx="21">
                  <c:v>4180.4505432861997</c:v>
                </c:pt>
                <c:pt idx="22">
                  <c:v>4277.9449538178278</c:v>
                </c:pt>
              </c:numCache>
            </c:numRef>
          </c:val>
        </c:ser>
        <c:ser>
          <c:idx val="10"/>
          <c:order val="11"/>
          <c:tx>
            <c:strRef>
              <c:f>'Figure 81'!$J$16</c:f>
              <c:strCache>
                <c:ptCount val="1"/>
                <c:pt idx="0">
                  <c:v>Other (Oil/Diesel/Pumped Storage)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81'!$K$16:$AG$16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3521</c:v>
                </c:pt>
                <c:pt idx="8">
                  <c:v>3431</c:v>
                </c:pt>
                <c:pt idx="9">
                  <c:v>3431</c:v>
                </c:pt>
                <c:pt idx="10">
                  <c:v>3431</c:v>
                </c:pt>
                <c:pt idx="11">
                  <c:v>3431</c:v>
                </c:pt>
                <c:pt idx="12">
                  <c:v>3431</c:v>
                </c:pt>
                <c:pt idx="13">
                  <c:v>3431</c:v>
                </c:pt>
                <c:pt idx="14">
                  <c:v>3431</c:v>
                </c:pt>
                <c:pt idx="15">
                  <c:v>3431</c:v>
                </c:pt>
                <c:pt idx="16">
                  <c:v>3431</c:v>
                </c:pt>
                <c:pt idx="17">
                  <c:v>3431</c:v>
                </c:pt>
                <c:pt idx="18">
                  <c:v>3431</c:v>
                </c:pt>
                <c:pt idx="19">
                  <c:v>3431</c:v>
                </c:pt>
                <c:pt idx="20">
                  <c:v>3431</c:v>
                </c:pt>
                <c:pt idx="21">
                  <c:v>3431</c:v>
                </c:pt>
                <c:pt idx="22">
                  <c:v>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0900224"/>
        <c:axId val="180901760"/>
      </c:barChart>
      <c:lineChart>
        <c:grouping val="standard"/>
        <c:varyColors val="0"/>
        <c:ser>
          <c:idx val="14"/>
          <c:order val="12"/>
          <c:tx>
            <c:strRef>
              <c:f>'Figure 81'!$J$19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81'!$K$19:$AG$19</c:f>
              <c:numCache>
                <c:formatCode>_-* #,##0_-;\-* #,##0_-;_-* "-"??_-;_-@_-</c:formatCode>
                <c:ptCount val="23"/>
                <c:pt idx="0">
                  <c:v>60493.074460497199</c:v>
                </c:pt>
                <c:pt idx="1">
                  <c:v>60733.430614065357</c:v>
                </c:pt>
                <c:pt idx="2">
                  <c:v>60758.060154304185</c:v>
                </c:pt>
                <c:pt idx="3">
                  <c:v>60656.359393953906</c:v>
                </c:pt>
                <c:pt idx="4">
                  <c:v>60515.925044957061</c:v>
                </c:pt>
                <c:pt idx="5">
                  <c:v>60417.486683481155</c:v>
                </c:pt>
                <c:pt idx="6">
                  <c:v>60380.084081851972</c:v>
                </c:pt>
                <c:pt idx="7">
                  <c:v>60254.224101848464</c:v>
                </c:pt>
                <c:pt idx="8">
                  <c:v>60078.191199389606</c:v>
                </c:pt>
                <c:pt idx="9">
                  <c:v>59947.268239357458</c:v>
                </c:pt>
                <c:pt idx="10">
                  <c:v>59811.564928806205</c:v>
                </c:pt>
                <c:pt idx="11">
                  <c:v>59689.137671327691</c:v>
                </c:pt>
                <c:pt idx="12">
                  <c:v>59480.554008161758</c:v>
                </c:pt>
                <c:pt idx="13">
                  <c:v>59335.657745489283</c:v>
                </c:pt>
                <c:pt idx="14">
                  <c:v>59250.256038083593</c:v>
                </c:pt>
                <c:pt idx="15">
                  <c:v>59205.550483220235</c:v>
                </c:pt>
                <c:pt idx="16">
                  <c:v>59115.536308528179</c:v>
                </c:pt>
                <c:pt idx="17">
                  <c:v>59091.67259689093</c:v>
                </c:pt>
                <c:pt idx="18">
                  <c:v>59113.406745102082</c:v>
                </c:pt>
                <c:pt idx="19">
                  <c:v>59162.515328852918</c:v>
                </c:pt>
                <c:pt idx="20">
                  <c:v>59136.79201714629</c:v>
                </c:pt>
                <c:pt idx="21">
                  <c:v>59156.204294669093</c:v>
                </c:pt>
                <c:pt idx="22">
                  <c:v>59228.84125427551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00224"/>
        <c:axId val="180901760"/>
      </c:lineChart>
      <c:catAx>
        <c:axId val="180900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0901760"/>
        <c:crosses val="autoZero"/>
        <c:auto val="1"/>
        <c:lblAlgn val="ctr"/>
        <c:lblOffset val="100"/>
        <c:noMultiLvlLbl val="0"/>
      </c:catAx>
      <c:valAx>
        <c:axId val="180901760"/>
        <c:scaling>
          <c:orientation val="minMax"/>
          <c:max val="18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680284660798659E-2"/>
              <c:y val="0.271305869881195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809002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293558149589279E-2"/>
                <c:y val="0.214091762387085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GB"/>
                    <a:t> 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55730153335737E-2"/>
          <c:y val="0.75593736442738224"/>
          <c:w val="0.92748356858306347"/>
          <c:h val="0.225583948903666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No Progression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82'!$J$5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82'!$K$5:$AG$5</c:f>
              <c:numCache>
                <c:formatCode>0.0</c:formatCode>
                <c:ptCount val="23"/>
                <c:pt idx="0">
                  <c:v>62.62679808</c:v>
                </c:pt>
                <c:pt idx="1">
                  <c:v>62.62679808</c:v>
                </c:pt>
                <c:pt idx="2">
                  <c:v>59.561273520000007</c:v>
                </c:pt>
                <c:pt idx="3">
                  <c:v>59.386682880000002</c:v>
                </c:pt>
                <c:pt idx="4">
                  <c:v>59.386682880000002</c:v>
                </c:pt>
                <c:pt idx="5">
                  <c:v>59.386682880000002</c:v>
                </c:pt>
                <c:pt idx="6">
                  <c:v>59.561273520000007</c:v>
                </c:pt>
                <c:pt idx="7">
                  <c:v>59.386682880000002</c:v>
                </c:pt>
                <c:pt idx="8">
                  <c:v>59.386682880000002</c:v>
                </c:pt>
                <c:pt idx="9">
                  <c:v>59.386682880000002</c:v>
                </c:pt>
                <c:pt idx="10">
                  <c:v>53.512962479999999</c:v>
                </c:pt>
                <c:pt idx="11">
                  <c:v>45.374837759999998</c:v>
                </c:pt>
                <c:pt idx="12">
                  <c:v>37.420024320000003</c:v>
                </c:pt>
                <c:pt idx="13">
                  <c:v>29.465210880000001</c:v>
                </c:pt>
                <c:pt idx="14">
                  <c:v>18.927222239999999</c:v>
                </c:pt>
                <c:pt idx="15">
                  <c:v>29.72085216</c:v>
                </c:pt>
                <c:pt idx="16">
                  <c:v>29.72085216</c:v>
                </c:pt>
                <c:pt idx="17">
                  <c:v>29.72085216</c:v>
                </c:pt>
                <c:pt idx="18">
                  <c:v>29.72085216</c:v>
                </c:pt>
                <c:pt idx="19">
                  <c:v>29.72085216</c:v>
                </c:pt>
                <c:pt idx="20">
                  <c:v>29.72085216</c:v>
                </c:pt>
                <c:pt idx="21">
                  <c:v>29.72085216</c:v>
                </c:pt>
                <c:pt idx="22">
                  <c:v>29.72085216</c:v>
                </c:pt>
              </c:numCache>
            </c:numRef>
          </c:val>
        </c:ser>
        <c:ser>
          <c:idx val="1"/>
          <c:order val="1"/>
          <c:tx>
            <c:strRef>
              <c:f>'Figure 82'!$J$6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82'!$K$6:$AG$6</c:f>
              <c:numCache>
                <c:formatCode>0.0</c:formatCode>
                <c:ptCount val="23"/>
                <c:pt idx="0">
                  <c:v>126.21417521730532</c:v>
                </c:pt>
                <c:pt idx="1">
                  <c:v>111.53759087311306</c:v>
                </c:pt>
                <c:pt idx="2">
                  <c:v>101.26977404844898</c:v>
                </c:pt>
                <c:pt idx="3">
                  <c:v>96.359844938201064</c:v>
                </c:pt>
                <c:pt idx="4">
                  <c:v>96.015525944319222</c:v>
                </c:pt>
                <c:pt idx="5">
                  <c:v>88.760652299035584</c:v>
                </c:pt>
                <c:pt idx="6">
                  <c:v>82.219598729990196</c:v>
                </c:pt>
                <c:pt idx="7">
                  <c:v>31.334620467019189</c:v>
                </c:pt>
                <c:pt idx="8">
                  <c:v>30.615166275805731</c:v>
                </c:pt>
                <c:pt idx="9">
                  <c:v>30.245707103642236</c:v>
                </c:pt>
                <c:pt idx="10">
                  <c:v>29.887103372098586</c:v>
                </c:pt>
                <c:pt idx="11">
                  <c:v>29.800103153784516</c:v>
                </c:pt>
                <c:pt idx="12">
                  <c:v>29.80846245060231</c:v>
                </c:pt>
                <c:pt idx="13">
                  <c:v>29.816007883189339</c:v>
                </c:pt>
                <c:pt idx="14">
                  <c:v>29.903830198356168</c:v>
                </c:pt>
                <c:pt idx="15">
                  <c:v>29.812119632686976</c:v>
                </c:pt>
                <c:pt idx="16">
                  <c:v>16.063202281643836</c:v>
                </c:pt>
                <c:pt idx="17">
                  <c:v>16.063202281643836</c:v>
                </c:pt>
                <c:pt idx="18">
                  <c:v>2.5518795616438359</c:v>
                </c:pt>
                <c:pt idx="19">
                  <c:v>2.5518795616438359</c:v>
                </c:pt>
                <c:pt idx="20">
                  <c:v>2.5518795616438359</c:v>
                </c:pt>
                <c:pt idx="21">
                  <c:v>2.5518795616438359</c:v>
                </c:pt>
                <c:pt idx="22">
                  <c:v>2.5518795616438359</c:v>
                </c:pt>
              </c:numCache>
            </c:numRef>
          </c:val>
        </c:ser>
        <c:ser>
          <c:idx val="2"/>
          <c:order val="2"/>
          <c:tx>
            <c:strRef>
              <c:f>'Figure 82'!$J$7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82'!$K$7:$AG$7</c:f>
              <c:numCache>
                <c:formatCode>0.0</c:formatCode>
                <c:ptCount val="23"/>
                <c:pt idx="0">
                  <c:v>81.000416040374816</c:v>
                </c:pt>
                <c:pt idx="1">
                  <c:v>86.028948008628348</c:v>
                </c:pt>
                <c:pt idx="2">
                  <c:v>96.172255834014777</c:v>
                </c:pt>
                <c:pt idx="3">
                  <c:v>95.091747677322132</c:v>
                </c:pt>
                <c:pt idx="4">
                  <c:v>92.92156481670078</c:v>
                </c:pt>
                <c:pt idx="5">
                  <c:v>96.370049758559347</c:v>
                </c:pt>
                <c:pt idx="6">
                  <c:v>98.306461430864417</c:v>
                </c:pt>
                <c:pt idx="7">
                  <c:v>143.46699913820945</c:v>
                </c:pt>
                <c:pt idx="8">
                  <c:v>140.28478109056971</c:v>
                </c:pt>
                <c:pt idx="9">
                  <c:v>134.09512057204125</c:v>
                </c:pt>
                <c:pt idx="10">
                  <c:v>133.90808965834765</c:v>
                </c:pt>
                <c:pt idx="11">
                  <c:v>136.02299486872892</c:v>
                </c:pt>
                <c:pt idx="12">
                  <c:v>138.94833230884615</c:v>
                </c:pt>
                <c:pt idx="13">
                  <c:v>144.45125195545421</c:v>
                </c:pt>
                <c:pt idx="14">
                  <c:v>152.6366854018612</c:v>
                </c:pt>
                <c:pt idx="15">
                  <c:v>140.48892711179715</c:v>
                </c:pt>
                <c:pt idx="16">
                  <c:v>152.17527279473708</c:v>
                </c:pt>
                <c:pt idx="17">
                  <c:v>149.06107117129795</c:v>
                </c:pt>
                <c:pt idx="18">
                  <c:v>161.83780933119499</c:v>
                </c:pt>
                <c:pt idx="19">
                  <c:v>161.22940295710151</c:v>
                </c:pt>
                <c:pt idx="20">
                  <c:v>160.11306591744085</c:v>
                </c:pt>
                <c:pt idx="21">
                  <c:v>159.45239679086671</c:v>
                </c:pt>
                <c:pt idx="22">
                  <c:v>159.06853543698662</c:v>
                </c:pt>
              </c:numCache>
            </c:numRef>
          </c:val>
        </c:ser>
        <c:ser>
          <c:idx val="3"/>
          <c:order val="3"/>
          <c:tx>
            <c:strRef>
              <c:f>'Figure 82'!$J$8</c:f>
              <c:strCache>
                <c:ptCount val="1"/>
                <c:pt idx="0">
                  <c:v>CCS Coal</c:v>
                </c:pt>
              </c:strCache>
            </c:strRef>
          </c:tx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82'!$K$8:$AG$8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4"/>
          <c:order val="4"/>
          <c:tx>
            <c:strRef>
              <c:f>'Figure 82'!$J$9</c:f>
              <c:strCache>
                <c:ptCount val="1"/>
                <c:pt idx="0">
                  <c:v>CCS Gas</c:v>
                </c:pt>
              </c:strCache>
            </c:strRef>
          </c:tx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82'!$K$9:$AG$9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'Figure 82'!$J$10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82'!$K$10:$AG$10</c:f>
              <c:numCache>
                <c:formatCode>0.0</c:formatCode>
                <c:ptCount val="23"/>
                <c:pt idx="0">
                  <c:v>22.1</c:v>
                </c:pt>
                <c:pt idx="1">
                  <c:v>25.778568434778734</c:v>
                </c:pt>
                <c:pt idx="2">
                  <c:v>25.662810741860294</c:v>
                </c:pt>
                <c:pt idx="3">
                  <c:v>25.406819110461747</c:v>
                </c:pt>
                <c:pt idx="4">
                  <c:v>25.220944448303257</c:v>
                </c:pt>
                <c:pt idx="5">
                  <c:v>27.103316696671509</c:v>
                </c:pt>
                <c:pt idx="6">
                  <c:v>29.065101791464535</c:v>
                </c:pt>
                <c:pt idx="7">
                  <c:v>32.925931939635234</c:v>
                </c:pt>
                <c:pt idx="8">
                  <c:v>32.999212591122095</c:v>
                </c:pt>
                <c:pt idx="9">
                  <c:v>34.450513794384335</c:v>
                </c:pt>
                <c:pt idx="10">
                  <c:v>34.621441909928855</c:v>
                </c:pt>
                <c:pt idx="11">
                  <c:v>34.603181818315292</c:v>
                </c:pt>
                <c:pt idx="12">
                  <c:v>34.679515830280778</c:v>
                </c:pt>
                <c:pt idx="13">
                  <c:v>35.476756557182426</c:v>
                </c:pt>
                <c:pt idx="14">
                  <c:v>36.37337809856102</c:v>
                </c:pt>
                <c:pt idx="15">
                  <c:v>37.071238010985716</c:v>
                </c:pt>
                <c:pt idx="16">
                  <c:v>37.868478737887365</c:v>
                </c:pt>
                <c:pt idx="17">
                  <c:v>40.128746687781017</c:v>
                </c:pt>
                <c:pt idx="18">
                  <c:v>40.128746687781017</c:v>
                </c:pt>
                <c:pt idx="19">
                  <c:v>40.128746687781017</c:v>
                </c:pt>
                <c:pt idx="20">
                  <c:v>40.128746687781017</c:v>
                </c:pt>
                <c:pt idx="21">
                  <c:v>40.128746687781017</c:v>
                </c:pt>
                <c:pt idx="22">
                  <c:v>40.128746687781017</c:v>
                </c:pt>
              </c:numCache>
            </c:numRef>
          </c:val>
        </c:ser>
        <c:ser>
          <c:idx val="6"/>
          <c:order val="6"/>
          <c:tx>
            <c:strRef>
              <c:f>'Figure 82'!$J$11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82'!$K$11:$AG$11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33.085408893749317</c:v>
                </c:pt>
                <c:pt idx="2">
                  <c:v>36.489113221236131</c:v>
                </c:pt>
                <c:pt idx="3">
                  <c:v>37.593926952445265</c:v>
                </c:pt>
                <c:pt idx="4">
                  <c:v>38.995639893047958</c:v>
                </c:pt>
                <c:pt idx="5">
                  <c:v>40.018607358119567</c:v>
                </c:pt>
                <c:pt idx="6">
                  <c:v>41.838491464904443</c:v>
                </c:pt>
                <c:pt idx="7">
                  <c:v>42.837145352185196</c:v>
                </c:pt>
                <c:pt idx="8">
                  <c:v>45.389982623116737</c:v>
                </c:pt>
                <c:pt idx="9">
                  <c:v>49.607073372430079</c:v>
                </c:pt>
                <c:pt idx="10">
                  <c:v>54.816911827146775</c:v>
                </c:pt>
                <c:pt idx="11">
                  <c:v>58.620575126425123</c:v>
                </c:pt>
                <c:pt idx="12">
                  <c:v>61.784678745409771</c:v>
                </c:pt>
                <c:pt idx="13">
                  <c:v>61.98873654002967</c:v>
                </c:pt>
                <c:pt idx="14">
                  <c:v>62.301113102196595</c:v>
                </c:pt>
                <c:pt idx="15">
                  <c:v>62.345059749890424</c:v>
                </c:pt>
                <c:pt idx="16">
                  <c:v>62.499526924875596</c:v>
                </c:pt>
                <c:pt idx="17">
                  <c:v>62.639611857006905</c:v>
                </c:pt>
                <c:pt idx="18">
                  <c:v>62.766336678816486</c:v>
                </c:pt>
                <c:pt idx="19">
                  <c:v>62.945019866584161</c:v>
                </c:pt>
                <c:pt idx="20">
                  <c:v>63.113093521737497</c:v>
                </c:pt>
                <c:pt idx="21">
                  <c:v>63.271293812001886</c:v>
                </c:pt>
                <c:pt idx="22">
                  <c:v>63.420345049781396</c:v>
                </c:pt>
              </c:numCache>
            </c:numRef>
          </c:val>
        </c:ser>
        <c:ser>
          <c:idx val="7"/>
          <c:order val="7"/>
          <c:tx>
            <c:strRef>
              <c:f>'Figure 82'!$J$12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82'!$K$12:$AG$12</c:f>
              <c:numCache>
                <c:formatCode>0.0</c:formatCode>
                <c:ptCount val="23"/>
                <c:pt idx="0">
                  <c:v>1.72696392</c:v>
                </c:pt>
                <c:pt idx="1">
                  <c:v>2.6399344204956083</c:v>
                </c:pt>
                <c:pt idx="2">
                  <c:v>3.1648150209912167</c:v>
                </c:pt>
                <c:pt idx="3">
                  <c:v>3.3161135957967369</c:v>
                </c:pt>
                <c:pt idx="4">
                  <c:v>3.4655611456883681</c:v>
                </c:pt>
                <c:pt idx="5">
                  <c:v>3.632643704045015</c:v>
                </c:pt>
                <c:pt idx="6">
                  <c:v>3.862831671590512</c:v>
                </c:pt>
                <c:pt idx="7">
                  <c:v>4.0771291232117539</c:v>
                </c:pt>
                <c:pt idx="8">
                  <c:v>4.3059601734633812</c:v>
                </c:pt>
                <c:pt idx="9">
                  <c:v>4.5387471729455431</c:v>
                </c:pt>
                <c:pt idx="10">
                  <c:v>4.7755223894508436</c:v>
                </c:pt>
                <c:pt idx="11">
                  <c:v>5.0163115349464293</c:v>
                </c:pt>
                <c:pt idx="12">
                  <c:v>5.2611329008454408</c:v>
                </c:pt>
                <c:pt idx="13">
                  <c:v>5.5099964134933757</c:v>
                </c:pt>
                <c:pt idx="14">
                  <c:v>5.7629026034119395</c:v>
                </c:pt>
                <c:pt idx="15">
                  <c:v>6.0198414813554439</c:v>
                </c:pt>
                <c:pt idx="16">
                  <c:v>6.2807913137118119</c:v>
                </c:pt>
                <c:pt idx="17">
                  <c:v>6.5457172892197182</c:v>
                </c:pt>
                <c:pt idx="18">
                  <c:v>6.8145700683722872</c:v>
                </c:pt>
                <c:pt idx="19">
                  <c:v>7.087284206233587</c:v>
                </c:pt>
                <c:pt idx="20">
                  <c:v>7.3637764387036366</c:v>
                </c:pt>
                <c:pt idx="21">
                  <c:v>7.6439438215277082</c:v>
                </c:pt>
                <c:pt idx="22">
                  <c:v>7.9276617105528029</c:v>
                </c:pt>
              </c:numCache>
            </c:numRef>
          </c:val>
        </c:ser>
        <c:ser>
          <c:idx val="8"/>
          <c:order val="8"/>
          <c:tx>
            <c:strRef>
              <c:f>'Figure 82'!$J$13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82'!$K$13:$AG$13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16.38572653318224</c:v>
                </c:pt>
                <c:pt idx="4">
                  <c:v>16.387933194545987</c:v>
                </c:pt>
                <c:pt idx="5">
                  <c:v>16.392623315909734</c:v>
                </c:pt>
                <c:pt idx="6">
                  <c:v>16.434022857455282</c:v>
                </c:pt>
                <c:pt idx="7">
                  <c:v>16.404038202031163</c:v>
                </c:pt>
                <c:pt idx="8">
                  <c:v>16.413351146607045</c:v>
                </c:pt>
                <c:pt idx="9">
                  <c:v>16.422664091182927</c:v>
                </c:pt>
                <c:pt idx="10">
                  <c:v>16.471274635758807</c:v>
                </c:pt>
                <c:pt idx="11">
                  <c:v>17.91296998033469</c:v>
                </c:pt>
                <c:pt idx="12">
                  <c:v>17.922282924910569</c:v>
                </c:pt>
                <c:pt idx="13">
                  <c:v>17.931595869486451</c:v>
                </c:pt>
                <c:pt idx="14">
                  <c:v>17.984238414062332</c:v>
                </c:pt>
                <c:pt idx="15">
                  <c:v>17.950221758638211</c:v>
                </c:pt>
                <c:pt idx="16">
                  <c:v>17.959534703214093</c:v>
                </c:pt>
                <c:pt idx="17">
                  <c:v>17.968847647789975</c:v>
                </c:pt>
                <c:pt idx="18">
                  <c:v>17.978160592365853</c:v>
                </c:pt>
                <c:pt idx="19">
                  <c:v>17.987473536941735</c:v>
                </c:pt>
                <c:pt idx="20">
                  <c:v>17.996786481517617</c:v>
                </c:pt>
                <c:pt idx="21">
                  <c:v>18.006099426093495</c:v>
                </c:pt>
                <c:pt idx="22">
                  <c:v>18.015412370669377</c:v>
                </c:pt>
              </c:numCache>
            </c:numRef>
          </c:val>
        </c:ser>
        <c:ser>
          <c:idx val="9"/>
          <c:order val="9"/>
          <c:tx>
            <c:strRef>
              <c:f>'Figure 82'!$J$14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82'!$K$14:$AG$14</c:f>
              <c:numCache>
                <c:formatCode>0.0</c:formatCode>
                <c:ptCount val="23"/>
                <c:pt idx="0">
                  <c:v>6.3461668451999991</c:v>
                </c:pt>
                <c:pt idx="1">
                  <c:v>6.4779691328650335</c:v>
                </c:pt>
                <c:pt idx="2">
                  <c:v>6.8438487440566647</c:v>
                </c:pt>
                <c:pt idx="3">
                  <c:v>6.911362230960151</c:v>
                </c:pt>
                <c:pt idx="4">
                  <c:v>6.9691631117395891</c:v>
                </c:pt>
                <c:pt idx="5">
                  <c:v>7.0164701541945425</c:v>
                </c:pt>
                <c:pt idx="6">
                  <c:v>7.0525729054758886</c:v>
                </c:pt>
                <c:pt idx="7">
                  <c:v>7.1086204682789136</c:v>
                </c:pt>
                <c:pt idx="8">
                  <c:v>7.1921409231191031</c:v>
                </c:pt>
                <c:pt idx="9">
                  <c:v>7.2736963694690067</c:v>
                </c:pt>
                <c:pt idx="10">
                  <c:v>7.3530067313343235</c:v>
                </c:pt>
                <c:pt idx="11">
                  <c:v>7.4726863810397068</c:v>
                </c:pt>
                <c:pt idx="12">
                  <c:v>7.7741939790275483</c:v>
                </c:pt>
                <c:pt idx="13">
                  <c:v>8.0785617975868202</c:v>
                </c:pt>
                <c:pt idx="14">
                  <c:v>8.3856788010959153</c:v>
                </c:pt>
                <c:pt idx="15">
                  <c:v>8.6954422527189745</c:v>
                </c:pt>
                <c:pt idx="16">
                  <c:v>9.0077568175464418</c:v>
                </c:pt>
                <c:pt idx="17">
                  <c:v>9.3225337904749157</c:v>
                </c:pt>
                <c:pt idx="18">
                  <c:v>9.6396904278683699</c:v>
                </c:pt>
                <c:pt idx="19">
                  <c:v>9.9591493661309709</c:v>
                </c:pt>
                <c:pt idx="20">
                  <c:v>10.280838113508636</c:v>
                </c:pt>
                <c:pt idx="21">
                  <c:v>10.6046886039427</c:v>
                </c:pt>
                <c:pt idx="22">
                  <c:v>10.930636803785308</c:v>
                </c:pt>
              </c:numCache>
            </c:numRef>
          </c:val>
        </c:ser>
        <c:ser>
          <c:idx val="10"/>
          <c:order val="10"/>
          <c:tx>
            <c:strRef>
              <c:f>'Figure 82'!$J$15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82'!$K$15:$AG$15</c:f>
              <c:numCache>
                <c:formatCode>0.0</c:formatCode>
                <c:ptCount val="23"/>
                <c:pt idx="0">
                  <c:v>6.9610925999999997</c:v>
                </c:pt>
                <c:pt idx="1">
                  <c:v>6.968202215999999</c:v>
                </c:pt>
                <c:pt idx="2">
                  <c:v>6.9937249835999991</c:v>
                </c:pt>
                <c:pt idx="3">
                  <c:v>6.9948301719600003</c:v>
                </c:pt>
                <c:pt idx="4">
                  <c:v>7.0419325351559996</c:v>
                </c:pt>
                <c:pt idx="5">
                  <c:v>7.0627872946715993</c:v>
                </c:pt>
                <c:pt idx="6">
                  <c:v>7.1027310501387593</c:v>
                </c:pt>
                <c:pt idx="7">
                  <c:v>7.0967320451526357</c:v>
                </c:pt>
                <c:pt idx="8">
                  <c:v>7.1089437077166506</c:v>
                </c:pt>
                <c:pt idx="9">
                  <c:v>7.1212774869063056</c:v>
                </c:pt>
                <c:pt idx="10">
                  <c:v>7.1518243638878563</c:v>
                </c:pt>
                <c:pt idx="11">
                  <c:v>7.1707566920392232</c:v>
                </c:pt>
                <c:pt idx="12">
                  <c:v>7.2214825970721046</c:v>
                </c:pt>
                <c:pt idx="13">
                  <c:v>7.3049227771553138</c:v>
                </c:pt>
                <c:pt idx="14">
                  <c:v>7.3363400230393552</c:v>
                </c:pt>
                <c:pt idx="15">
                  <c:v>7.3309782581822374</c:v>
                </c:pt>
                <c:pt idx="16">
                  <c:v>7.3442017388765484</c:v>
                </c:pt>
                <c:pt idx="17">
                  <c:v>7.357557454377802</c:v>
                </c:pt>
                <c:pt idx="18">
                  <c:v>7.3710467270340692</c:v>
                </c:pt>
                <c:pt idx="19">
                  <c:v>7.3846708924168976</c:v>
                </c:pt>
                <c:pt idx="20">
                  <c:v>7.3984312994535548</c:v>
                </c:pt>
                <c:pt idx="21">
                  <c:v>7.4123293105605796</c:v>
                </c:pt>
                <c:pt idx="22">
                  <c:v>7.426366301778673</c:v>
                </c:pt>
              </c:numCache>
            </c:numRef>
          </c:val>
        </c:ser>
        <c:ser>
          <c:idx val="11"/>
          <c:order val="11"/>
          <c:tx>
            <c:strRef>
              <c:f>'Figure 82'!$J$16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ysClr val="windowText" lastClr="000000"/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82'!$K$16:$AG$16</c:f>
              <c:numCache>
                <c:formatCode>0.0</c:formatCode>
                <c:ptCount val="23"/>
                <c:pt idx="0">
                  <c:v>6.5035693712718126E-2</c:v>
                </c:pt>
                <c:pt idx="1">
                  <c:v>7.9290697353817857E-2</c:v>
                </c:pt>
                <c:pt idx="2">
                  <c:v>5.467992E-2</c:v>
                </c:pt>
                <c:pt idx="3">
                  <c:v>5.467992E-2</c:v>
                </c:pt>
                <c:pt idx="4">
                  <c:v>5.467992E-2</c:v>
                </c:pt>
                <c:pt idx="5">
                  <c:v>5.467992E-2</c:v>
                </c:pt>
                <c:pt idx="6">
                  <c:v>5.467992E-2</c:v>
                </c:pt>
                <c:pt idx="7">
                  <c:v>5.467992E-2</c:v>
                </c:pt>
                <c:pt idx="8">
                  <c:v>5.467992E-2</c:v>
                </c:pt>
                <c:pt idx="9">
                  <c:v>5.467992E-2</c:v>
                </c:pt>
                <c:pt idx="10">
                  <c:v>5.467992E-2</c:v>
                </c:pt>
                <c:pt idx="11">
                  <c:v>5.467992E-2</c:v>
                </c:pt>
                <c:pt idx="12">
                  <c:v>5.467992E-2</c:v>
                </c:pt>
                <c:pt idx="13">
                  <c:v>5.467992E-2</c:v>
                </c:pt>
                <c:pt idx="14">
                  <c:v>5.467992E-2</c:v>
                </c:pt>
                <c:pt idx="15">
                  <c:v>5.467992E-2</c:v>
                </c:pt>
                <c:pt idx="16">
                  <c:v>5.467992E-2</c:v>
                </c:pt>
                <c:pt idx="17">
                  <c:v>5.467992E-2</c:v>
                </c:pt>
                <c:pt idx="18">
                  <c:v>5.467992E-2</c:v>
                </c:pt>
                <c:pt idx="19">
                  <c:v>5.467992E-2</c:v>
                </c:pt>
                <c:pt idx="20">
                  <c:v>5.467992E-2</c:v>
                </c:pt>
                <c:pt idx="21">
                  <c:v>5.467992E-2</c:v>
                </c:pt>
                <c:pt idx="22">
                  <c:v>5.467992E-2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17920"/>
        <c:axId val="181227904"/>
      </c:areaChart>
      <c:lineChart>
        <c:grouping val="standard"/>
        <c:varyColors val="0"/>
        <c:ser>
          <c:idx val="12"/>
          <c:order val="12"/>
          <c:tx>
            <c:strRef>
              <c:f>'Figure 82'!$J$19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ysClr val="windowText" lastClr="000000">
                  <a:lumMod val="95000"/>
                  <a:lumOff val="5000"/>
                </a:sysClr>
              </a:solidFill>
            </a:ln>
          </c:spPr>
          <c:marker>
            <c:symbol val="none"/>
          </c:marker>
          <c:val>
            <c:numRef>
              <c:f>'Figure 82'!$K$19:$AG$19</c:f>
              <c:numCache>
                <c:formatCode>0.0</c:formatCode>
                <c:ptCount val="23"/>
                <c:pt idx="0">
                  <c:v>402.2943079841765</c:v>
                </c:pt>
                <c:pt idx="1">
                  <c:v>394.38600250924509</c:v>
                </c:pt>
                <c:pt idx="2">
                  <c:v>386.47769703431368</c:v>
                </c:pt>
                <c:pt idx="3">
                  <c:v>359.67769703431367</c:v>
                </c:pt>
                <c:pt idx="4">
                  <c:v>332.87769703431366</c:v>
                </c:pt>
                <c:pt idx="5">
                  <c:v>306.07769703431364</c:v>
                </c:pt>
                <c:pt idx="6">
                  <c:v>279.27769703431363</c:v>
                </c:pt>
                <c:pt idx="7">
                  <c:v>252.31654957371344</c:v>
                </c:pt>
                <c:pt idx="8">
                  <c:v>250.81654957371344</c:v>
                </c:pt>
                <c:pt idx="9">
                  <c:v>249.31654957371344</c:v>
                </c:pt>
                <c:pt idx="10">
                  <c:v>247.81654957371344</c:v>
                </c:pt>
                <c:pt idx="11">
                  <c:v>246.31654957371344</c:v>
                </c:pt>
                <c:pt idx="12">
                  <c:v>244.68714362668476</c:v>
                </c:pt>
                <c:pt idx="13">
                  <c:v>239.08714362668476</c:v>
                </c:pt>
                <c:pt idx="14">
                  <c:v>233.48714362668477</c:v>
                </c:pt>
                <c:pt idx="15">
                  <c:v>227.88714362668478</c:v>
                </c:pt>
                <c:pt idx="16">
                  <c:v>222.28714362668478</c:v>
                </c:pt>
                <c:pt idx="17">
                  <c:v>216.71962357211581</c:v>
                </c:pt>
                <c:pt idx="18">
                  <c:v>221.01962357211582</c:v>
                </c:pt>
                <c:pt idx="19">
                  <c:v>225.31962357211583</c:v>
                </c:pt>
                <c:pt idx="20">
                  <c:v>229.61962357211584</c:v>
                </c:pt>
                <c:pt idx="21">
                  <c:v>233.91962357211585</c:v>
                </c:pt>
                <c:pt idx="22">
                  <c:v>238.05656180817212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36096"/>
        <c:axId val="181229824"/>
      </c:lineChart>
      <c:catAx>
        <c:axId val="181217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1227904"/>
        <c:crosses val="autoZero"/>
        <c:auto val="1"/>
        <c:lblAlgn val="ctr"/>
        <c:lblOffset val="100"/>
        <c:noMultiLvlLbl val="0"/>
      </c:catAx>
      <c:valAx>
        <c:axId val="181227904"/>
        <c:scaling>
          <c:orientation val="minMax"/>
          <c:max val="4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1217920"/>
        <c:crosses val="autoZero"/>
        <c:crossBetween val="between"/>
      </c:valAx>
      <c:valAx>
        <c:axId val="18122982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</a:t>
                </a:r>
                <a:r>
                  <a:rPr lang="en-GB" baseline="0"/>
                  <a:t> (gCO</a:t>
                </a:r>
                <a:r>
                  <a:rPr lang="en-GB" baseline="-25000"/>
                  <a:t>2</a:t>
                </a:r>
                <a:r>
                  <a:rPr lang="en-GB" baseline="0"/>
                  <a:t>/kWh)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1236096"/>
        <c:crosses val="max"/>
        <c:crossBetween val="between"/>
      </c:valAx>
      <c:catAx>
        <c:axId val="181236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12298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3615009259033053E-2"/>
          <c:y val="0.73753606304953145"/>
          <c:w val="0.94124736016430344"/>
          <c:h val="0.24377161912513576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83 - 86'!$R$4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83 - 86'!$R$5:$R$16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9797</c:v>
                </c:pt>
                <c:pt idx="2">
                  <c:v>34488</c:v>
                </c:pt>
                <c:pt idx="3">
                  <c:v>4694.9578628806812</c:v>
                </c:pt>
                <c:pt idx="4">
                  <c:v>0</c:v>
                </c:pt>
                <c:pt idx="5">
                  <c:v>5000</c:v>
                </c:pt>
                <c:pt idx="6">
                  <c:v>10261.49884223787</c:v>
                </c:pt>
                <c:pt idx="7">
                  <c:v>5191.8999999999996</c:v>
                </c:pt>
                <c:pt idx="8">
                  <c:v>5090.8849760380781</c:v>
                </c:pt>
                <c:pt idx="9">
                  <c:v>2760.4249399715782</c:v>
                </c:pt>
                <c:pt idx="10">
                  <c:v>3113.002451807421</c:v>
                </c:pt>
                <c:pt idx="11">
                  <c:v>3521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83 - 86'!$S$4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83 - 86'!$S$5:$S$16</c:f>
              <c:numCache>
                <c:formatCode>_-* #,##0_-;\-* #,##0_-;_-* "-"??_-;_-@_-</c:formatCode>
                <c:ptCount val="12"/>
                <c:pt idx="0">
                  <c:v>4552</c:v>
                </c:pt>
                <c:pt idx="1">
                  <c:v>1914</c:v>
                </c:pt>
                <c:pt idx="2">
                  <c:v>43214</c:v>
                </c:pt>
                <c:pt idx="3">
                  <c:v>4997.9740104729917</c:v>
                </c:pt>
                <c:pt idx="4">
                  <c:v>0</c:v>
                </c:pt>
                <c:pt idx="5">
                  <c:v>7400</c:v>
                </c:pt>
                <c:pt idx="6">
                  <c:v>12642.149376386918</c:v>
                </c:pt>
                <c:pt idx="7">
                  <c:v>9440.9</c:v>
                </c:pt>
                <c:pt idx="8">
                  <c:v>10042.425853302035</c:v>
                </c:pt>
                <c:pt idx="9">
                  <c:v>3079.7998113392464</c:v>
                </c:pt>
                <c:pt idx="10">
                  <c:v>4277.9449538178278</c:v>
                </c:pt>
                <c:pt idx="11">
                  <c:v>3431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83 - 86'!$R$31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83 - 86'!$P$32:$P$43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83 - 86'!$R$32:$R$43</c:f>
              <c:numCache>
                <c:formatCode>0.0</c:formatCode>
                <c:ptCount val="12"/>
                <c:pt idx="0">
                  <c:v>59.386682880000002</c:v>
                </c:pt>
                <c:pt idx="1">
                  <c:v>31.334620467019189</c:v>
                </c:pt>
                <c:pt idx="2">
                  <c:v>143.46699913820945</c:v>
                </c:pt>
                <c:pt idx="3">
                  <c:v>0</c:v>
                </c:pt>
                <c:pt idx="4">
                  <c:v>0</c:v>
                </c:pt>
                <c:pt idx="5">
                  <c:v>32.925931939635234</c:v>
                </c:pt>
                <c:pt idx="6">
                  <c:v>42.837145352185196</c:v>
                </c:pt>
                <c:pt idx="7">
                  <c:v>4.0771291232117539</c:v>
                </c:pt>
                <c:pt idx="8">
                  <c:v>16.404038202031163</c:v>
                </c:pt>
                <c:pt idx="9">
                  <c:v>7.1086204682789136</c:v>
                </c:pt>
                <c:pt idx="10">
                  <c:v>7.0967320451526357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83 - 86'!$S$31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83 - 86'!$P$32:$P$43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83 - 86'!$S$32:$S$43</c:f>
              <c:numCache>
                <c:formatCode>0.0</c:formatCode>
                <c:ptCount val="12"/>
                <c:pt idx="0">
                  <c:v>29.72085216</c:v>
                </c:pt>
                <c:pt idx="1">
                  <c:v>2.5518795616438359</c:v>
                </c:pt>
                <c:pt idx="2">
                  <c:v>159.06853543698662</c:v>
                </c:pt>
                <c:pt idx="3">
                  <c:v>0</c:v>
                </c:pt>
                <c:pt idx="4">
                  <c:v>0</c:v>
                </c:pt>
                <c:pt idx="5">
                  <c:v>40.128746687781017</c:v>
                </c:pt>
                <c:pt idx="6">
                  <c:v>63.420345049781396</c:v>
                </c:pt>
                <c:pt idx="7">
                  <c:v>7.9276617105528029</c:v>
                </c:pt>
                <c:pt idx="8">
                  <c:v>18.015412370669377</c:v>
                </c:pt>
                <c:pt idx="9">
                  <c:v>10.930636803785308</c:v>
                </c:pt>
                <c:pt idx="10">
                  <c:v>7.426366301778673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Low Carbon Life</a:t>
            </a:r>
          </a:p>
        </c:rich>
      </c:tx>
      <c:layout>
        <c:manualLayout>
          <c:xMode val="edge"/>
          <c:yMode val="edge"/>
          <c:x val="0.43097276264591439"/>
          <c:y val="3.178042253175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87'!$K$5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87'!$L$5:$AH$5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9739</c:v>
                </c:pt>
                <c:pt idx="11">
                  <c:v>8536</c:v>
                </c:pt>
                <c:pt idx="12">
                  <c:v>10399</c:v>
                </c:pt>
                <c:pt idx="13">
                  <c:v>9318</c:v>
                </c:pt>
                <c:pt idx="14">
                  <c:v>10238</c:v>
                </c:pt>
                <c:pt idx="15">
                  <c:v>10155</c:v>
                </c:pt>
                <c:pt idx="16">
                  <c:v>11825</c:v>
                </c:pt>
                <c:pt idx="17">
                  <c:v>12958</c:v>
                </c:pt>
                <c:pt idx="18">
                  <c:v>12958</c:v>
                </c:pt>
                <c:pt idx="19">
                  <c:v>14091</c:v>
                </c:pt>
                <c:pt idx="20">
                  <c:v>14091</c:v>
                </c:pt>
                <c:pt idx="21">
                  <c:v>14091</c:v>
                </c:pt>
                <c:pt idx="22">
                  <c:v>14091</c:v>
                </c:pt>
              </c:numCache>
            </c:numRef>
          </c:val>
        </c:ser>
        <c:ser>
          <c:idx val="1"/>
          <c:order val="1"/>
          <c:tx>
            <c:strRef>
              <c:f>'Figure 87'!$K$6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87'!$L$6:$AH$6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13316</c:v>
                </c:pt>
                <c:pt idx="6">
                  <c:v>11366</c:v>
                </c:pt>
                <c:pt idx="7">
                  <c:v>9797</c:v>
                </c:pt>
                <c:pt idx="8">
                  <c:v>7855</c:v>
                </c:pt>
                <c:pt idx="9">
                  <c:v>7855</c:v>
                </c:pt>
                <c:pt idx="10">
                  <c:v>5855</c:v>
                </c:pt>
                <c:pt idx="11">
                  <c:v>5855</c:v>
                </c:pt>
                <c:pt idx="12">
                  <c:v>5855</c:v>
                </c:pt>
                <c:pt idx="13">
                  <c:v>5855</c:v>
                </c:pt>
                <c:pt idx="14">
                  <c:v>5217</c:v>
                </c:pt>
                <c:pt idx="15">
                  <c:v>5217</c:v>
                </c:pt>
                <c:pt idx="16">
                  <c:v>2591</c:v>
                </c:pt>
                <c:pt idx="17">
                  <c:v>1953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87'!$K$7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87'!$L$7:$AH$7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31040</c:v>
                </c:pt>
                <c:pt idx="4">
                  <c:v>31453</c:v>
                </c:pt>
                <c:pt idx="5">
                  <c:v>31453</c:v>
                </c:pt>
                <c:pt idx="6">
                  <c:v>32053</c:v>
                </c:pt>
                <c:pt idx="7">
                  <c:v>33643</c:v>
                </c:pt>
                <c:pt idx="8">
                  <c:v>34929</c:v>
                </c:pt>
                <c:pt idx="9">
                  <c:v>34264</c:v>
                </c:pt>
                <c:pt idx="10">
                  <c:v>34284</c:v>
                </c:pt>
                <c:pt idx="11">
                  <c:v>34929</c:v>
                </c:pt>
                <c:pt idx="12">
                  <c:v>32252</c:v>
                </c:pt>
                <c:pt idx="13">
                  <c:v>32252</c:v>
                </c:pt>
                <c:pt idx="14">
                  <c:v>30967</c:v>
                </c:pt>
                <c:pt idx="15">
                  <c:v>30187</c:v>
                </c:pt>
                <c:pt idx="16">
                  <c:v>28545</c:v>
                </c:pt>
                <c:pt idx="17">
                  <c:v>25659</c:v>
                </c:pt>
                <c:pt idx="18">
                  <c:v>25659</c:v>
                </c:pt>
                <c:pt idx="19">
                  <c:v>24589</c:v>
                </c:pt>
                <c:pt idx="20">
                  <c:v>24589</c:v>
                </c:pt>
                <c:pt idx="21">
                  <c:v>24589</c:v>
                </c:pt>
                <c:pt idx="22">
                  <c:v>24589</c:v>
                </c:pt>
              </c:numCache>
            </c:numRef>
          </c:val>
        </c:ser>
        <c:ser>
          <c:idx val="3"/>
          <c:order val="3"/>
          <c:tx>
            <c:strRef>
              <c:f>'Figure 87'!$K$8</c:f>
              <c:strCache>
                <c:ptCount val="1"/>
                <c:pt idx="0">
                  <c:v>CHP (Thermal &amp; Renewable)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87'!$L$8:$AH$8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4285.9444092122885</c:v>
                </c:pt>
                <c:pt idx="4">
                  <c:v>4218.4744581621435</c:v>
                </c:pt>
                <c:pt idx="5">
                  <c:v>4396.0045071119985</c:v>
                </c:pt>
                <c:pt idx="6">
                  <c:v>4478.2404384147949</c:v>
                </c:pt>
                <c:pt idx="7">
                  <c:v>5050.4763697175904</c:v>
                </c:pt>
                <c:pt idx="8">
                  <c:v>5132.7123010203859</c:v>
                </c:pt>
                <c:pt idx="9">
                  <c:v>5214.9482323231832</c:v>
                </c:pt>
                <c:pt idx="10">
                  <c:v>5151.5698033635454</c:v>
                </c:pt>
                <c:pt idx="11">
                  <c:v>5245.8057346663409</c:v>
                </c:pt>
                <c:pt idx="12">
                  <c:v>5340.0416659691373</c:v>
                </c:pt>
                <c:pt idx="13">
                  <c:v>5434.2775972719337</c:v>
                </c:pt>
                <c:pt idx="14">
                  <c:v>5528.5135285747292</c:v>
                </c:pt>
                <c:pt idx="15">
                  <c:v>5622.7494598775256</c:v>
                </c:pt>
                <c:pt idx="16">
                  <c:v>5716.9853911803211</c:v>
                </c:pt>
                <c:pt idx="17">
                  <c:v>5811.2213224831175</c:v>
                </c:pt>
                <c:pt idx="18">
                  <c:v>5905.457253785914</c:v>
                </c:pt>
                <c:pt idx="19">
                  <c:v>5999.6931850887095</c:v>
                </c:pt>
                <c:pt idx="20">
                  <c:v>6093.9291163915059</c:v>
                </c:pt>
                <c:pt idx="21">
                  <c:v>6188.1650476943014</c:v>
                </c:pt>
                <c:pt idx="22">
                  <c:v>6282.4009789970978</c:v>
                </c:pt>
              </c:numCache>
            </c:numRef>
          </c:val>
        </c:ser>
        <c:ser>
          <c:idx val="4"/>
          <c:order val="4"/>
          <c:tx>
            <c:strRef>
              <c:f>'Figure 87'!$K$9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87'!$L$9:$AH$9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426</c:v>
                </c:pt>
                <c:pt idx="9">
                  <c:v>826</c:v>
                </c:pt>
                <c:pt idx="10">
                  <c:v>1326</c:v>
                </c:pt>
                <c:pt idx="11">
                  <c:v>1826</c:v>
                </c:pt>
                <c:pt idx="12">
                  <c:v>2826</c:v>
                </c:pt>
                <c:pt idx="13">
                  <c:v>3626</c:v>
                </c:pt>
                <c:pt idx="14">
                  <c:v>4264</c:v>
                </c:pt>
                <c:pt idx="15">
                  <c:v>5406</c:v>
                </c:pt>
                <c:pt idx="16">
                  <c:v>8086</c:v>
                </c:pt>
                <c:pt idx="17">
                  <c:v>10624</c:v>
                </c:pt>
                <c:pt idx="18">
                  <c:v>12624</c:v>
                </c:pt>
                <c:pt idx="19">
                  <c:v>13124</c:v>
                </c:pt>
                <c:pt idx="20">
                  <c:v>13124</c:v>
                </c:pt>
                <c:pt idx="21">
                  <c:v>13624</c:v>
                </c:pt>
                <c:pt idx="22">
                  <c:v>13624</c:v>
                </c:pt>
              </c:numCache>
            </c:numRef>
          </c:val>
        </c:ser>
        <c:ser>
          <c:idx val="5"/>
          <c:order val="5"/>
          <c:tx>
            <c:strRef>
              <c:f>'Figure 87'!$K$10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87'!$L$10:$AH$10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5000</c:v>
                </c:pt>
                <c:pt idx="7">
                  <c:v>5000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7400</c:v>
                </c:pt>
                <c:pt idx="16">
                  <c:v>7400</c:v>
                </c:pt>
                <c:pt idx="17">
                  <c:v>7400</c:v>
                </c:pt>
                <c:pt idx="18">
                  <c:v>7400</c:v>
                </c:pt>
                <c:pt idx="19">
                  <c:v>7400</c:v>
                </c:pt>
                <c:pt idx="20">
                  <c:v>7400</c:v>
                </c:pt>
                <c:pt idx="21">
                  <c:v>7400</c:v>
                </c:pt>
                <c:pt idx="22">
                  <c:v>7400</c:v>
                </c:pt>
              </c:numCache>
            </c:numRef>
          </c:val>
        </c:ser>
        <c:ser>
          <c:idx val="6"/>
          <c:order val="6"/>
          <c:tx>
            <c:strRef>
              <c:f>'Figure 87'!$K$11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87'!$L$11:$AH$11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7130.4437161379874</c:v>
                </c:pt>
                <c:pt idx="2">
                  <c:v>7905.1651694373541</c:v>
                </c:pt>
                <c:pt idx="3">
                  <c:v>9380.506077998989</c:v>
                </c:pt>
                <c:pt idx="4">
                  <c:v>10768.424472256273</c:v>
                </c:pt>
                <c:pt idx="5">
                  <c:v>12004.177720860283</c:v>
                </c:pt>
                <c:pt idx="6">
                  <c:v>13033.896751983137</c:v>
                </c:pt>
                <c:pt idx="7">
                  <c:v>14059.081224888749</c:v>
                </c:pt>
                <c:pt idx="8">
                  <c:v>14903.990842382842</c:v>
                </c:pt>
                <c:pt idx="9">
                  <c:v>15369.986179586198</c:v>
                </c:pt>
                <c:pt idx="10">
                  <c:v>15694.125325614134</c:v>
                </c:pt>
                <c:pt idx="11">
                  <c:v>16092.13441263504</c:v>
                </c:pt>
                <c:pt idx="12">
                  <c:v>16205.717934974105</c:v>
                </c:pt>
                <c:pt idx="13">
                  <c:v>16307.559350904608</c:v>
                </c:pt>
                <c:pt idx="14">
                  <c:v>16398.321785469863</c:v>
                </c:pt>
                <c:pt idx="15">
                  <c:v>16478.648814596414</c:v>
                </c:pt>
                <c:pt idx="16">
                  <c:v>16549.165315732276</c:v>
                </c:pt>
                <c:pt idx="17">
                  <c:v>16610.478374021626</c:v>
                </c:pt>
                <c:pt idx="18">
                  <c:v>16663.178235941676</c:v>
                </c:pt>
                <c:pt idx="19">
                  <c:v>16745.755420463021</c:v>
                </c:pt>
                <c:pt idx="20">
                  <c:v>16821.320388679796</c:v>
                </c:pt>
                <c:pt idx="21">
                  <c:v>16890.299446712372</c:v>
                </c:pt>
                <c:pt idx="22">
                  <c:v>16953.113955850789</c:v>
                </c:pt>
              </c:numCache>
            </c:numRef>
          </c:val>
        </c:ser>
        <c:ser>
          <c:idx val="7"/>
          <c:order val="7"/>
          <c:tx>
            <c:strRef>
              <c:f>'Figure 87'!$K$12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87'!$L$12:$AH$12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5658.6</c:v>
                </c:pt>
                <c:pt idx="5">
                  <c:v>6541.9</c:v>
                </c:pt>
                <c:pt idx="6">
                  <c:v>7151.9</c:v>
                </c:pt>
                <c:pt idx="7">
                  <c:v>9836.9</c:v>
                </c:pt>
                <c:pt idx="8">
                  <c:v>12506.9</c:v>
                </c:pt>
                <c:pt idx="9">
                  <c:v>14631.9</c:v>
                </c:pt>
                <c:pt idx="10">
                  <c:v>16661.900000000001</c:v>
                </c:pt>
                <c:pt idx="11">
                  <c:v>18131.900000000001</c:v>
                </c:pt>
                <c:pt idx="12">
                  <c:v>18696.900000000001</c:v>
                </c:pt>
                <c:pt idx="13">
                  <c:v>18921.900000000001</c:v>
                </c:pt>
                <c:pt idx="14">
                  <c:v>18921.900000000001</c:v>
                </c:pt>
                <c:pt idx="15">
                  <c:v>18921.900000000001</c:v>
                </c:pt>
                <c:pt idx="16">
                  <c:v>18921.900000000001</c:v>
                </c:pt>
                <c:pt idx="17">
                  <c:v>18921.900000000001</c:v>
                </c:pt>
                <c:pt idx="18">
                  <c:v>18921.900000000001</c:v>
                </c:pt>
                <c:pt idx="19">
                  <c:v>18921.900000000001</c:v>
                </c:pt>
                <c:pt idx="20">
                  <c:v>18921.900000000001</c:v>
                </c:pt>
                <c:pt idx="21">
                  <c:v>18921.900000000001</c:v>
                </c:pt>
                <c:pt idx="22">
                  <c:v>18921.900000000001</c:v>
                </c:pt>
              </c:numCache>
            </c:numRef>
          </c:val>
        </c:ser>
        <c:ser>
          <c:idx val="8"/>
          <c:order val="8"/>
          <c:tx>
            <c:strRef>
              <c:f>'Figure 87'!$K$13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87'!$L$13:$AH$13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3493.3773842874075</c:v>
                </c:pt>
                <c:pt idx="2">
                  <c:v>4571.6900070035554</c:v>
                </c:pt>
                <c:pt idx="3">
                  <c:v>5685.3388919913195</c:v>
                </c:pt>
                <c:pt idx="4">
                  <c:v>6288.9180074778578</c:v>
                </c:pt>
                <c:pt idx="5">
                  <c:v>6966.1969820930517</c:v>
                </c:pt>
                <c:pt idx="6">
                  <c:v>7681.789410669764</c:v>
                </c:pt>
                <c:pt idx="7">
                  <c:v>8460.7263732004994</c:v>
                </c:pt>
                <c:pt idx="8">
                  <c:v>9268.8580709430753</c:v>
                </c:pt>
                <c:pt idx="9">
                  <c:v>10058.345459392771</c:v>
                </c:pt>
                <c:pt idx="10">
                  <c:v>10852.738967338133</c:v>
                </c:pt>
                <c:pt idx="11">
                  <c:v>11652.234441141027</c:v>
                </c:pt>
                <c:pt idx="12">
                  <c:v>12519.537472231152</c:v>
                </c:pt>
                <c:pt idx="13">
                  <c:v>13399.835257880428</c:v>
                </c:pt>
                <c:pt idx="14">
                  <c:v>14293.997283245206</c:v>
                </c:pt>
                <c:pt idx="15">
                  <c:v>15202.944996051494</c:v>
                </c:pt>
                <c:pt idx="16">
                  <c:v>16127.654924824161</c:v>
                </c:pt>
                <c:pt idx="17">
                  <c:v>17069.16198420884</c:v>
                </c:pt>
                <c:pt idx="18">
                  <c:v>18028.562978612012</c:v>
                </c:pt>
                <c:pt idx="19">
                  <c:v>19007.020316058439</c:v>
                </c:pt>
                <c:pt idx="20">
                  <c:v>20005.765944878945</c:v>
                </c:pt>
                <c:pt idx="21">
                  <c:v>21026.105526598381</c:v>
                </c:pt>
                <c:pt idx="22">
                  <c:v>22069.422859195798</c:v>
                </c:pt>
              </c:numCache>
            </c:numRef>
          </c:val>
        </c:ser>
        <c:ser>
          <c:idx val="12"/>
          <c:order val="9"/>
          <c:tx>
            <c:strRef>
              <c:f>'Figure 87'!$K$14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87'!$L$14:$AH$14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2766.3855049737836</c:v>
                </c:pt>
                <c:pt idx="4">
                  <c:v>2770.1806732983778</c:v>
                </c:pt>
                <c:pt idx="5">
                  <c:v>2773.9758416229724</c:v>
                </c:pt>
                <c:pt idx="6">
                  <c:v>3057.7710099475671</c:v>
                </c:pt>
                <c:pt idx="7">
                  <c:v>3181.5661782721613</c:v>
                </c:pt>
                <c:pt idx="8">
                  <c:v>3185.361346596756</c:v>
                </c:pt>
                <c:pt idx="9">
                  <c:v>3189.1565149213507</c:v>
                </c:pt>
                <c:pt idx="10">
                  <c:v>3192.9516832459449</c:v>
                </c:pt>
                <c:pt idx="11">
                  <c:v>3196.7468515705395</c:v>
                </c:pt>
                <c:pt idx="12">
                  <c:v>3200.5420198951342</c:v>
                </c:pt>
                <c:pt idx="13">
                  <c:v>3204.3371882197284</c:v>
                </c:pt>
                <c:pt idx="14">
                  <c:v>3208.1323565443231</c:v>
                </c:pt>
                <c:pt idx="15">
                  <c:v>3211.9275248689173</c:v>
                </c:pt>
                <c:pt idx="16">
                  <c:v>3215.722693193512</c:v>
                </c:pt>
                <c:pt idx="17">
                  <c:v>3219.5178615181067</c:v>
                </c:pt>
                <c:pt idx="18">
                  <c:v>3223.3130298427009</c:v>
                </c:pt>
                <c:pt idx="19">
                  <c:v>3227.1081981672955</c:v>
                </c:pt>
                <c:pt idx="20">
                  <c:v>3230.9033664918898</c:v>
                </c:pt>
                <c:pt idx="21">
                  <c:v>3234.6985348164844</c:v>
                </c:pt>
                <c:pt idx="22">
                  <c:v>3238.4937031410791</c:v>
                </c:pt>
              </c:numCache>
            </c:numRef>
          </c:val>
        </c:ser>
        <c:ser>
          <c:idx val="9"/>
          <c:order val="10"/>
          <c:tx>
            <c:strRef>
              <c:f>'Figure 87'!$K$15</c:f>
              <c:strCache>
                <c:ptCount val="1"/>
                <c:pt idx="0">
                  <c:v>Other Renewables (Marine/Hydro/Other)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87'!$L$15:$AH$15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2934.2344758983768</c:v>
                </c:pt>
                <c:pt idx="2">
                  <c:v>3011.1908353809963</c:v>
                </c:pt>
                <c:pt idx="3">
                  <c:v>3121.7766634862651</c:v>
                </c:pt>
                <c:pt idx="4">
                  <c:v>3252.8305245128586</c:v>
                </c:pt>
                <c:pt idx="5">
                  <c:v>3360.0080503698146</c:v>
                </c:pt>
                <c:pt idx="6">
                  <c:v>3464.635091326531</c:v>
                </c:pt>
                <c:pt idx="7">
                  <c:v>3545.8114992428305</c:v>
                </c:pt>
                <c:pt idx="8">
                  <c:v>3674.6990164555318</c:v>
                </c:pt>
                <c:pt idx="9">
                  <c:v>3761.4578732635168</c:v>
                </c:pt>
                <c:pt idx="10">
                  <c:v>3904.0707009911803</c:v>
                </c:pt>
                <c:pt idx="11">
                  <c:v>4108.526587955902</c:v>
                </c:pt>
                <c:pt idx="12">
                  <c:v>4459.6387611725049</c:v>
                </c:pt>
                <c:pt idx="13">
                  <c:v>4725.589640494537</c:v>
                </c:pt>
                <c:pt idx="14">
                  <c:v>5001.385065111428</c:v>
                </c:pt>
                <c:pt idx="15">
                  <c:v>5250.0358601131584</c:v>
                </c:pt>
                <c:pt idx="16">
                  <c:v>5499.5576412182045</c:v>
                </c:pt>
                <c:pt idx="17">
                  <c:v>5713.9706672091324</c:v>
                </c:pt>
                <c:pt idx="18">
                  <c:v>5937.299733244884</c:v>
                </c:pt>
                <c:pt idx="19">
                  <c:v>6128.5740996178611</c:v>
                </c:pt>
                <c:pt idx="20">
                  <c:v>6355.8274516182837</c:v>
                </c:pt>
                <c:pt idx="21">
                  <c:v>6621.0978870325162</c:v>
                </c:pt>
                <c:pt idx="22">
                  <c:v>6872.4279284910263</c:v>
                </c:pt>
              </c:numCache>
            </c:numRef>
          </c:val>
        </c:ser>
        <c:ser>
          <c:idx val="10"/>
          <c:order val="11"/>
          <c:tx>
            <c:strRef>
              <c:f>'Figure 87'!$K$16</c:f>
              <c:strCache>
                <c:ptCount val="1"/>
                <c:pt idx="0">
                  <c:v>Other (Oil/Diesel/Pumped Storage)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87'!$L$16:$AH$16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3521</c:v>
                </c:pt>
                <c:pt idx="8">
                  <c:v>3431</c:v>
                </c:pt>
                <c:pt idx="9">
                  <c:v>3431</c:v>
                </c:pt>
                <c:pt idx="10">
                  <c:v>4043</c:v>
                </c:pt>
                <c:pt idx="11">
                  <c:v>4043</c:v>
                </c:pt>
                <c:pt idx="12">
                  <c:v>4043</c:v>
                </c:pt>
                <c:pt idx="13">
                  <c:v>4043</c:v>
                </c:pt>
                <c:pt idx="14">
                  <c:v>4043</c:v>
                </c:pt>
                <c:pt idx="15">
                  <c:v>4043</c:v>
                </c:pt>
                <c:pt idx="16">
                  <c:v>4009</c:v>
                </c:pt>
                <c:pt idx="17">
                  <c:v>4009</c:v>
                </c:pt>
                <c:pt idx="18">
                  <c:v>4009</c:v>
                </c:pt>
                <c:pt idx="19">
                  <c:v>4009</c:v>
                </c:pt>
                <c:pt idx="20">
                  <c:v>4009</c:v>
                </c:pt>
                <c:pt idx="21">
                  <c:v>4009</c:v>
                </c:pt>
                <c:pt idx="22">
                  <c:v>4009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81752192"/>
        <c:axId val="181753728"/>
      </c:barChart>
      <c:lineChart>
        <c:grouping val="standard"/>
        <c:varyColors val="0"/>
        <c:ser>
          <c:idx val="11"/>
          <c:order val="12"/>
          <c:tx>
            <c:strRef>
              <c:f>'Figure 87'!$K$19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87'!$L$19:$AH$19</c:f>
              <c:numCache>
                <c:formatCode>_-* #,##0_-;\-* #,##0_-;_-* "-"??_-;_-@_-</c:formatCode>
                <c:ptCount val="23"/>
                <c:pt idx="0">
                  <c:v>60493.935460497196</c:v>
                </c:pt>
                <c:pt idx="1">
                  <c:v>60735.686296065338</c:v>
                </c:pt>
                <c:pt idx="2">
                  <c:v>61165.526221273474</c:v>
                </c:pt>
                <c:pt idx="3">
                  <c:v>61292.039842079444</c:v>
                </c:pt>
                <c:pt idx="4">
                  <c:v>61291.698555278912</c:v>
                </c:pt>
                <c:pt idx="5">
                  <c:v>61274.013385549217</c:v>
                </c:pt>
                <c:pt idx="6">
                  <c:v>61314.294851988932</c:v>
                </c:pt>
                <c:pt idx="7">
                  <c:v>61354.939617207296</c:v>
                </c:pt>
                <c:pt idx="8">
                  <c:v>61476.799806292758</c:v>
                </c:pt>
                <c:pt idx="9">
                  <c:v>61660.597813551722</c:v>
                </c:pt>
                <c:pt idx="10">
                  <c:v>61867.238180728848</c:v>
                </c:pt>
                <c:pt idx="11">
                  <c:v>62115.133274589149</c:v>
                </c:pt>
                <c:pt idx="12">
                  <c:v>62268.246827027979</c:v>
                </c:pt>
                <c:pt idx="13">
                  <c:v>62451.889961004221</c:v>
                </c:pt>
                <c:pt idx="14">
                  <c:v>62670.39855889546</c:v>
                </c:pt>
                <c:pt idx="15">
                  <c:v>62893.109631953666</c:v>
                </c:pt>
                <c:pt idx="16">
                  <c:v>63012.777352945763</c:v>
                </c:pt>
                <c:pt idx="17">
                  <c:v>63214.812713352905</c:v>
                </c:pt>
                <c:pt idx="18">
                  <c:v>63540.291931000123</c:v>
                </c:pt>
                <c:pt idx="19">
                  <c:v>63899.397548737688</c:v>
                </c:pt>
                <c:pt idx="20">
                  <c:v>64188.085840127598</c:v>
                </c:pt>
                <c:pt idx="21">
                  <c:v>64539.743180716527</c:v>
                </c:pt>
                <c:pt idx="22">
                  <c:v>64953.417997347118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52192"/>
        <c:axId val="181753728"/>
      </c:lineChart>
      <c:catAx>
        <c:axId val="1817521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1753728"/>
        <c:crosses val="autoZero"/>
        <c:auto val="1"/>
        <c:lblAlgn val="ctr"/>
        <c:lblOffset val="100"/>
        <c:noMultiLvlLbl val="0"/>
      </c:catAx>
      <c:valAx>
        <c:axId val="181753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0304405768566347E-2"/>
              <c:y val="0.199356150655601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817521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293558149589279E-2"/>
                <c:y val="0.214091762387085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GB"/>
                    <a:t> 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55730153335737E-2"/>
          <c:y val="0.75593736442738224"/>
          <c:w val="0.92748356858306347"/>
          <c:h val="0.225583948903666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Low Carbon Life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88'!$K$5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88'!$L$5:$AH$5</c:f>
              <c:numCache>
                <c:formatCode>0.0</c:formatCode>
                <c:ptCount val="23"/>
                <c:pt idx="0">
                  <c:v>62.633410559999994</c:v>
                </c:pt>
                <c:pt idx="1">
                  <c:v>62.633410559999994</c:v>
                </c:pt>
                <c:pt idx="2">
                  <c:v>59.567905439999997</c:v>
                </c:pt>
                <c:pt idx="3">
                  <c:v>59.393295359999996</c:v>
                </c:pt>
                <c:pt idx="4">
                  <c:v>59.393295359999996</c:v>
                </c:pt>
                <c:pt idx="5">
                  <c:v>59.393295359999996</c:v>
                </c:pt>
                <c:pt idx="6">
                  <c:v>59.567905439999997</c:v>
                </c:pt>
                <c:pt idx="7">
                  <c:v>59.393295359999996</c:v>
                </c:pt>
                <c:pt idx="8">
                  <c:v>59.393295359999996</c:v>
                </c:pt>
                <c:pt idx="9">
                  <c:v>59.393295359999996</c:v>
                </c:pt>
                <c:pt idx="10">
                  <c:v>64.408929599999993</c:v>
                </c:pt>
                <c:pt idx="11">
                  <c:v>56.261163359999998</c:v>
                </c:pt>
                <c:pt idx="12">
                  <c:v>68.231707200000002</c:v>
                </c:pt>
                <c:pt idx="13">
                  <c:v>61.077003839999996</c:v>
                </c:pt>
                <c:pt idx="14">
                  <c:v>67.02787536000001</c:v>
                </c:pt>
                <c:pt idx="15">
                  <c:v>66.13452504</c:v>
                </c:pt>
                <c:pt idx="16">
                  <c:v>76.987788240000015</c:v>
                </c:pt>
                <c:pt idx="17">
                  <c:v>84.349845914647204</c:v>
                </c:pt>
                <c:pt idx="18">
                  <c:v>84.349845851343275</c:v>
                </c:pt>
                <c:pt idx="19">
                  <c:v>91.699331547708823</c:v>
                </c:pt>
                <c:pt idx="20">
                  <c:v>91.698254695141117</c:v>
                </c:pt>
                <c:pt idx="21">
                  <c:v>91.698075939748549</c:v>
                </c:pt>
                <c:pt idx="22">
                  <c:v>91.698530271077516</c:v>
                </c:pt>
              </c:numCache>
            </c:numRef>
          </c:val>
        </c:ser>
        <c:ser>
          <c:idx val="1"/>
          <c:order val="1"/>
          <c:tx>
            <c:strRef>
              <c:f>'Figure 88'!$K$6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88'!$L$6:$AH$6</c:f>
              <c:numCache>
                <c:formatCode>0.0</c:formatCode>
                <c:ptCount val="23"/>
                <c:pt idx="0">
                  <c:v>128.29556938116184</c:v>
                </c:pt>
                <c:pt idx="1">
                  <c:v>114.81845143128466</c:v>
                </c:pt>
                <c:pt idx="2">
                  <c:v>105.06654641597629</c:v>
                </c:pt>
                <c:pt idx="3">
                  <c:v>96.497652996081783</c:v>
                </c:pt>
                <c:pt idx="4">
                  <c:v>95.704020874939644</c:v>
                </c:pt>
                <c:pt idx="5">
                  <c:v>84.448510621154441</c:v>
                </c:pt>
                <c:pt idx="6">
                  <c:v>73.459415841886212</c:v>
                </c:pt>
                <c:pt idx="7">
                  <c:v>31.916312918202394</c:v>
                </c:pt>
                <c:pt idx="8">
                  <c:v>29.353077712403998</c:v>
                </c:pt>
                <c:pt idx="9">
                  <c:v>28.497209875608444</c:v>
                </c:pt>
                <c:pt idx="10">
                  <c:v>26.303165970502743</c:v>
                </c:pt>
                <c:pt idx="11">
                  <c:v>26.202176561654138</c:v>
                </c:pt>
                <c:pt idx="12">
                  <c:v>23.9185497160769</c:v>
                </c:pt>
                <c:pt idx="13">
                  <c:v>24.149556533773666</c:v>
                </c:pt>
                <c:pt idx="14">
                  <c:v>23.521020283195067</c:v>
                </c:pt>
                <c:pt idx="15">
                  <c:v>23.791936735135508</c:v>
                </c:pt>
                <c:pt idx="16">
                  <c:v>11.416555215755828</c:v>
                </c:pt>
                <c:pt idx="17">
                  <c:v>9.6895534809101864</c:v>
                </c:pt>
                <c:pt idx="18">
                  <c:v>1.8360960000000002</c:v>
                </c:pt>
                <c:pt idx="19">
                  <c:v>1.8360960000000002</c:v>
                </c:pt>
                <c:pt idx="20">
                  <c:v>1.8360960000000002</c:v>
                </c:pt>
                <c:pt idx="21">
                  <c:v>1.8360960000000002</c:v>
                </c:pt>
                <c:pt idx="22">
                  <c:v>1.8360960000000002</c:v>
                </c:pt>
              </c:numCache>
            </c:numRef>
          </c:val>
        </c:ser>
        <c:ser>
          <c:idx val="2"/>
          <c:order val="2"/>
          <c:tx>
            <c:strRef>
              <c:f>'Figure 88'!$K$7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88'!$L$7:$AH$7</c:f>
              <c:numCache>
                <c:formatCode>0.0</c:formatCode>
                <c:ptCount val="23"/>
                <c:pt idx="0">
                  <c:v>76.612501103104137</c:v>
                </c:pt>
                <c:pt idx="1">
                  <c:v>81.60513138911061</c:v>
                </c:pt>
                <c:pt idx="2">
                  <c:v>92.507277049655386</c:v>
                </c:pt>
                <c:pt idx="3">
                  <c:v>92.844035781789501</c:v>
                </c:pt>
                <c:pt idx="4">
                  <c:v>87.84196178833966</c:v>
                </c:pt>
                <c:pt idx="5">
                  <c:v>90.333611552164271</c:v>
                </c:pt>
                <c:pt idx="6">
                  <c:v>90.884527402035616</c:v>
                </c:pt>
                <c:pt idx="7">
                  <c:v>119.05097883923817</c:v>
                </c:pt>
                <c:pt idx="8">
                  <c:v>110.09598075971486</c:v>
                </c:pt>
                <c:pt idx="9">
                  <c:v>103.48554713162714</c:v>
                </c:pt>
                <c:pt idx="10">
                  <c:v>93.453726666623595</c:v>
                </c:pt>
                <c:pt idx="11">
                  <c:v>97.432849931815809</c:v>
                </c:pt>
                <c:pt idx="12">
                  <c:v>83.281972128338239</c:v>
                </c:pt>
                <c:pt idx="13">
                  <c:v>89.259016350088217</c:v>
                </c:pt>
                <c:pt idx="14">
                  <c:v>85.239913011305745</c:v>
                </c:pt>
                <c:pt idx="15">
                  <c:v>84.59350008490587</c:v>
                </c:pt>
                <c:pt idx="16">
                  <c:v>76.310954059232088</c:v>
                </c:pt>
                <c:pt idx="17">
                  <c:v>63.24040308602946</c:v>
                </c:pt>
                <c:pt idx="18">
                  <c:v>61.616411459063109</c:v>
                </c:pt>
                <c:pt idx="19">
                  <c:v>55.109179112943501</c:v>
                </c:pt>
                <c:pt idx="20">
                  <c:v>55.104937288607395</c:v>
                </c:pt>
                <c:pt idx="21">
                  <c:v>53.464491685077434</c:v>
                </c:pt>
                <c:pt idx="22">
                  <c:v>54.058409464557108</c:v>
                </c:pt>
              </c:numCache>
            </c:numRef>
          </c:val>
        </c:ser>
        <c:ser>
          <c:idx val="3"/>
          <c:order val="3"/>
          <c:tx>
            <c:strRef>
              <c:f>'Figure 88'!$K$8</c:f>
              <c:strCache>
                <c:ptCount val="1"/>
                <c:pt idx="0">
                  <c:v>CCS Coal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88'!$L$8:$AH$8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3.1754099939000149</c:v>
                </c:pt>
                <c:pt idx="9">
                  <c:v>3.1396771982245557</c:v>
                </c:pt>
                <c:pt idx="10">
                  <c:v>3.055703880016293</c:v>
                </c:pt>
                <c:pt idx="11">
                  <c:v>3.0709228379116951</c:v>
                </c:pt>
                <c:pt idx="12">
                  <c:v>2.8287095506663151</c:v>
                </c:pt>
                <c:pt idx="13">
                  <c:v>2.9133136284604091</c:v>
                </c:pt>
                <c:pt idx="14">
                  <c:v>7.2009365092838973</c:v>
                </c:pt>
                <c:pt idx="15">
                  <c:v>14.994384596298051</c:v>
                </c:pt>
                <c:pt idx="16">
                  <c:v>24.248755629193742</c:v>
                </c:pt>
                <c:pt idx="17">
                  <c:v>31.189482332794125</c:v>
                </c:pt>
                <c:pt idx="18">
                  <c:v>34.417642509578521</c:v>
                </c:pt>
                <c:pt idx="19">
                  <c:v>32.213470654739425</c:v>
                </c:pt>
                <c:pt idx="20">
                  <c:v>32.092949564270839</c:v>
                </c:pt>
                <c:pt idx="21">
                  <c:v>31.403278485329089</c:v>
                </c:pt>
                <c:pt idx="22">
                  <c:v>31.459152051489717</c:v>
                </c:pt>
              </c:numCache>
            </c:numRef>
          </c:val>
        </c:ser>
        <c:ser>
          <c:idx val="4"/>
          <c:order val="4"/>
          <c:tx>
            <c:strRef>
              <c:f>'Figure 88'!$K$9</c:f>
              <c:strCache>
                <c:ptCount val="1"/>
                <c:pt idx="0">
                  <c:v>CCS Gas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88'!$L$9:$AH$9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2.9765699067098588</c:v>
                </c:pt>
                <c:pt idx="10">
                  <c:v>6.6673313595414392</c:v>
                </c:pt>
                <c:pt idx="11">
                  <c:v>10.376718396854116</c:v>
                </c:pt>
                <c:pt idx="12">
                  <c:v>17.394166184729887</c:v>
                </c:pt>
                <c:pt idx="13">
                  <c:v>23.541410465336405</c:v>
                </c:pt>
                <c:pt idx="14">
                  <c:v>23.574361338086891</c:v>
                </c:pt>
                <c:pt idx="15">
                  <c:v>23.67063756526144</c:v>
                </c:pt>
                <c:pt idx="16">
                  <c:v>29.842927685855031</c:v>
                </c:pt>
                <c:pt idx="17">
                  <c:v>35.764730756908662</c:v>
                </c:pt>
                <c:pt idx="18">
                  <c:v>42.292187154656922</c:v>
                </c:pt>
                <c:pt idx="19">
                  <c:v>44.228936318789117</c:v>
                </c:pt>
                <c:pt idx="20">
                  <c:v>44.102388925137788</c:v>
                </c:pt>
                <c:pt idx="21">
                  <c:v>47.063572276108886</c:v>
                </c:pt>
                <c:pt idx="22">
                  <c:v>47.099561124881014</c:v>
                </c:pt>
              </c:numCache>
            </c:numRef>
          </c:val>
        </c:ser>
        <c:ser>
          <c:idx val="5"/>
          <c:order val="5"/>
          <c:tx>
            <c:strRef>
              <c:f>'Figure 88'!$K$10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88'!$L$10:$AH$10</c:f>
              <c:numCache>
                <c:formatCode>0.0</c:formatCode>
                <c:ptCount val="23"/>
                <c:pt idx="0">
                  <c:v>22.5</c:v>
                </c:pt>
                <c:pt idx="1">
                  <c:v>26.023372006484998</c:v>
                </c:pt>
                <c:pt idx="2">
                  <c:v>26.04741788647549</c:v>
                </c:pt>
                <c:pt idx="3">
                  <c:v>25.929128149599997</c:v>
                </c:pt>
                <c:pt idx="4">
                  <c:v>25.8820062211575</c:v>
                </c:pt>
                <c:pt idx="5">
                  <c:v>27.596446041552742</c:v>
                </c:pt>
                <c:pt idx="6">
                  <c:v>31.350602302752037</c:v>
                </c:pt>
                <c:pt idx="7">
                  <c:v>33.093680727832769</c:v>
                </c:pt>
                <c:pt idx="8">
                  <c:v>31.910464627250303</c:v>
                </c:pt>
                <c:pt idx="9">
                  <c:v>30.458823088094935</c:v>
                </c:pt>
                <c:pt idx="10">
                  <c:v>27.875922285134138</c:v>
                </c:pt>
                <c:pt idx="11">
                  <c:v>25.140694037992283</c:v>
                </c:pt>
                <c:pt idx="12">
                  <c:v>22.481629512940955</c:v>
                </c:pt>
                <c:pt idx="13">
                  <c:v>19.761139780815355</c:v>
                </c:pt>
                <c:pt idx="14">
                  <c:v>17.087336761151924</c:v>
                </c:pt>
                <c:pt idx="15">
                  <c:v>14.320160316564166</c:v>
                </c:pt>
                <c:pt idx="16">
                  <c:v>11.59967058443857</c:v>
                </c:pt>
                <c:pt idx="17">
                  <c:v>8.8791808523129738</c:v>
                </c:pt>
                <c:pt idx="18">
                  <c:v>8.8791808523129738</c:v>
                </c:pt>
                <c:pt idx="19">
                  <c:v>8.8791808523129738</c:v>
                </c:pt>
                <c:pt idx="20">
                  <c:v>8.8791808523129738</c:v>
                </c:pt>
                <c:pt idx="21">
                  <c:v>8.8791808523129738</c:v>
                </c:pt>
                <c:pt idx="22">
                  <c:v>8.8791808523129738</c:v>
                </c:pt>
              </c:numCache>
            </c:numRef>
          </c:val>
        </c:ser>
        <c:ser>
          <c:idx val="6"/>
          <c:order val="6"/>
          <c:tx>
            <c:strRef>
              <c:f>'Figure 88'!$K$11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88'!$L$11:$AH$11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33.085408893749317</c:v>
                </c:pt>
                <c:pt idx="2">
                  <c:v>36.489113221236131</c:v>
                </c:pt>
                <c:pt idx="3">
                  <c:v>40.341124664109572</c:v>
                </c:pt>
                <c:pt idx="4">
                  <c:v>45.541503883100873</c:v>
                </c:pt>
                <c:pt idx="5">
                  <c:v>51.533824978401043</c:v>
                </c:pt>
                <c:pt idx="6">
                  <c:v>56.214898178209332</c:v>
                </c:pt>
                <c:pt idx="7">
                  <c:v>67.584633274065226</c:v>
                </c:pt>
                <c:pt idx="8">
                  <c:v>78.566727829166325</c:v>
                </c:pt>
                <c:pt idx="9">
                  <c:v>86.805917170403788</c:v>
                </c:pt>
                <c:pt idx="10">
                  <c:v>94.583739447046796</c:v>
                </c:pt>
                <c:pt idx="11">
                  <c:v>100.27507792951107</c:v>
                </c:pt>
                <c:pt idx="12">
                  <c:v>102.45902503529234</c:v>
                </c:pt>
                <c:pt idx="13">
                  <c:v>103.48306584771601</c:v>
                </c:pt>
                <c:pt idx="14">
                  <c:v>103.95618824700085</c:v>
                </c:pt>
                <c:pt idx="15">
                  <c:v>103.95526264203583</c:v>
                </c:pt>
                <c:pt idx="16">
                  <c:v>104.15547958319362</c:v>
                </c:pt>
                <c:pt idx="17">
                  <c:v>104.33374746547709</c:v>
                </c:pt>
                <c:pt idx="18">
                  <c:v>104.49148629812294</c:v>
                </c:pt>
                <c:pt idx="19">
                  <c:v>104.7230717710049</c:v>
                </c:pt>
                <c:pt idx="20">
                  <c:v>104.93798057728604</c:v>
                </c:pt>
                <c:pt idx="21">
                  <c:v>105.13721017668132</c:v>
                </c:pt>
                <c:pt idx="22">
                  <c:v>105.32173754472379</c:v>
                </c:pt>
              </c:numCache>
            </c:numRef>
          </c:val>
        </c:ser>
        <c:ser>
          <c:idx val="7"/>
          <c:order val="7"/>
          <c:tx>
            <c:strRef>
              <c:f>'Figure 88'!$K$12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88'!$L$12:$AH$12</c:f>
              <c:numCache>
                <c:formatCode>0.0</c:formatCode>
                <c:ptCount val="23"/>
                <c:pt idx="0">
                  <c:v>1.72696392</c:v>
                </c:pt>
                <c:pt idx="1">
                  <c:v>2.818608320908615</c:v>
                </c:pt>
                <c:pt idx="2">
                  <c:v>3.7542223969080908</c:v>
                </c:pt>
                <c:pt idx="3">
                  <c:v>4.713541698507516</c:v>
                </c:pt>
                <c:pt idx="4">
                  <c:v>5.1699784938180837</c:v>
                </c:pt>
                <c:pt idx="5">
                  <c:v>5.684915269347794</c:v>
                </c:pt>
                <c:pt idx="6">
                  <c:v>6.2230019646738768</c:v>
                </c:pt>
                <c:pt idx="7">
                  <c:v>6.8069816360330124</c:v>
                </c:pt>
                <c:pt idx="8">
                  <c:v>7.4194765434094681</c:v>
                </c:pt>
                <c:pt idx="9">
                  <c:v>8.0143881021834122</c:v>
                </c:pt>
                <c:pt idx="10">
                  <c:v>8.6144086262274726</c:v>
                </c:pt>
                <c:pt idx="11">
                  <c:v>9.2197259558103397</c:v>
                </c:pt>
                <c:pt idx="12">
                  <c:v>9.8907623235658235</c:v>
                </c:pt>
                <c:pt idx="13">
                  <c:v>10.574699239530409</c:v>
                </c:pt>
                <c:pt idx="14">
                  <c:v>11.272373668354511</c:v>
                </c:pt>
                <c:pt idx="15">
                  <c:v>11.984672647824535</c:v>
                </c:pt>
                <c:pt idx="16">
                  <c:v>12.71253629358392</c:v>
                </c:pt>
                <c:pt idx="17">
                  <c:v>13.456960984136732</c:v>
                </c:pt>
                <c:pt idx="18">
                  <c:v>14.219002736950664</c:v>
                </c:pt>
                <c:pt idx="19">
                  <c:v>14.999780787125484</c:v>
                </c:pt>
                <c:pt idx="20">
                  <c:v>15.800481380780798</c:v>
                </c:pt>
                <c:pt idx="21">
                  <c:v>16.622361796046356</c:v>
                </c:pt>
                <c:pt idx="22">
                  <c:v>17.466754605310999</c:v>
                </c:pt>
              </c:numCache>
            </c:numRef>
          </c:val>
        </c:ser>
        <c:ser>
          <c:idx val="8"/>
          <c:order val="8"/>
          <c:tx>
            <c:strRef>
              <c:f>'Figure 88'!$K$13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88'!$L$13:$AH$13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16.425185094545988</c:v>
                </c:pt>
                <c:pt idx="4">
                  <c:v>16.438649592727984</c:v>
                </c:pt>
                <c:pt idx="5">
                  <c:v>16.45211409090998</c:v>
                </c:pt>
                <c:pt idx="6">
                  <c:v>17.980588189091979</c:v>
                </c:pt>
                <c:pt idx="7">
                  <c:v>18.581443087273971</c:v>
                </c:pt>
                <c:pt idx="8">
                  <c:v>18.594907585455971</c:v>
                </c:pt>
                <c:pt idx="9">
                  <c:v>18.6058571492947</c:v>
                </c:pt>
                <c:pt idx="10">
                  <c:v>18.645839865783046</c:v>
                </c:pt>
                <c:pt idx="11">
                  <c:v>18.630282061959846</c:v>
                </c:pt>
                <c:pt idx="12">
                  <c:v>18.611200359083551</c:v>
                </c:pt>
                <c:pt idx="13">
                  <c:v>18.659164400985357</c:v>
                </c:pt>
                <c:pt idx="14">
                  <c:v>18.711586373349551</c:v>
                </c:pt>
                <c:pt idx="15">
                  <c:v>18.687512536845276</c:v>
                </c:pt>
                <c:pt idx="16">
                  <c:v>18.688820784966136</c:v>
                </c:pt>
                <c:pt idx="17">
                  <c:v>18.687621484674693</c:v>
                </c:pt>
                <c:pt idx="18">
                  <c:v>18.700758004795539</c:v>
                </c:pt>
                <c:pt idx="19">
                  <c:v>18.658174741123965</c:v>
                </c:pt>
                <c:pt idx="20">
                  <c:v>18.66618141418591</c:v>
                </c:pt>
                <c:pt idx="21">
                  <c:v>18.681489147217395</c:v>
                </c:pt>
                <c:pt idx="22">
                  <c:v>18.696998449737471</c:v>
                </c:pt>
              </c:numCache>
            </c:numRef>
          </c:val>
        </c:ser>
        <c:ser>
          <c:idx val="9"/>
          <c:order val="9"/>
          <c:tx>
            <c:strRef>
              <c:f>'Figure 88'!$K$14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88'!$L$14:$AH$14</c:f>
              <c:numCache>
                <c:formatCode>0.0</c:formatCode>
                <c:ptCount val="23"/>
                <c:pt idx="0">
                  <c:v>6.3461668451999991</c:v>
                </c:pt>
                <c:pt idx="1">
                  <c:v>6.4779691328650335</c:v>
                </c:pt>
                <c:pt idx="2">
                  <c:v>6.8438487440566647</c:v>
                </c:pt>
                <c:pt idx="3">
                  <c:v>7.2369807237543879</c:v>
                </c:pt>
                <c:pt idx="4">
                  <c:v>7.5466721590756318</c:v>
                </c:pt>
                <c:pt idx="5">
                  <c:v>8.2991228062371611</c:v>
                </c:pt>
                <c:pt idx="6">
                  <c:v>8.5331286533677115</c:v>
                </c:pt>
                <c:pt idx="7">
                  <c:v>8.8117420053671758</c:v>
                </c:pt>
                <c:pt idx="8">
                  <c:v>9.0606201886803035</c:v>
                </c:pt>
                <c:pt idx="9">
                  <c:v>9.3144304246758622</c:v>
                </c:pt>
                <c:pt idx="10">
                  <c:v>9.5729460511698878</c:v>
                </c:pt>
                <c:pt idx="11">
                  <c:v>9.8359603240188562</c:v>
                </c:pt>
                <c:pt idx="12">
                  <c:v>10.282131247615737</c:v>
                </c:pt>
                <c:pt idx="13">
                  <c:v>10.732437429870105</c:v>
                </c:pt>
                <c:pt idx="14">
                  <c:v>11.186718337353135</c:v>
                </c:pt>
                <c:pt idx="15">
                  <c:v>11.644825434880449</c:v>
                </c:pt>
                <c:pt idx="16">
                  <c:v>12.106620888847871</c:v>
                </c:pt>
                <c:pt idx="17">
                  <c:v>12.571976450913134</c:v>
                </c:pt>
                <c:pt idx="18">
                  <c:v>13.040772491722953</c:v>
                </c:pt>
                <c:pt idx="19">
                  <c:v>13.512897160295385</c:v>
                </c:pt>
                <c:pt idx="20">
                  <c:v>13.988245649275143</c:v>
                </c:pt>
                <c:pt idx="21">
                  <c:v>14.466719549902708</c:v>
                </c:pt>
                <c:pt idx="22">
                  <c:v>14.948226283410094</c:v>
                </c:pt>
              </c:numCache>
            </c:numRef>
          </c:val>
        </c:ser>
        <c:ser>
          <c:idx val="10"/>
          <c:order val="10"/>
          <c:tx>
            <c:strRef>
              <c:f>'Figure 88'!$K$15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88'!$L$15:$AH$15</c:f>
              <c:numCache>
                <c:formatCode>0.0</c:formatCode>
                <c:ptCount val="23"/>
                <c:pt idx="0">
                  <c:v>6.9610925999999997</c:v>
                </c:pt>
                <c:pt idx="1">
                  <c:v>6.9751636303199991</c:v>
                </c:pt>
                <c:pt idx="2">
                  <c:v>7.1039011839431989</c:v>
                </c:pt>
                <c:pt idx="3">
                  <c:v>7.1218133014388636</c:v>
                </c:pt>
                <c:pt idx="4">
                  <c:v>7.281978832484441</c:v>
                </c:pt>
                <c:pt idx="5">
                  <c:v>7.3456360981509299</c:v>
                </c:pt>
                <c:pt idx="6">
                  <c:v>7.4973950531307487</c:v>
                </c:pt>
                <c:pt idx="7">
                  <c:v>7.5163291280101641</c:v>
                </c:pt>
                <c:pt idx="8">
                  <c:v>7.7329232376799304</c:v>
                </c:pt>
                <c:pt idx="9">
                  <c:v>7.799735612123281</c:v>
                </c:pt>
                <c:pt idx="10">
                  <c:v>8.6013490725220993</c:v>
                </c:pt>
                <c:pt idx="11">
                  <c:v>8.8109162209528211</c:v>
                </c:pt>
                <c:pt idx="12">
                  <c:v>9.3159180404580031</c:v>
                </c:pt>
                <c:pt idx="13">
                  <c:v>9.9350301495235982</c:v>
                </c:pt>
                <c:pt idx="14">
                  <c:v>10.879496315314437</c:v>
                </c:pt>
                <c:pt idx="15">
                  <c:v>11.515036270368553</c:v>
                </c:pt>
                <c:pt idx="16">
                  <c:v>12.23456663782699</c:v>
                </c:pt>
                <c:pt idx="17">
                  <c:v>12.525738730682106</c:v>
                </c:pt>
                <c:pt idx="18">
                  <c:v>12.843042830965627</c:v>
                </c:pt>
                <c:pt idx="19">
                  <c:v>13.066416555271834</c:v>
                </c:pt>
                <c:pt idx="20">
                  <c:v>13.579777313522534</c:v>
                </c:pt>
                <c:pt idx="21">
                  <c:v>13.700968868433293</c:v>
                </c:pt>
                <c:pt idx="22">
                  <c:v>14.112662803736912</c:v>
                </c:pt>
              </c:numCache>
            </c:numRef>
          </c:val>
        </c:ser>
        <c:ser>
          <c:idx val="11"/>
          <c:order val="11"/>
          <c:tx>
            <c:strRef>
              <c:f>'Figure 88'!$K$16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88'!$L$16:$AH$16</c:f>
              <c:numCache>
                <c:formatCode>0.0</c:formatCode>
                <c:ptCount val="23"/>
                <c:pt idx="0">
                  <c:v>6.4364841667430159E-2</c:v>
                </c:pt>
                <c:pt idx="1">
                  <c:v>7.0194215658515524E-2</c:v>
                </c:pt>
                <c:pt idx="2">
                  <c:v>5.467992E-2</c:v>
                </c:pt>
                <c:pt idx="3">
                  <c:v>5.467992E-2</c:v>
                </c:pt>
                <c:pt idx="4">
                  <c:v>5.467992E-2</c:v>
                </c:pt>
                <c:pt idx="5">
                  <c:v>5.467992E-2</c:v>
                </c:pt>
                <c:pt idx="6">
                  <c:v>5.467992E-2</c:v>
                </c:pt>
                <c:pt idx="7">
                  <c:v>5.467992E-2</c:v>
                </c:pt>
                <c:pt idx="8">
                  <c:v>5.467992E-2</c:v>
                </c:pt>
                <c:pt idx="9">
                  <c:v>5.467992E-2</c:v>
                </c:pt>
                <c:pt idx="10">
                  <c:v>5.467992E-2</c:v>
                </c:pt>
                <c:pt idx="11">
                  <c:v>5.467992E-2</c:v>
                </c:pt>
                <c:pt idx="12">
                  <c:v>5.467992E-2</c:v>
                </c:pt>
                <c:pt idx="13">
                  <c:v>5.467992E-2</c:v>
                </c:pt>
                <c:pt idx="14">
                  <c:v>5.467992E-2</c:v>
                </c:pt>
                <c:pt idx="15">
                  <c:v>5.467992E-2</c:v>
                </c:pt>
                <c:pt idx="16">
                  <c:v>5.467992E-2</c:v>
                </c:pt>
                <c:pt idx="17">
                  <c:v>5.467992E-2</c:v>
                </c:pt>
                <c:pt idx="18">
                  <c:v>5.467992E-2</c:v>
                </c:pt>
                <c:pt idx="19">
                  <c:v>5.467992E-2</c:v>
                </c:pt>
                <c:pt idx="20">
                  <c:v>5.467992E-2</c:v>
                </c:pt>
                <c:pt idx="21">
                  <c:v>5.467992E-2</c:v>
                </c:pt>
                <c:pt idx="22">
                  <c:v>5.467992E-2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77376"/>
        <c:axId val="181891456"/>
      </c:areaChart>
      <c:lineChart>
        <c:grouping val="standard"/>
        <c:varyColors val="0"/>
        <c:ser>
          <c:idx val="12"/>
          <c:order val="12"/>
          <c:tx>
            <c:strRef>
              <c:f>'Figure 88'!$K$19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val>
            <c:numRef>
              <c:f>'Figure 88'!$L$19:$AH$19</c:f>
              <c:numCache>
                <c:formatCode>General</c:formatCode>
                <c:ptCount val="23"/>
                <c:pt idx="0" formatCode="0.0">
                  <c:v>404.3</c:v>
                </c:pt>
                <c:pt idx="1">
                  <c:v>397.4</c:v>
                </c:pt>
                <c:pt idx="2" formatCode="0.0">
                  <c:v>390.46402162801638</c:v>
                </c:pt>
                <c:pt idx="3" formatCode="0.0">
                  <c:v>356.16402162801637</c:v>
                </c:pt>
                <c:pt idx="4" formatCode="0.0">
                  <c:v>321.86402162801636</c:v>
                </c:pt>
                <c:pt idx="5" formatCode="0.0">
                  <c:v>287.56402162801635</c:v>
                </c:pt>
                <c:pt idx="6" formatCode="0.0">
                  <c:v>253.26402162801634</c:v>
                </c:pt>
                <c:pt idx="7" formatCode="0.0">
                  <c:v>218.73076627005966</c:v>
                </c:pt>
                <c:pt idx="8" formatCode="0.0">
                  <c:v>205.83076627005966</c:v>
                </c:pt>
                <c:pt idx="9" formatCode="0.0">
                  <c:v>192.93076627005965</c:v>
                </c:pt>
                <c:pt idx="10" formatCode="0.0">
                  <c:v>180.03076627005964</c:v>
                </c:pt>
                <c:pt idx="11" formatCode="0.0">
                  <c:v>167.13076627005964</c:v>
                </c:pt>
                <c:pt idx="12" formatCode="0.0">
                  <c:v>154.21627548246491</c:v>
                </c:pt>
                <c:pt idx="13" formatCode="0.0">
                  <c:v>141.4162754824649</c:v>
                </c:pt>
                <c:pt idx="14" formatCode="0.0">
                  <c:v>128.61627548246489</c:v>
                </c:pt>
                <c:pt idx="15" formatCode="0.0">
                  <c:v>115.81627548246489</c:v>
                </c:pt>
                <c:pt idx="16" formatCode="0.0">
                  <c:v>103.01627548246489</c:v>
                </c:pt>
                <c:pt idx="17" formatCode="0.0">
                  <c:v>90.374027531232869</c:v>
                </c:pt>
                <c:pt idx="18" formatCode="0.0">
                  <c:v>84.974027531232863</c:v>
                </c:pt>
                <c:pt idx="19" formatCode="0.0">
                  <c:v>79.574027531232858</c:v>
                </c:pt>
                <c:pt idx="20" formatCode="0.0">
                  <c:v>74.174027531232852</c:v>
                </c:pt>
                <c:pt idx="21" formatCode="0.0">
                  <c:v>68.774027531232846</c:v>
                </c:pt>
                <c:pt idx="22" formatCode="0.0">
                  <c:v>63.235854642783195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03744"/>
        <c:axId val="181893376"/>
      </c:lineChart>
      <c:catAx>
        <c:axId val="1818773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1891456"/>
        <c:crosses val="autoZero"/>
        <c:auto val="1"/>
        <c:lblAlgn val="ctr"/>
        <c:lblOffset val="100"/>
        <c:noMultiLvlLbl val="0"/>
      </c:catAx>
      <c:valAx>
        <c:axId val="1818914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1877376"/>
        <c:crosses val="autoZero"/>
        <c:crossBetween val="between"/>
      </c:valAx>
      <c:valAx>
        <c:axId val="18189337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 (gCO</a:t>
                </a:r>
                <a:r>
                  <a:rPr lang="en-GB" baseline="-25000"/>
                  <a:t>2</a:t>
                </a:r>
                <a:r>
                  <a:rPr lang="en-GB"/>
                  <a:t>/kWh)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81903744"/>
        <c:crosses val="max"/>
        <c:crossBetween val="between"/>
      </c:valAx>
      <c:catAx>
        <c:axId val="18190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933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9513954575223825E-2"/>
          <c:y val="0.74376689851349498"/>
          <c:w val="0.92574456996418419"/>
          <c:h val="0.24377155932650763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89 - 92'!$R$4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89 - 92'!$R$5:$R$16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9797</c:v>
                </c:pt>
                <c:pt idx="2">
                  <c:v>33643</c:v>
                </c:pt>
                <c:pt idx="3">
                  <c:v>5050.4763697175904</c:v>
                </c:pt>
                <c:pt idx="4">
                  <c:v>0</c:v>
                </c:pt>
                <c:pt idx="5">
                  <c:v>5000</c:v>
                </c:pt>
                <c:pt idx="6">
                  <c:v>14059.081224888749</c:v>
                </c:pt>
                <c:pt idx="7">
                  <c:v>9836.9</c:v>
                </c:pt>
                <c:pt idx="8">
                  <c:v>8460.7263732004994</c:v>
                </c:pt>
                <c:pt idx="9">
                  <c:v>3181.5661782721613</c:v>
                </c:pt>
                <c:pt idx="10">
                  <c:v>3545.8114992428305</c:v>
                </c:pt>
                <c:pt idx="11">
                  <c:v>3521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'Figure 10'!$M$3:$AS$3</c:f>
              <c:numCache>
                <c:formatCode>General</c:formatCode>
                <c:ptCount val="3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</c:numCache>
            </c:numRef>
          </c:cat>
          <c:val>
            <c:numRef>
              <c:f>'Figure 10'!$M$4:$AS$4</c:f>
              <c:numCache>
                <c:formatCode>0.0</c:formatCode>
                <c:ptCount val="33"/>
                <c:pt idx="0">
                  <c:v>6.0864290529900016</c:v>
                </c:pt>
                <c:pt idx="1">
                  <c:v>6.9396031998124998</c:v>
                </c:pt>
                <c:pt idx="2">
                  <c:v>11.648721030283696</c:v>
                </c:pt>
                <c:pt idx="3">
                  <c:v>0.44771843243801424</c:v>
                </c:pt>
                <c:pt idx="4">
                  <c:v>17.588310393860223</c:v>
                </c:pt>
                <c:pt idx="5">
                  <c:v>11.719268809360001</c:v>
                </c:pt>
                <c:pt idx="6">
                  <c:v>12.267728347875</c:v>
                </c:pt>
                <c:pt idx="7">
                  <c:v>11.290512059135001</c:v>
                </c:pt>
                <c:pt idx="8">
                  <c:v>5.9032748920599998</c:v>
                </c:pt>
                <c:pt idx="9">
                  <c:v>15.8</c:v>
                </c:pt>
                <c:pt idx="10">
                  <c:v>17.405817751308685</c:v>
                </c:pt>
                <c:pt idx="11">
                  <c:v>19.03</c:v>
                </c:pt>
                <c:pt idx="12">
                  <c:v>23.05</c:v>
                </c:pt>
                <c:pt idx="13">
                  <c:v>26</c:v>
                </c:pt>
                <c:pt idx="14">
                  <c:v>28.22</c:v>
                </c:pt>
                <c:pt idx="15">
                  <c:v>30.45</c:v>
                </c:pt>
                <c:pt idx="16">
                  <c:v>32.67</c:v>
                </c:pt>
                <c:pt idx="17">
                  <c:v>37.03</c:v>
                </c:pt>
                <c:pt idx="18">
                  <c:v>41.38</c:v>
                </c:pt>
                <c:pt idx="19">
                  <c:v>45.74</c:v>
                </c:pt>
                <c:pt idx="20">
                  <c:v>50.09</c:v>
                </c:pt>
                <c:pt idx="21">
                  <c:v>54.45</c:v>
                </c:pt>
                <c:pt idx="22">
                  <c:v>58.81</c:v>
                </c:pt>
                <c:pt idx="23">
                  <c:v>63.16</c:v>
                </c:pt>
                <c:pt idx="24">
                  <c:v>67.52</c:v>
                </c:pt>
                <c:pt idx="25">
                  <c:v>71.88</c:v>
                </c:pt>
                <c:pt idx="26">
                  <c:v>76.23</c:v>
                </c:pt>
                <c:pt idx="27">
                  <c:v>76.23</c:v>
                </c:pt>
                <c:pt idx="28">
                  <c:v>76.23</c:v>
                </c:pt>
                <c:pt idx="29">
                  <c:v>76.23</c:v>
                </c:pt>
                <c:pt idx="30">
                  <c:v>76.23</c:v>
                </c:pt>
                <c:pt idx="31">
                  <c:v>76.23</c:v>
                </c:pt>
                <c:pt idx="32">
                  <c:v>76.23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10'!$M$3:$AS$3</c:f>
              <c:numCache>
                <c:formatCode>General</c:formatCode>
                <c:ptCount val="3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</c:numCache>
            </c:numRef>
          </c:cat>
          <c:val>
            <c:numRef>
              <c:f>'Figure 10'!$M$5:$AS$5</c:f>
              <c:numCache>
                <c:formatCode>0.0</c:formatCode>
                <c:ptCount val="33"/>
                <c:pt idx="0">
                  <c:v>6.0864290529900016</c:v>
                </c:pt>
                <c:pt idx="1">
                  <c:v>6.9396031998124998</c:v>
                </c:pt>
                <c:pt idx="2">
                  <c:v>11.648721030283696</c:v>
                </c:pt>
                <c:pt idx="3">
                  <c:v>0.44771843243801424</c:v>
                </c:pt>
                <c:pt idx="4">
                  <c:v>17.588310393860223</c:v>
                </c:pt>
                <c:pt idx="5">
                  <c:v>11.719268809360001</c:v>
                </c:pt>
                <c:pt idx="6">
                  <c:v>12.267728347875</c:v>
                </c:pt>
                <c:pt idx="7">
                  <c:v>11.290512059135001</c:v>
                </c:pt>
                <c:pt idx="8">
                  <c:v>5.9032748920599998</c:v>
                </c:pt>
                <c:pt idx="9">
                  <c:v>15.758461627364206</c:v>
                </c:pt>
                <c:pt idx="10">
                  <c:v>17.405817751308685</c:v>
                </c:pt>
                <c:pt idx="11">
                  <c:v>18.894681566080845</c:v>
                </c:pt>
                <c:pt idx="12">
                  <c:v>20.451422734000424</c:v>
                </c:pt>
                <c:pt idx="13">
                  <c:v>22.371335155430486</c:v>
                </c:pt>
                <c:pt idx="14">
                  <c:v>24.418396954947585</c:v>
                </c:pt>
                <c:pt idx="15">
                  <c:v>26.495063939416333</c:v>
                </c:pt>
                <c:pt idx="16">
                  <c:v>28.601666231646377</c:v>
                </c:pt>
                <c:pt idx="17">
                  <c:v>30.736163498752259</c:v>
                </c:pt>
                <c:pt idx="18">
                  <c:v>30.767504251818934</c:v>
                </c:pt>
                <c:pt idx="19">
                  <c:v>30.42314764545743</c:v>
                </c:pt>
                <c:pt idx="20">
                  <c:v>30.522100053846774</c:v>
                </c:pt>
                <c:pt idx="21">
                  <c:v>31.700684531545459</c:v>
                </c:pt>
                <c:pt idx="22">
                  <c:v>32.453815235649024</c:v>
                </c:pt>
                <c:pt idx="23">
                  <c:v>32.453815235649024</c:v>
                </c:pt>
                <c:pt idx="24">
                  <c:v>32.453815235649024</c:v>
                </c:pt>
                <c:pt idx="25">
                  <c:v>32.453815235649024</c:v>
                </c:pt>
                <c:pt idx="26">
                  <c:v>32.453815235649024</c:v>
                </c:pt>
                <c:pt idx="27">
                  <c:v>32.453815235649024</c:v>
                </c:pt>
                <c:pt idx="28">
                  <c:v>32.453815235649024</c:v>
                </c:pt>
                <c:pt idx="29">
                  <c:v>32.453815235649024</c:v>
                </c:pt>
                <c:pt idx="30">
                  <c:v>32.453815235649024</c:v>
                </c:pt>
                <c:pt idx="31">
                  <c:v>32.453815235649024</c:v>
                </c:pt>
                <c:pt idx="32">
                  <c:v>32.453815235649024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10'!$L$6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10'!$M$3:$AS$3</c:f>
              <c:numCache>
                <c:formatCode>General</c:formatCode>
                <c:ptCount val="3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</c:numCache>
            </c:numRef>
          </c:cat>
          <c:val>
            <c:numRef>
              <c:f>'Figure 10'!$M$6:$AS$6</c:f>
              <c:numCache>
                <c:formatCode>0.0</c:formatCode>
                <c:ptCount val="33"/>
                <c:pt idx="0">
                  <c:v>6.0864290529900016</c:v>
                </c:pt>
                <c:pt idx="1">
                  <c:v>6.9396031998124998</c:v>
                </c:pt>
                <c:pt idx="2">
                  <c:v>11.648721030283696</c:v>
                </c:pt>
                <c:pt idx="3">
                  <c:v>0.44771843243801424</c:v>
                </c:pt>
                <c:pt idx="4">
                  <c:v>17.588310393860223</c:v>
                </c:pt>
                <c:pt idx="5">
                  <c:v>11.719268809360001</c:v>
                </c:pt>
                <c:pt idx="6">
                  <c:v>12.267728347875</c:v>
                </c:pt>
                <c:pt idx="7">
                  <c:v>11.290512059135001</c:v>
                </c:pt>
                <c:pt idx="8">
                  <c:v>5.9032748920599998</c:v>
                </c:pt>
                <c:pt idx="9">
                  <c:v>15.758461627364206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23008"/>
        <c:axId val="171737088"/>
      </c:lineChart>
      <c:catAx>
        <c:axId val="1717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737088"/>
        <c:crosses val="autoZero"/>
        <c:auto val="1"/>
        <c:lblAlgn val="ctr"/>
        <c:lblOffset val="100"/>
        <c:noMultiLvlLbl val="0"/>
      </c:catAx>
      <c:valAx>
        <c:axId val="171737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£/Tonne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71723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89 - 92'!$S$4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89 - 92'!$S$5:$S$16</c:f>
              <c:numCache>
                <c:formatCode>_-* #,##0_-;\-* #,##0_-;_-* "-"??_-;_-@_-</c:formatCode>
                <c:ptCount val="12"/>
                <c:pt idx="0">
                  <c:v>14091</c:v>
                </c:pt>
                <c:pt idx="1">
                  <c:v>0</c:v>
                </c:pt>
                <c:pt idx="2">
                  <c:v>24589</c:v>
                </c:pt>
                <c:pt idx="3">
                  <c:v>6282.4009789970978</c:v>
                </c:pt>
                <c:pt idx="4">
                  <c:v>13624</c:v>
                </c:pt>
                <c:pt idx="5">
                  <c:v>7400</c:v>
                </c:pt>
                <c:pt idx="6">
                  <c:v>16953.113955850789</c:v>
                </c:pt>
                <c:pt idx="7">
                  <c:v>18921.900000000001</c:v>
                </c:pt>
                <c:pt idx="8">
                  <c:v>22069.422859195798</c:v>
                </c:pt>
                <c:pt idx="9">
                  <c:v>3238.4937031410791</c:v>
                </c:pt>
                <c:pt idx="10">
                  <c:v>6872.4279284910263</c:v>
                </c:pt>
                <c:pt idx="11">
                  <c:v>4009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89 - 92'!$R$29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89 - 92'!$P$30:$P$41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89 - 92'!$R$30:$R$41</c:f>
              <c:numCache>
                <c:formatCode>0.0</c:formatCode>
                <c:ptCount val="12"/>
                <c:pt idx="0">
                  <c:v>59.393295359999996</c:v>
                </c:pt>
                <c:pt idx="1">
                  <c:v>31.916312918202394</c:v>
                </c:pt>
                <c:pt idx="2">
                  <c:v>119.05097883923817</c:v>
                </c:pt>
                <c:pt idx="3">
                  <c:v>0</c:v>
                </c:pt>
                <c:pt idx="4">
                  <c:v>0</c:v>
                </c:pt>
                <c:pt idx="5">
                  <c:v>33.093680727832769</c:v>
                </c:pt>
                <c:pt idx="6">
                  <c:v>67.584633274065226</c:v>
                </c:pt>
                <c:pt idx="7">
                  <c:v>6.8069816360330124</c:v>
                </c:pt>
                <c:pt idx="8">
                  <c:v>18.581443087273971</c:v>
                </c:pt>
                <c:pt idx="9">
                  <c:v>8.8117420053671758</c:v>
                </c:pt>
                <c:pt idx="10">
                  <c:v>7.5163291280101641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89 - 92'!$S$29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89 - 92'!$P$30:$P$41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89 - 92'!$S$30:$S$41</c:f>
              <c:numCache>
                <c:formatCode>0.0</c:formatCode>
                <c:ptCount val="12"/>
                <c:pt idx="0">
                  <c:v>91.698530271077516</c:v>
                </c:pt>
                <c:pt idx="1">
                  <c:v>1.8360960000000002</c:v>
                </c:pt>
                <c:pt idx="2">
                  <c:v>54.058409464557108</c:v>
                </c:pt>
                <c:pt idx="3">
                  <c:v>31.459152051489717</c:v>
                </c:pt>
                <c:pt idx="4">
                  <c:v>47.099561124881014</c:v>
                </c:pt>
                <c:pt idx="5">
                  <c:v>8.8791808523129738</c:v>
                </c:pt>
                <c:pt idx="6">
                  <c:v>105.32173754472379</c:v>
                </c:pt>
                <c:pt idx="7">
                  <c:v>17.466754605310999</c:v>
                </c:pt>
                <c:pt idx="8">
                  <c:v>18.696998449737471</c:v>
                </c:pt>
                <c:pt idx="9">
                  <c:v>14.948226283410094</c:v>
                </c:pt>
                <c:pt idx="10">
                  <c:v>14.112662803736912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93'!$L$4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93'!$M$4:$S$4</c:f>
              <c:numCache>
                <c:formatCode>#,##0.00</c:formatCode>
                <c:ptCount val="7"/>
                <c:pt idx="0">
                  <c:v>0.55982925455098997</c:v>
                </c:pt>
                <c:pt idx="1">
                  <c:v>3.7519880251548101</c:v>
                </c:pt>
                <c:pt idx="2">
                  <c:v>0.86220005507193997</c:v>
                </c:pt>
                <c:pt idx="3">
                  <c:v>0.30338577470585398</c:v>
                </c:pt>
                <c:pt idx="4">
                  <c:v>1.30844571276581</c:v>
                </c:pt>
                <c:pt idx="5">
                  <c:v>1.0837622176039901</c:v>
                </c:pt>
                <c:pt idx="6">
                  <c:v>0.83502428657247496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93'!$L$5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93'!$M$5:$S$5</c:f>
              <c:numCache>
                <c:formatCode>#,##0.00</c:formatCode>
                <c:ptCount val="7"/>
                <c:pt idx="0">
                  <c:v>0.51156465377503002</c:v>
                </c:pt>
                <c:pt idx="1">
                  <c:v>2.941020217431515</c:v>
                </c:pt>
                <c:pt idx="2">
                  <c:v>0.78334812648262497</c:v>
                </c:pt>
                <c:pt idx="3">
                  <c:v>0.38446625212533247</c:v>
                </c:pt>
                <c:pt idx="4">
                  <c:v>1.4214729460223601</c:v>
                </c:pt>
                <c:pt idx="5">
                  <c:v>1.6765740842359149</c:v>
                </c:pt>
                <c:pt idx="6">
                  <c:v>1.31043702774019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93'!$L$6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93'!$M$6:$S$6</c:f>
              <c:numCache>
                <c:formatCode>#,##0.00</c:formatCode>
                <c:ptCount val="7"/>
                <c:pt idx="0">
                  <c:v>0.51156465377503002</c:v>
                </c:pt>
                <c:pt idx="1">
                  <c:v>3.8184051751727202</c:v>
                </c:pt>
                <c:pt idx="2">
                  <c:v>1.36282051837304</c:v>
                </c:pt>
                <c:pt idx="3">
                  <c:v>0.81436934223851998</c:v>
                </c:pt>
                <c:pt idx="4">
                  <c:v>1.4741668075510199</c:v>
                </c:pt>
                <c:pt idx="5">
                  <c:v>1.1151538244674899</c:v>
                </c:pt>
                <c:pt idx="6">
                  <c:v>1.059237994174695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93'!$L$7</c:f>
              <c:strCache>
                <c:ptCount val="1"/>
                <c:pt idx="0">
                  <c:v>Low Carbon Life 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93'!$M$7:$S$7</c:f>
              <c:numCache>
                <c:formatCode>#,##0.00</c:formatCode>
                <c:ptCount val="7"/>
                <c:pt idx="0">
                  <c:v>0.50244126272841505</c:v>
                </c:pt>
                <c:pt idx="1">
                  <c:v>4.9227138505906751</c:v>
                </c:pt>
                <c:pt idx="2">
                  <c:v>1.632873667679795</c:v>
                </c:pt>
                <c:pt idx="3">
                  <c:v>1.2797649169754199</c:v>
                </c:pt>
                <c:pt idx="4">
                  <c:v>1.30311865655132</c:v>
                </c:pt>
                <c:pt idx="5">
                  <c:v>1.41772284198596</c:v>
                </c:pt>
                <c:pt idx="6">
                  <c:v>0.98276876085562004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93'!$L$8</c:f>
              <c:strCache>
                <c:ptCount val="1"/>
                <c:pt idx="0">
                  <c:v>LOLE Target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val>
            <c:numRef>
              <c:f>'Figure 93'!$M$8:$S$8</c:f>
              <c:numCache>
                <c:formatCode>#,##0.00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39648"/>
        <c:axId val="182941184"/>
      </c:lineChart>
      <c:catAx>
        <c:axId val="18293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82941184"/>
        <c:crosses val="autoZero"/>
        <c:auto val="1"/>
        <c:lblAlgn val="ctr"/>
        <c:lblOffset val="100"/>
        <c:noMultiLvlLbl val="0"/>
      </c:catAx>
      <c:valAx>
        <c:axId val="1829411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Hours</a:t>
                </a:r>
              </a:p>
            </c:rich>
          </c:tx>
          <c:layout>
            <c:manualLayout>
              <c:xMode val="edge"/>
              <c:yMode val="edge"/>
              <c:x val="2.0703933747412008E-2"/>
              <c:y val="0.3431946731534678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293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886976084511168E-2"/>
          <c:y val="0.84857389846509534"/>
          <c:w val="0.89563391532580172"/>
          <c:h val="0.12646510718323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/>
              <a:t>Low Carbon Life</a:t>
            </a:r>
          </a:p>
        </c:rich>
      </c:tx>
      <c:layout>
        <c:manualLayout>
          <c:xMode val="edge"/>
          <c:yMode val="edge"/>
          <c:x val="0.44631367955188311"/>
          <c:y val="1.964997768102928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94'!$M$3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94'!$N$3:$AJ$3</c:f>
              <c:numCache>
                <c:formatCode>_-* #,##0_-;\-* #,##0_-;_-* "-"??_-;_-@_-</c:formatCode>
                <c:ptCount val="23"/>
                <c:pt idx="0">
                  <c:v>3266.8</c:v>
                </c:pt>
                <c:pt idx="1">
                  <c:v>3304.6071801312173</c:v>
                </c:pt>
                <c:pt idx="2">
                  <c:v>3342.414360262434</c:v>
                </c:pt>
                <c:pt idx="3">
                  <c:v>3452.414360262434</c:v>
                </c:pt>
                <c:pt idx="4">
                  <c:v>3512.414360262434</c:v>
                </c:pt>
                <c:pt idx="5">
                  <c:v>3572.414360262434</c:v>
                </c:pt>
                <c:pt idx="6">
                  <c:v>3632.414360262434</c:v>
                </c:pt>
                <c:pt idx="7">
                  <c:v>3742.414360262434</c:v>
                </c:pt>
                <c:pt idx="8">
                  <c:v>3802.414360262434</c:v>
                </c:pt>
                <c:pt idx="9">
                  <c:v>3862.4143602624345</c:v>
                </c:pt>
                <c:pt idx="10">
                  <c:v>3776.8</c:v>
                </c:pt>
                <c:pt idx="11">
                  <c:v>3898.8</c:v>
                </c:pt>
                <c:pt idx="12">
                  <c:v>3970.8</c:v>
                </c:pt>
                <c:pt idx="13">
                  <c:v>4042.8</c:v>
                </c:pt>
                <c:pt idx="14">
                  <c:v>4114.8</c:v>
                </c:pt>
                <c:pt idx="15">
                  <c:v>4236.8</c:v>
                </c:pt>
                <c:pt idx="16">
                  <c:v>4308.8</c:v>
                </c:pt>
                <c:pt idx="17">
                  <c:v>4380.8</c:v>
                </c:pt>
                <c:pt idx="18">
                  <c:v>4452.8</c:v>
                </c:pt>
                <c:pt idx="19">
                  <c:v>4574.8</c:v>
                </c:pt>
                <c:pt idx="20">
                  <c:v>4646.8</c:v>
                </c:pt>
                <c:pt idx="21">
                  <c:v>4718.8</c:v>
                </c:pt>
                <c:pt idx="22">
                  <c:v>4790.8</c:v>
                </c:pt>
              </c:numCache>
            </c:numRef>
          </c:val>
        </c:ser>
        <c:ser>
          <c:idx val="1"/>
          <c:order val="1"/>
          <c:tx>
            <c:strRef>
              <c:f>'Figure 94'!$M$4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94'!$N$4:$AJ$4</c:f>
              <c:numCache>
                <c:formatCode>_-* #,##0_-;\-* #,##0_-;_-* "-"??_-;_-@_-</c:formatCode>
                <c:ptCount val="23"/>
                <c:pt idx="0">
                  <c:v>537</c:v>
                </c:pt>
                <c:pt idx="1">
                  <c:v>1409.625</c:v>
                </c:pt>
                <c:pt idx="2">
                  <c:v>2094.2999999999997</c:v>
                </c:pt>
                <c:pt idx="3">
                  <c:v>2774.9475000000002</c:v>
                </c:pt>
                <c:pt idx="4">
                  <c:v>2902.2250920000001</c:v>
                </c:pt>
                <c:pt idx="5">
                  <c:v>3055.5723907799998</c:v>
                </c:pt>
                <c:pt idx="6">
                  <c:v>3194.8399759379995</c:v>
                </c:pt>
                <c:pt idx="7">
                  <c:v>3339.8196107081512</c:v>
                </c:pt>
                <c:pt idx="8">
                  <c:v>3515.4520825439927</c:v>
                </c:pt>
                <c:pt idx="9">
                  <c:v>3673.8949933065383</c:v>
                </c:pt>
                <c:pt idx="10">
                  <c:v>3838.6954258634314</c:v>
                </c:pt>
                <c:pt idx="11">
                  <c:v>4010.0458883512492</c:v>
                </c:pt>
                <c:pt idx="12">
                  <c:v>4250.6486416523239</c:v>
                </c:pt>
                <c:pt idx="13">
                  <c:v>4505.6875601514639</c:v>
                </c:pt>
                <c:pt idx="14">
                  <c:v>4776.0288137605512</c:v>
                </c:pt>
                <c:pt idx="15">
                  <c:v>5062.5905425861847</c:v>
                </c:pt>
                <c:pt idx="16">
                  <c:v>5366.3459751413557</c:v>
                </c:pt>
                <c:pt idx="17">
                  <c:v>5688.3267336498366</c:v>
                </c:pt>
                <c:pt idx="18">
                  <c:v>6029.6263376688266</c:v>
                </c:pt>
                <c:pt idx="19">
                  <c:v>6391.4039179289557</c:v>
                </c:pt>
                <c:pt idx="20">
                  <c:v>6774.8881530046929</c:v>
                </c:pt>
                <c:pt idx="21">
                  <c:v>7181.3814421849738</c:v>
                </c:pt>
                <c:pt idx="22">
                  <c:v>7612.2643287160727</c:v>
                </c:pt>
              </c:numCache>
            </c:numRef>
          </c:val>
        </c:ser>
        <c:ser>
          <c:idx val="2"/>
          <c:order val="2"/>
          <c:tx>
            <c:strRef>
              <c:f>'Figure 94'!$M$5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94'!$N$5:$AJ$5</c:f>
              <c:numCache>
                <c:formatCode>_-* #,##0_-;\-* #,##0_-;_-* "-"??_-;_-@_-</c:formatCode>
                <c:ptCount val="23"/>
                <c:pt idx="0">
                  <c:v>3736</c:v>
                </c:pt>
                <c:pt idx="1">
                  <c:v>4011.2771961379872</c:v>
                </c:pt>
                <c:pt idx="2">
                  <c:v>4313.4571642373539</c:v>
                </c:pt>
                <c:pt idx="3">
                  <c:v>5173.46575789499</c:v>
                </c:pt>
                <c:pt idx="4">
                  <c:v>5813.9591909501905</c:v>
                </c:pt>
                <c:pt idx="5">
                  <c:v>6412.1929791280818</c:v>
                </c:pt>
                <c:pt idx="6">
                  <c:v>6919.9961606162906</c:v>
                </c:pt>
                <c:pt idx="7">
                  <c:v>7288.1664668945641</c:v>
                </c:pt>
                <c:pt idx="8">
                  <c:v>7550.6607844311347</c:v>
                </c:pt>
                <c:pt idx="9">
                  <c:v>7697.8075976803639</c:v>
                </c:pt>
                <c:pt idx="10">
                  <c:v>7830.6303378378443</c:v>
                </c:pt>
                <c:pt idx="11">
                  <c:v>7949.8177065186583</c:v>
                </c:pt>
                <c:pt idx="12">
                  <c:v>8056.0337730504252</c:v>
                </c:pt>
                <c:pt idx="13">
                  <c:v>8149.9183367090445</c:v>
                </c:pt>
                <c:pt idx="14">
                  <c:v>8232.0873708206655</c:v>
                </c:pt>
                <c:pt idx="15">
                  <c:v>8303.1335274572921</c:v>
                </c:pt>
                <c:pt idx="16">
                  <c:v>8363.6266863040328</c:v>
                </c:pt>
                <c:pt idx="17">
                  <c:v>8414.1145349211347</c:v>
                </c:pt>
                <c:pt idx="18">
                  <c:v>8455.1231703951544</c:v>
                </c:pt>
                <c:pt idx="19">
                  <c:v>8525.0738303547914</c:v>
                </c:pt>
                <c:pt idx="20">
                  <c:v>8587.0021520449172</c:v>
                </c:pt>
                <c:pt idx="21">
                  <c:v>8641.2536318287148</c:v>
                </c:pt>
                <c:pt idx="22">
                  <c:v>8688.1623564584497</c:v>
                </c:pt>
              </c:numCache>
            </c:numRef>
          </c:val>
        </c:ser>
        <c:ser>
          <c:idx val="3"/>
          <c:order val="3"/>
          <c:tx>
            <c:strRef>
              <c:f>'Figure 94'!$M$6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94'!$N$6:$AJ$6</c:f>
              <c:numCache>
                <c:formatCode>_-* #,##0_-;\-* #,##0_-;_-* "-"??_-;_-@_-</c:formatCode>
                <c:ptCount val="23"/>
                <c:pt idx="0">
                  <c:v>2265.6100000000006</c:v>
                </c:pt>
                <c:pt idx="1">
                  <c:v>2314.4098055721224</c:v>
                </c:pt>
                <c:pt idx="2">
                  <c:v>2449.5695859176112</c:v>
                </c:pt>
                <c:pt idx="3">
                  <c:v>2586.6536275759427</c:v>
                </c:pt>
                <c:pt idx="4">
                  <c:v>2725.8097254491058</c:v>
                </c:pt>
                <c:pt idx="5">
                  <c:v>2930.9572583483518</c:v>
                </c:pt>
                <c:pt idx="6">
                  <c:v>3048.1266365979786</c:v>
                </c:pt>
                <c:pt idx="7">
                  <c:v>3141.7104941838434</c:v>
                </c:pt>
                <c:pt idx="8">
                  <c:v>3262.3242785682187</c:v>
                </c:pt>
                <c:pt idx="9">
                  <c:v>3350.0941609250922</c:v>
                </c:pt>
                <c:pt idx="10">
                  <c:v>3462.9670104977185</c:v>
                </c:pt>
                <c:pt idx="11">
                  <c:v>3552.8943654182813</c:v>
                </c:pt>
                <c:pt idx="12">
                  <c:v>3713.6500250071495</c:v>
                </c:pt>
                <c:pt idx="13">
                  <c:v>3841.3750100386883</c:v>
                </c:pt>
                <c:pt idx="14">
                  <c:v>4004.0316906691942</c:v>
                </c:pt>
                <c:pt idx="15">
                  <c:v>4133.5852495038489</c:v>
                </c:pt>
                <c:pt idx="16">
                  <c:v>4298.0033776520968</c:v>
                </c:pt>
                <c:pt idx="17">
                  <c:v>4429.2560130570182</c:v>
                </c:pt>
                <c:pt idx="18">
                  <c:v>4595.315113996091</c:v>
                </c:pt>
                <c:pt idx="19">
                  <c:v>4728.1544620361874</c:v>
                </c:pt>
                <c:pt idx="20">
                  <c:v>4895.7494898057157</c:v>
                </c:pt>
                <c:pt idx="21">
                  <c:v>5030.0771297961392</c:v>
                </c:pt>
                <c:pt idx="22">
                  <c:v>5199.1156810782795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731072"/>
        <c:axId val="179736960"/>
      </c:barChart>
      <c:catAx>
        <c:axId val="179731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9736960"/>
        <c:crosses val="autoZero"/>
        <c:auto val="1"/>
        <c:lblAlgn val="ctr"/>
        <c:lblOffset val="100"/>
        <c:noMultiLvlLbl val="0"/>
      </c:catAx>
      <c:valAx>
        <c:axId val="179736960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7973107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Low Carbon Life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95'!$K$3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95'!$L$3:$AH$3</c:f>
              <c:numCache>
                <c:formatCode>_-* #,##0.0_-;\-* #,##0.0_-;_-* "-"??_-;_-@_-</c:formatCode>
                <c:ptCount val="23"/>
                <c:pt idx="0">
                  <c:v>11.020885920000003</c:v>
                </c:pt>
                <c:pt idx="1">
                  <c:v>11.203040913872206</c:v>
                </c:pt>
                <c:pt idx="2">
                  <c:v>11.385195907744409</c:v>
                </c:pt>
                <c:pt idx="3">
                  <c:v>11.805675907744408</c:v>
                </c:pt>
                <c:pt idx="4">
                  <c:v>12.094755907744409</c:v>
                </c:pt>
                <c:pt idx="5">
                  <c:v>12.383835907744407</c:v>
                </c:pt>
                <c:pt idx="6">
                  <c:v>12.672915907744407</c:v>
                </c:pt>
                <c:pt idx="7">
                  <c:v>13.093395907744409</c:v>
                </c:pt>
                <c:pt idx="8">
                  <c:v>13.382475907744409</c:v>
                </c:pt>
                <c:pt idx="9">
                  <c:v>13.671555907744411</c:v>
                </c:pt>
                <c:pt idx="10">
                  <c:v>13.259065920000001</c:v>
                </c:pt>
                <c:pt idx="11">
                  <c:v>13.737361920000001</c:v>
                </c:pt>
                <c:pt idx="12">
                  <c:v>14.084257920000004</c:v>
                </c:pt>
                <c:pt idx="13">
                  <c:v>14.43115392</c:v>
                </c:pt>
                <c:pt idx="14">
                  <c:v>14.778049920000003</c:v>
                </c:pt>
                <c:pt idx="15">
                  <c:v>15.256345920000001</c:v>
                </c:pt>
                <c:pt idx="16">
                  <c:v>15.603241920000002</c:v>
                </c:pt>
                <c:pt idx="17">
                  <c:v>15.950137920000003</c:v>
                </c:pt>
                <c:pt idx="18">
                  <c:v>16.297033919999997</c:v>
                </c:pt>
                <c:pt idx="19">
                  <c:v>16.775329919999997</c:v>
                </c:pt>
                <c:pt idx="20">
                  <c:v>17.122225919999998</c:v>
                </c:pt>
                <c:pt idx="21">
                  <c:v>17.469121919999996</c:v>
                </c:pt>
                <c:pt idx="22">
                  <c:v>17.81601792</c:v>
                </c:pt>
              </c:numCache>
            </c:numRef>
          </c:val>
        </c:ser>
        <c:ser>
          <c:idx val="1"/>
          <c:order val="1"/>
          <c:tx>
            <c:strRef>
              <c:f>'Figure 95'!$K$4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95'!$L$4:$AH$4</c:f>
              <c:numCache>
                <c:formatCode>_-* #,##0.0_-;\-* #,##0.0_-;_-* "-"??_-;_-@_-</c:formatCode>
                <c:ptCount val="23"/>
                <c:pt idx="0">
                  <c:v>0.51745320000000006</c:v>
                </c:pt>
                <c:pt idx="1">
                  <c:v>1.3583146500000001</c:v>
                </c:pt>
                <c:pt idx="2">
                  <c:v>2.0180674799999996</c:v>
                </c:pt>
                <c:pt idx="3">
                  <c:v>2.6739394109999997</c:v>
                </c:pt>
                <c:pt idx="4">
                  <c:v>2.7965840986512003</c:v>
                </c:pt>
                <c:pt idx="5">
                  <c:v>2.9443495557556081</c:v>
                </c:pt>
                <c:pt idx="6">
                  <c:v>3.0785478008138565</c:v>
                </c:pt>
                <c:pt idx="7">
                  <c:v>3.2182501768783744</c:v>
                </c:pt>
                <c:pt idx="8">
                  <c:v>3.387489626739391</c:v>
                </c:pt>
                <c:pt idx="9">
                  <c:v>3.5401652155501808</c:v>
                </c:pt>
                <c:pt idx="10">
                  <c:v>3.6989669123620024</c:v>
                </c:pt>
                <c:pt idx="11">
                  <c:v>3.8640802180152636</c:v>
                </c:pt>
                <c:pt idx="12">
                  <c:v>4.0959250310961792</c:v>
                </c:pt>
                <c:pt idx="13">
                  <c:v>4.3416805329619512</c:v>
                </c:pt>
                <c:pt idx="14">
                  <c:v>4.6021813649396668</c:v>
                </c:pt>
                <c:pt idx="15">
                  <c:v>4.8783122468360478</c:v>
                </c:pt>
                <c:pt idx="16">
                  <c:v>5.1710109816462104</c:v>
                </c:pt>
                <c:pt idx="17">
                  <c:v>5.4812716405449828</c:v>
                </c:pt>
                <c:pt idx="18">
                  <c:v>5.8101479389776811</c:v>
                </c:pt>
                <c:pt idx="19">
                  <c:v>6.1587568153163419</c:v>
                </c:pt>
                <c:pt idx="20">
                  <c:v>6.5282822242353227</c:v>
                </c:pt>
                <c:pt idx="21">
                  <c:v>6.9199791576894416</c:v>
                </c:pt>
                <c:pt idx="22">
                  <c:v>7.3351779071508068</c:v>
                </c:pt>
              </c:numCache>
            </c:numRef>
          </c:val>
        </c:ser>
        <c:ser>
          <c:idx val="2"/>
          <c:order val="2"/>
          <c:tx>
            <c:strRef>
              <c:f>'Figure 95'!$K$5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95'!$L$5:$AH$5</c:f>
              <c:numCache>
                <c:formatCode>_-* #,##0.0_-;\-* #,##0.0_-;_-* "-"??_-;_-@_-</c:formatCode>
                <c:ptCount val="23"/>
                <c:pt idx="0">
                  <c:v>9.7900008000000014</c:v>
                </c:pt>
                <c:pt idx="1">
                  <c:v>10.470456706687255</c:v>
                </c:pt>
                <c:pt idx="2">
                  <c:v>11.211643732441384</c:v>
                </c:pt>
                <c:pt idx="3">
                  <c:v>13.394919610964832</c:v>
                </c:pt>
                <c:pt idx="4">
                  <c:v>14.99509270356263</c:v>
                </c:pt>
                <c:pt idx="5">
                  <c:v>16.49161133920536</c:v>
                </c:pt>
                <c:pt idx="6">
                  <c:v>17.737150982759637</c:v>
                </c:pt>
                <c:pt idx="7">
                  <c:v>18.640199109998989</c:v>
                </c:pt>
                <c:pt idx="8">
                  <c:v>19.284045172052689</c:v>
                </c:pt>
                <c:pt idx="9">
                  <c:v>19.644966875590399</c:v>
                </c:pt>
                <c:pt idx="10">
                  <c:v>19.970754492648666</c:v>
                </c:pt>
                <c:pt idx="11">
                  <c:v>20.263097270548968</c:v>
                </c:pt>
                <c:pt idx="12">
                  <c:v>20.523624038538085</c:v>
                </c:pt>
                <c:pt idx="13">
                  <c:v>20.753904096279946</c:v>
                </c:pt>
                <c:pt idx="14">
                  <c:v>20.95544830314893</c:v>
                </c:pt>
                <c:pt idx="15">
                  <c:v>21.129710316147246</c:v>
                </c:pt>
                <c:pt idx="16">
                  <c:v>21.278087936166536</c:v>
                </c:pt>
                <c:pt idx="17">
                  <c:v>21.401924531254561</c:v>
                </c:pt>
                <c:pt idx="18">
                  <c:v>21.502510512345236</c:v>
                </c:pt>
                <c:pt idx="19">
                  <c:v>21.674085491094232</c:v>
                </c:pt>
                <c:pt idx="20">
                  <c:v>21.82598327853578</c:v>
                </c:pt>
                <c:pt idx="21">
                  <c:v>21.95905130814948</c:v>
                </c:pt>
                <c:pt idx="22">
                  <c:v>22.074109027921292</c:v>
                </c:pt>
              </c:numCache>
            </c:numRef>
          </c:val>
        </c:ser>
        <c:ser>
          <c:idx val="3"/>
          <c:order val="3"/>
          <c:tx>
            <c:strRef>
              <c:f>'Figure 95'!$K$6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2"/>
              </a:solidFill>
            </a:ln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95'!$L$6:$AH$6</c:f>
              <c:numCache>
                <c:formatCode>_-* #,##0.0_-;\-* #,##0.0_-;_-* "-"??_-;_-@_-</c:formatCode>
                <c:ptCount val="23"/>
                <c:pt idx="0">
                  <c:v>9.6157623852</c:v>
                </c:pt>
                <c:pt idx="1">
                  <c:v>9.7590697880166974</c:v>
                </c:pt>
                <c:pt idx="2">
                  <c:v>10.232967814359991</c:v>
                </c:pt>
                <c:pt idx="3">
                  <c:v>10.690611858300377</c:v>
                </c:pt>
                <c:pt idx="4">
                  <c:v>11.132290591803621</c:v>
                </c:pt>
                <c:pt idx="5">
                  <c:v>11.919930537147142</c:v>
                </c:pt>
                <c:pt idx="6">
                  <c:v>12.285923682459691</c:v>
                </c:pt>
                <c:pt idx="7">
                  <c:v>12.599726332641151</c:v>
                </c:pt>
                <c:pt idx="8">
                  <c:v>12.980591814136272</c:v>
                </c:pt>
                <c:pt idx="9">
                  <c:v>13.269591348313828</c:v>
                </c:pt>
                <c:pt idx="10">
                  <c:v>13.631624272989853</c:v>
                </c:pt>
                <c:pt idx="11">
                  <c:v>13.929827844020819</c:v>
                </c:pt>
                <c:pt idx="12">
                  <c:v>14.507986065799695</c:v>
                </c:pt>
                <c:pt idx="13">
                  <c:v>14.993481546236058</c:v>
                </c:pt>
                <c:pt idx="14">
                  <c:v>15.579749751901083</c:v>
                </c:pt>
                <c:pt idx="15">
                  <c:v>16.073046147610395</c:v>
                </c:pt>
                <c:pt idx="16">
                  <c:v>16.666828899759814</c:v>
                </c:pt>
                <c:pt idx="17">
                  <c:v>17.167373760007074</c:v>
                </c:pt>
                <c:pt idx="18">
                  <c:v>17.768157098998888</c:v>
                </c:pt>
                <c:pt idx="19">
                  <c:v>18.275471065753315</c:v>
                </c:pt>
                <c:pt idx="20">
                  <c:v>18.882806852915071</c:v>
                </c:pt>
                <c:pt idx="21">
                  <c:v>19.396470051724634</c:v>
                </c:pt>
                <c:pt idx="22">
                  <c:v>20.009964083414015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822976"/>
        <c:axId val="179824512"/>
      </c:areaChart>
      <c:catAx>
        <c:axId val="179822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824512"/>
        <c:crosses val="autoZero"/>
        <c:auto val="1"/>
        <c:lblAlgn val="ctr"/>
        <c:lblOffset val="100"/>
        <c:noMultiLvlLbl val="0"/>
      </c:catAx>
      <c:valAx>
        <c:axId val="179824512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</a:t>
                </a:r>
                <a:r>
                  <a:rPr lang="en-GB" baseline="0"/>
                  <a:t> Output (TWh)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822976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/>
              <a:t>No Progression</a:t>
            </a:r>
          </a:p>
        </c:rich>
      </c:tx>
      <c:layout>
        <c:manualLayout>
          <c:xMode val="edge"/>
          <c:yMode val="edge"/>
          <c:x val="0.44631367955188311"/>
          <c:y val="1.964997768102928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96'!$P$3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96'!$Q$3:$AM$3</c:f>
              <c:numCache>
                <c:formatCode>_-* #,##0_-;\-* #,##0_-;_-* "-"??_-;_-@_-</c:formatCode>
                <c:ptCount val="23"/>
                <c:pt idx="0">
                  <c:v>3266.8</c:v>
                </c:pt>
                <c:pt idx="1">
                  <c:v>3304.6071801312173</c:v>
                </c:pt>
                <c:pt idx="2">
                  <c:v>3342.414360262434</c:v>
                </c:pt>
                <c:pt idx="3">
                  <c:v>3435.414360262434</c:v>
                </c:pt>
                <c:pt idx="4">
                  <c:v>3453.414360262434</c:v>
                </c:pt>
                <c:pt idx="5">
                  <c:v>3546.414360262434</c:v>
                </c:pt>
                <c:pt idx="6">
                  <c:v>3564.414360262434</c:v>
                </c:pt>
                <c:pt idx="7">
                  <c:v>3657.414360262434</c:v>
                </c:pt>
                <c:pt idx="8">
                  <c:v>3675.414360262434</c:v>
                </c:pt>
                <c:pt idx="9">
                  <c:v>3768.414360262434</c:v>
                </c:pt>
                <c:pt idx="10">
                  <c:v>3640.8</c:v>
                </c:pt>
                <c:pt idx="11">
                  <c:v>3730.8</c:v>
                </c:pt>
                <c:pt idx="12">
                  <c:v>3745.8</c:v>
                </c:pt>
                <c:pt idx="13">
                  <c:v>3835.8</c:v>
                </c:pt>
                <c:pt idx="14">
                  <c:v>3850.8</c:v>
                </c:pt>
                <c:pt idx="15">
                  <c:v>3940.8</c:v>
                </c:pt>
                <c:pt idx="16">
                  <c:v>3955.8</c:v>
                </c:pt>
                <c:pt idx="17">
                  <c:v>4045.8</c:v>
                </c:pt>
                <c:pt idx="18">
                  <c:v>4060.8</c:v>
                </c:pt>
                <c:pt idx="19">
                  <c:v>4150.8</c:v>
                </c:pt>
                <c:pt idx="20">
                  <c:v>4165.8</c:v>
                </c:pt>
                <c:pt idx="21">
                  <c:v>4255.8</c:v>
                </c:pt>
                <c:pt idx="22">
                  <c:v>4270.8</c:v>
                </c:pt>
              </c:numCache>
            </c:numRef>
          </c:val>
        </c:ser>
        <c:ser>
          <c:idx val="1"/>
          <c:order val="1"/>
          <c:tx>
            <c:strRef>
              <c:f>'Figure 96'!$P$4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96'!$Q$4:$AM$4</c:f>
              <c:numCache>
                <c:formatCode>_-* #,##0_-;\-* #,##0_-;_-* "-"??_-;_-@_-</c:formatCode>
                <c:ptCount val="23"/>
                <c:pt idx="0">
                  <c:v>537</c:v>
                </c:pt>
                <c:pt idx="1">
                  <c:v>1342.5</c:v>
                </c:pt>
                <c:pt idx="2">
                  <c:v>1745.25</c:v>
                </c:pt>
                <c:pt idx="3">
                  <c:v>1757.4667499999998</c:v>
                </c:pt>
                <c:pt idx="4">
                  <c:v>1764.86661</c:v>
                </c:pt>
                <c:pt idx="5">
                  <c:v>1787.6137796399998</c:v>
                </c:pt>
                <c:pt idx="6">
                  <c:v>1872.8372272739996</c:v>
                </c:pt>
                <c:pt idx="7">
                  <c:v>1938.4966971243116</c:v>
                </c:pt>
                <c:pt idx="8">
                  <c:v>2017.6714417417984</c:v>
                </c:pt>
                <c:pt idx="9">
                  <c:v>2099.3685676037362</c:v>
                </c:pt>
                <c:pt idx="10">
                  <c:v>2183.605731378836</c:v>
                </c:pt>
                <c:pt idx="11">
                  <c:v>2270.3936279635745</c:v>
                </c:pt>
                <c:pt idx="12">
                  <c:v>2359.7350915055176</c:v>
                </c:pt>
                <c:pt idx="13">
                  <c:v>2451.6241136118251</c:v>
                </c:pt>
                <c:pt idx="14">
                  <c:v>2546.04477204147</c:v>
                </c:pt>
                <c:pt idx="15">
                  <c:v>2642.970062673669</c:v>
                </c:pt>
                <c:pt idx="16">
                  <c:v>2742.3606270023829</c:v>
                </c:pt>
                <c:pt idx="17">
                  <c:v>2844.1633668249174</c:v>
                </c:pt>
                <c:pt idx="18">
                  <c:v>2948.3099371689473</c:v>
                </c:pt>
                <c:pt idx="19">
                  <c:v>3054.7151078336906</c:v>
                </c:pt>
                <c:pt idx="20">
                  <c:v>3163.274983204396</c:v>
                </c:pt>
                <c:pt idx="21">
                  <c:v>3273.865069231384</c:v>
                </c:pt>
                <c:pt idx="22">
                  <c:v>3386.3381756420745</c:v>
                </c:pt>
              </c:numCache>
            </c:numRef>
          </c:val>
        </c:ser>
        <c:ser>
          <c:idx val="2"/>
          <c:order val="2"/>
          <c:tx>
            <c:strRef>
              <c:f>'Figure 96'!$P$5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96'!$Q$5:$AM$5</c:f>
              <c:numCache>
                <c:formatCode>_-* #,##0_-;\-* #,##0_-;_-* "-"??_-;_-@_-</c:formatCode>
                <c:ptCount val="23"/>
                <c:pt idx="0">
                  <c:v>3736</c:v>
                </c:pt>
                <c:pt idx="1">
                  <c:v>4011.2771961379872</c:v>
                </c:pt>
                <c:pt idx="2">
                  <c:v>4313.4571642373539</c:v>
                </c:pt>
                <c:pt idx="3">
                  <c:v>4510.4405982144999</c:v>
                </c:pt>
                <c:pt idx="4">
                  <c:v>4665.7993776539934</c:v>
                </c:pt>
                <c:pt idx="5">
                  <c:v>4888.6124098678592</c:v>
                </c:pt>
                <c:pt idx="6">
                  <c:v>5155.9681137698726</c:v>
                </c:pt>
                <c:pt idx="7">
                  <c:v>5423.6103995918702</c:v>
                </c:pt>
                <c:pt idx="8">
                  <c:v>5491.3762092315346</c:v>
                </c:pt>
                <c:pt idx="9">
                  <c:v>5593.1527550622513</c:v>
                </c:pt>
                <c:pt idx="10">
                  <c:v>5685.0218170045091</c:v>
                </c:pt>
                <c:pt idx="11">
                  <c:v>5767.4597470087383</c:v>
                </c:pt>
                <c:pt idx="12">
                  <c:v>5840.9258596932104</c:v>
                </c:pt>
                <c:pt idx="13">
                  <c:v>5905.8626828904225</c:v>
                </c:pt>
                <c:pt idx="14">
                  <c:v>5962.6962648176268</c:v>
                </c:pt>
                <c:pt idx="15">
                  <c:v>6011.8365231579592</c:v>
                </c:pt>
                <c:pt idx="16">
                  <c:v>6053.6776246936224</c:v>
                </c:pt>
                <c:pt idx="17">
                  <c:v>6088.5983866537854</c:v>
                </c:pt>
                <c:pt idx="18">
                  <c:v>6116.9626928566486</c:v>
                </c:pt>
                <c:pt idx="19">
                  <c:v>6165.3452326620636</c:v>
                </c:pt>
                <c:pt idx="20">
                  <c:v>6208.1789884977343</c:v>
                </c:pt>
                <c:pt idx="21">
                  <c:v>6245.7029286815277</c:v>
                </c:pt>
                <c:pt idx="22">
                  <c:v>6278.1481298837616</c:v>
                </c:pt>
              </c:numCache>
            </c:numRef>
          </c:val>
        </c:ser>
        <c:ser>
          <c:idx val="3"/>
          <c:order val="3"/>
          <c:tx>
            <c:strRef>
              <c:f>'Figure 96'!$P$6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96'!$Q$6:$AM$6</c:f>
              <c:numCache>
                <c:formatCode>_-* #,##0_-;\-* #,##0_-;_-* "-"??_-;_-@_-</c:formatCode>
                <c:ptCount val="23"/>
                <c:pt idx="0">
                  <c:v>2265.61</c:v>
                </c:pt>
                <c:pt idx="1">
                  <c:v>2314.4098055721224</c:v>
                </c:pt>
                <c:pt idx="2">
                  <c:v>2415.5695859176108</c:v>
                </c:pt>
                <c:pt idx="3">
                  <c:v>2447.6510803251472</c:v>
                </c:pt>
                <c:pt idx="4">
                  <c:v>2476.5792129995766</c:v>
                </c:pt>
                <c:pt idx="5">
                  <c:v>2503.1871232081112</c:v>
                </c:pt>
                <c:pt idx="6">
                  <c:v>2525.8787603946457</c:v>
                </c:pt>
                <c:pt idx="7">
                  <c:v>2552.2417016109421</c:v>
                </c:pt>
                <c:pt idx="8">
                  <c:v>2586.2882457384658</c:v>
                </c:pt>
                <c:pt idx="9">
                  <c:v>2619.6873773371517</c:v>
                </c:pt>
                <c:pt idx="10">
                  <c:v>2652.3734451842729</c:v>
                </c:pt>
                <c:pt idx="11">
                  <c:v>2696.2331076496052</c:v>
                </c:pt>
                <c:pt idx="12">
                  <c:v>2776.6096202377876</c:v>
                </c:pt>
                <c:pt idx="13">
                  <c:v>2857.656582923818</c:v>
                </c:pt>
                <c:pt idx="14">
                  <c:v>2939.3479683991327</c:v>
                </c:pt>
                <c:pt idx="15">
                  <c:v>3021.659694632318</c:v>
                </c:pt>
                <c:pt idx="16">
                  <c:v>3104.5694146407386</c:v>
                </c:pt>
                <c:pt idx="17">
                  <c:v>3188.0563355016911</c:v>
                </c:pt>
                <c:pt idx="18">
                  <c:v>3272.1010616904332</c:v>
                </c:pt>
                <c:pt idx="19">
                  <c:v>3356.6854587907151</c:v>
                </c:pt>
                <c:pt idx="20">
                  <c:v>3441.792534370521</c:v>
                </c:pt>
                <c:pt idx="21">
                  <c:v>3527.4063334031125</c:v>
                </c:pt>
                <c:pt idx="22">
                  <c:v>3613.5118460791427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704192"/>
        <c:axId val="181705728"/>
      </c:barChart>
      <c:catAx>
        <c:axId val="181704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1705728"/>
        <c:crosses val="autoZero"/>
        <c:auto val="1"/>
        <c:lblAlgn val="ctr"/>
        <c:lblOffset val="100"/>
        <c:noMultiLvlLbl val="0"/>
      </c:catAx>
      <c:valAx>
        <c:axId val="181705728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817041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No Progression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97'!$N$3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97'!$O$3:$AK$3</c:f>
              <c:numCache>
                <c:formatCode>_-* #,##0.0_-;\-* #,##0.0_-;_-* "-"??_-;_-@_-</c:formatCode>
                <c:ptCount val="23"/>
                <c:pt idx="0">
                  <c:v>11.020885920000003</c:v>
                </c:pt>
                <c:pt idx="1">
                  <c:v>11.203040913872206</c:v>
                </c:pt>
                <c:pt idx="2">
                  <c:v>11.385195907744409</c:v>
                </c:pt>
                <c:pt idx="3">
                  <c:v>11.66901990774441</c:v>
                </c:pt>
                <c:pt idx="4">
                  <c:v>11.75574390774441</c:v>
                </c:pt>
                <c:pt idx="5">
                  <c:v>12.039567907744409</c:v>
                </c:pt>
                <c:pt idx="6">
                  <c:v>12.12629190774441</c:v>
                </c:pt>
                <c:pt idx="7">
                  <c:v>12.410115907744411</c:v>
                </c:pt>
                <c:pt idx="8">
                  <c:v>12.496839907744411</c:v>
                </c:pt>
                <c:pt idx="9">
                  <c:v>12.780663907744408</c:v>
                </c:pt>
                <c:pt idx="10">
                  <c:v>12.165817920000002</c:v>
                </c:pt>
                <c:pt idx="11">
                  <c:v>12.435187920000001</c:v>
                </c:pt>
                <c:pt idx="12">
                  <c:v>12.50745792</c:v>
                </c:pt>
                <c:pt idx="13">
                  <c:v>12.776827920000001</c:v>
                </c:pt>
                <c:pt idx="14">
                  <c:v>12.84909792</c:v>
                </c:pt>
                <c:pt idx="15">
                  <c:v>13.118467920000001</c:v>
                </c:pt>
                <c:pt idx="16">
                  <c:v>13.190737920000002</c:v>
                </c:pt>
                <c:pt idx="17">
                  <c:v>13.460107920000002</c:v>
                </c:pt>
                <c:pt idx="18">
                  <c:v>13.532377920000002</c:v>
                </c:pt>
                <c:pt idx="19">
                  <c:v>13.801747920000002</c:v>
                </c:pt>
                <c:pt idx="20">
                  <c:v>13.874017920000002</c:v>
                </c:pt>
                <c:pt idx="21">
                  <c:v>14.143387920000002</c:v>
                </c:pt>
                <c:pt idx="22">
                  <c:v>14.215657920000002</c:v>
                </c:pt>
              </c:numCache>
            </c:numRef>
          </c:val>
        </c:ser>
        <c:ser>
          <c:idx val="1"/>
          <c:order val="1"/>
          <c:tx>
            <c:strRef>
              <c:f>'Figure 97'!$N$4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97'!$O$4:$AK$4</c:f>
              <c:numCache>
                <c:formatCode>_-* #,##0.0_-;\-* #,##0.0_-;_-* "-"??_-;_-@_-</c:formatCode>
                <c:ptCount val="23"/>
                <c:pt idx="0">
                  <c:v>0.51745320000000006</c:v>
                </c:pt>
                <c:pt idx="1">
                  <c:v>1.293633</c:v>
                </c:pt>
                <c:pt idx="2">
                  <c:v>1.6817229</c:v>
                </c:pt>
                <c:pt idx="3">
                  <c:v>1.6934949603</c:v>
                </c:pt>
                <c:pt idx="4">
                  <c:v>1.700625465396</c:v>
                </c:pt>
                <c:pt idx="5">
                  <c:v>1.7225446380611038</c:v>
                </c:pt>
                <c:pt idx="6">
                  <c:v>1.8046659522012261</c:v>
                </c:pt>
                <c:pt idx="7">
                  <c:v>1.8679354173489864</c:v>
                </c:pt>
                <c:pt idx="8">
                  <c:v>1.944228201262397</c:v>
                </c:pt>
                <c:pt idx="9">
                  <c:v>2.0229515517429602</c:v>
                </c:pt>
                <c:pt idx="10">
                  <c:v>2.104122482756646</c:v>
                </c:pt>
                <c:pt idx="11">
                  <c:v>2.1877512999057007</c:v>
                </c:pt>
                <c:pt idx="12">
                  <c:v>2.2738407341747164</c:v>
                </c:pt>
                <c:pt idx="13">
                  <c:v>2.3623849958763548</c:v>
                </c:pt>
                <c:pt idx="14">
                  <c:v>2.4533687423391601</c:v>
                </c:pt>
                <c:pt idx="15">
                  <c:v>2.5467659523923474</c:v>
                </c:pt>
                <c:pt idx="16">
                  <c:v>2.6425387001794962</c:v>
                </c:pt>
                <c:pt idx="17">
                  <c:v>2.7406358202724905</c:v>
                </c:pt>
                <c:pt idx="18">
                  <c:v>2.8409914554559976</c:v>
                </c:pt>
                <c:pt idx="19">
                  <c:v>2.9435234779085451</c:v>
                </c:pt>
                <c:pt idx="20">
                  <c:v>3.0481317738157565</c:v>
                </c:pt>
                <c:pt idx="21">
                  <c:v>3.154696380711361</c:v>
                </c:pt>
                <c:pt idx="22">
                  <c:v>3.2630754660487029</c:v>
                </c:pt>
              </c:numCache>
            </c:numRef>
          </c:val>
        </c:ser>
        <c:ser>
          <c:idx val="2"/>
          <c:order val="2"/>
          <c:tx>
            <c:strRef>
              <c:f>'Figure 97'!$N$5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97'!$O$5:$AK$5</c:f>
              <c:numCache>
                <c:formatCode>_-* #,##0.0_-;\-* #,##0.0_-;_-* "-"??_-;_-@_-</c:formatCode>
                <c:ptCount val="23"/>
                <c:pt idx="0">
                  <c:v>9.7900008000000014</c:v>
                </c:pt>
                <c:pt idx="1">
                  <c:v>10.470456706687255</c:v>
                </c:pt>
                <c:pt idx="2">
                  <c:v>11.211643732441384</c:v>
                </c:pt>
                <c:pt idx="3">
                  <c:v>11.768651499300525</c:v>
                </c:pt>
                <c:pt idx="4">
                  <c:v>12.178886313509715</c:v>
                </c:pt>
                <c:pt idx="5">
                  <c:v>12.754572918923888</c:v>
                </c:pt>
                <c:pt idx="6">
                  <c:v>13.410342989454746</c:v>
                </c:pt>
                <c:pt idx="7">
                  <c:v>14.066815988118941</c:v>
                </c:pt>
                <c:pt idx="8">
                  <c:v>14.233031966003111</c:v>
                </c:pt>
                <c:pt idx="9">
                  <c:v>14.482669477616691</c:v>
                </c:pt>
                <c:pt idx="10">
                  <c:v>14.708005912748661</c:v>
                </c:pt>
                <c:pt idx="11">
                  <c:v>14.910209667463032</c:v>
                </c:pt>
                <c:pt idx="12">
                  <c:v>15.090407348655509</c:v>
                </c:pt>
                <c:pt idx="13">
                  <c:v>15.249684388593629</c:v>
                </c:pt>
                <c:pt idx="14">
                  <c:v>15.389085798344677</c:v>
                </c:pt>
                <c:pt idx="15">
                  <c:v>15.509617024001843</c:v>
                </c:pt>
                <c:pt idx="16">
                  <c:v>15.612244877848518</c:v>
                </c:pt>
                <c:pt idx="17">
                  <c:v>15.697898522784406</c:v>
                </c:pt>
                <c:pt idx="18">
                  <c:v>15.76747049303879</c:v>
                </c:pt>
                <c:pt idx="19">
                  <c:v>15.886143186673509</c:v>
                </c:pt>
                <c:pt idx="20">
                  <c:v>15.991205822987245</c:v>
                </c:pt>
                <c:pt idx="21">
                  <c:v>16.083244543470052</c:v>
                </c:pt>
                <c:pt idx="22">
                  <c:v>16.162826132978893</c:v>
                </c:pt>
              </c:numCache>
            </c:numRef>
          </c:val>
        </c:ser>
        <c:ser>
          <c:idx val="3"/>
          <c:order val="3"/>
          <c:tx>
            <c:strRef>
              <c:f>'Figure 97'!$N$6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2"/>
              </a:solidFill>
            </a:ln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97'!$O$6:$AK$6</c:f>
              <c:numCache>
                <c:formatCode>_-* #,##0.0_-;\-* #,##0.0_-;_-* "-"??_-;_-@_-</c:formatCode>
                <c:ptCount val="23"/>
                <c:pt idx="0">
                  <c:v>9.6157623852</c:v>
                </c:pt>
                <c:pt idx="1">
                  <c:v>9.7590697880166974</c:v>
                </c:pt>
                <c:pt idx="2">
                  <c:v>10.136169814359992</c:v>
                </c:pt>
                <c:pt idx="3">
                  <c:v>10.217874404142393</c:v>
                </c:pt>
                <c:pt idx="4">
                  <c:v>10.288744346285577</c:v>
                </c:pt>
                <c:pt idx="5">
                  <c:v>10.351603910104279</c:v>
                </c:pt>
                <c:pt idx="6">
                  <c:v>10.400671002931174</c:v>
                </c:pt>
                <c:pt idx="7">
                  <c:v>10.46603151031008</c:v>
                </c:pt>
                <c:pt idx="8">
                  <c:v>10.55886490972615</c:v>
                </c:pt>
                <c:pt idx="9">
                  <c:v>10.649733300651935</c:v>
                </c:pt>
                <c:pt idx="10">
                  <c:v>10.738356607093133</c:v>
                </c:pt>
                <c:pt idx="11">
                  <c:v>10.867349201374395</c:v>
                </c:pt>
                <c:pt idx="12">
                  <c:v>11.178169743938119</c:v>
                </c:pt>
                <c:pt idx="13">
                  <c:v>11.491850507073272</c:v>
                </c:pt>
                <c:pt idx="14">
                  <c:v>11.808280455158247</c:v>
                </c:pt>
                <c:pt idx="15">
                  <c:v>12.127356851357186</c:v>
                </c:pt>
                <c:pt idx="16">
                  <c:v>12.448984360760535</c:v>
                </c:pt>
                <c:pt idx="17">
                  <c:v>12.77307427826489</c:v>
                </c:pt>
                <c:pt idx="18">
                  <c:v>13.099543860234228</c:v>
                </c:pt>
                <c:pt idx="19">
                  <c:v>13.428315743072707</c:v>
                </c:pt>
                <c:pt idx="20">
                  <c:v>13.759317435026254</c:v>
                </c:pt>
                <c:pt idx="21">
                  <c:v>14.092480870036198</c:v>
                </c:pt>
                <c:pt idx="22">
                  <c:v>14.427742014454687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09536"/>
        <c:axId val="182215424"/>
      </c:areaChart>
      <c:catAx>
        <c:axId val="182209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215424"/>
        <c:crosses val="autoZero"/>
        <c:auto val="1"/>
        <c:lblAlgn val="ctr"/>
        <c:lblOffset val="100"/>
        <c:noMultiLvlLbl val="0"/>
      </c:catAx>
      <c:valAx>
        <c:axId val="182215424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</a:t>
                </a:r>
                <a:r>
                  <a:rPr lang="en-GB" baseline="0"/>
                  <a:t> Output (TWh)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209536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Gone Green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98'!$M$3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98'!$N$2:$AJ$2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98'!$N$3:$AJ$3</c:f>
              <c:numCache>
                <c:formatCode>#,##0</c:formatCode>
                <c:ptCount val="23"/>
                <c:pt idx="0">
                  <c:v>1725.9</c:v>
                </c:pt>
                <c:pt idx="1">
                  <c:v>2083.7523842874075</c:v>
                </c:pt>
                <c:pt idx="2">
                  <c:v>2477.3900070035556</c:v>
                </c:pt>
                <c:pt idx="3">
                  <c:v>2910.3913919913189</c:v>
                </c:pt>
                <c:pt idx="4">
                  <c:v>3386.6929154778582</c:v>
                </c:pt>
                <c:pt idx="5">
                  <c:v>3910.6245913130515</c:v>
                </c:pt>
                <c:pt idx="6">
                  <c:v>4486.9494347317641</c:v>
                </c:pt>
                <c:pt idx="7">
                  <c:v>5120.9067624923482</c:v>
                </c:pt>
                <c:pt idx="8">
                  <c:v>5753.4059883990831</c:v>
                </c:pt>
                <c:pt idx="9">
                  <c:v>6384.4504660862322</c:v>
                </c:pt>
                <c:pt idx="10">
                  <c:v>7014.0435414747008</c:v>
                </c:pt>
                <c:pt idx="11">
                  <c:v>7642.1885527897766</c:v>
                </c:pt>
                <c:pt idx="12">
                  <c:v>8268.8888305788278</c:v>
                </c:pt>
                <c:pt idx="13">
                  <c:v>8894.147697728964</c:v>
                </c:pt>
                <c:pt idx="14">
                  <c:v>9517.9684694846546</c:v>
                </c:pt>
                <c:pt idx="15">
                  <c:v>10140.354453465308</c:v>
                </c:pt>
                <c:pt idx="16">
                  <c:v>10761.308949682805</c:v>
                </c:pt>
                <c:pt idx="17">
                  <c:v>11380.835250559003</c:v>
                </c:pt>
                <c:pt idx="18">
                  <c:v>11998.936640943184</c:v>
                </c:pt>
                <c:pt idx="19">
                  <c:v>12615.616398129483</c:v>
                </c:pt>
                <c:pt idx="20">
                  <c:v>13230.877791874253</c:v>
                </c:pt>
                <c:pt idx="21">
                  <c:v>13844.724084413408</c:v>
                </c:pt>
                <c:pt idx="22">
                  <c:v>14457.158530479725</c:v>
                </c:pt>
              </c:numCache>
            </c:numRef>
          </c:val>
        </c:ser>
        <c:ser>
          <c:idx val="2"/>
          <c:order val="1"/>
          <c:tx>
            <c:strRef>
              <c:f>'Figure 98'!$M$5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'Figure 98'!$N$2:$AJ$2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98'!$N$5:$AJ$5</c:f>
              <c:numCache>
                <c:formatCode>#,##0</c:formatCode>
                <c:ptCount val="23"/>
                <c:pt idx="0">
                  <c:v>122.15</c:v>
                </c:pt>
                <c:pt idx="1">
                  <c:v>160.65228358862146</c:v>
                </c:pt>
                <c:pt idx="2">
                  <c:v>199.5395900131291</c:v>
                </c:pt>
                <c:pt idx="3">
                  <c:v>238.81576950188185</c:v>
                </c:pt>
                <c:pt idx="4">
                  <c:v>278.48471078552211</c:v>
                </c:pt>
                <c:pt idx="5">
                  <c:v>318.55034148199877</c:v>
                </c:pt>
                <c:pt idx="6">
                  <c:v>359.01662848544021</c:v>
                </c:pt>
                <c:pt idx="7">
                  <c:v>399.88757835891607</c:v>
                </c:pt>
                <c:pt idx="8">
                  <c:v>444.84562321973954</c:v>
                </c:pt>
                <c:pt idx="9">
                  <c:v>494.29947256664531</c:v>
                </c:pt>
                <c:pt idx="10">
                  <c:v>548.69870684824161</c:v>
                </c:pt>
                <c:pt idx="11">
                  <c:v>608.53786455799764</c:v>
                </c:pt>
                <c:pt idx="12">
                  <c:v>674.36093803872927</c:v>
                </c:pt>
                <c:pt idx="13">
                  <c:v>746.7663188675341</c:v>
                </c:pt>
                <c:pt idx="14">
                  <c:v>826.41223777921937</c:v>
                </c:pt>
                <c:pt idx="15">
                  <c:v>914.02274858207318</c:v>
                </c:pt>
                <c:pt idx="16">
                  <c:v>1010.3943104652124</c:v>
                </c:pt>
                <c:pt idx="17">
                  <c:v>1116.4030285366655</c:v>
                </c:pt>
                <c:pt idx="18">
                  <c:v>1223.471833788833</c:v>
                </c:pt>
                <c:pt idx="19">
                  <c:v>1331.6113270935223</c:v>
                </c:pt>
                <c:pt idx="20">
                  <c:v>1440.8322153312586</c:v>
                </c:pt>
                <c:pt idx="21">
                  <c:v>1551.1453124513721</c:v>
                </c:pt>
                <c:pt idx="22">
                  <c:v>1662.5615405426868</c:v>
                </c:pt>
              </c:numCache>
            </c:numRef>
          </c:val>
        </c:ser>
        <c:ser>
          <c:idx val="1"/>
          <c:order val="2"/>
          <c:tx>
            <c:strRef>
              <c:f>'Figure 98'!$M$4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'Figure 98'!$N$2:$AJ$2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98'!$N$4:$AJ$4</c:f>
              <c:numCache>
                <c:formatCode>#,##0</c:formatCode>
                <c:ptCount val="23"/>
                <c:pt idx="0">
                  <c:v>36.67</c:v>
                </c:pt>
                <c:pt idx="1">
                  <c:v>41.166519999999998</c:v>
                </c:pt>
                <c:pt idx="2">
                  <c:v>45.708005199999995</c:v>
                </c:pt>
                <c:pt idx="3">
                  <c:v>50.340320103999993</c:v>
                </c:pt>
                <c:pt idx="4">
                  <c:v>55.065281306079989</c:v>
                </c:pt>
                <c:pt idx="5">
                  <c:v>59.88474173220159</c:v>
                </c:pt>
                <c:pt idx="6">
                  <c:v>64.800591366845623</c:v>
                </c:pt>
                <c:pt idx="7">
                  <c:v>69.814757994182528</c:v>
                </c:pt>
                <c:pt idx="8">
                  <c:v>75.230057951706385</c:v>
                </c:pt>
                <c:pt idx="9">
                  <c:v>81.078581905832152</c:v>
                </c:pt>
                <c:pt idx="10">
                  <c:v>87.394987776287991</c:v>
                </c:pt>
                <c:pt idx="11">
                  <c:v>94.216706116380294</c:v>
                </c:pt>
                <c:pt idx="12">
                  <c:v>101.58416192367999</c:v>
                </c:pt>
                <c:pt idx="13">
                  <c:v>109.54101419556365</c:v>
                </c:pt>
                <c:pt idx="14">
                  <c:v>118.13441464919801</c:v>
                </c:pt>
                <c:pt idx="15">
                  <c:v>127.41528713912311</c:v>
                </c:pt>
                <c:pt idx="16">
                  <c:v>137.43862942824222</c:v>
                </c:pt>
                <c:pt idx="17">
                  <c:v>148.26383910049088</c:v>
                </c:pt>
                <c:pt idx="18">
                  <c:v>159.95506554651942</c:v>
                </c:pt>
                <c:pt idx="19">
                  <c:v>172.58159010823024</c:v>
                </c:pt>
                <c:pt idx="20">
                  <c:v>186.21823663487794</c:v>
                </c:pt>
                <c:pt idx="21">
                  <c:v>200.94581488365745</c:v>
                </c:pt>
                <c:pt idx="22">
                  <c:v>216.85159939233932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250496"/>
        <c:axId val="182260480"/>
      </c:barChart>
      <c:catAx>
        <c:axId val="182250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260480"/>
        <c:crosses val="autoZero"/>
        <c:auto val="1"/>
        <c:lblAlgn val="ctr"/>
        <c:lblOffset val="100"/>
        <c:noMultiLvlLbl val="0"/>
      </c:catAx>
      <c:valAx>
        <c:axId val="1822604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2504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6270067845991032E-3"/>
                <c:y val="0.3358150296656725"/>
              </c:manualLayout>
            </c:layout>
            <c:tx>
              <c:rich>
                <a:bodyPr/>
                <a:lstStyle/>
                <a:p>
                  <a:pPr>
                    <a:defRPr sz="800" b="1"/>
                  </a:pPr>
                  <a:r>
                    <a:rPr lang="en-GB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Installed Capacity (GW)</a:t>
                  </a:r>
                </a:p>
              </c:rich>
            </c:tx>
          </c:dispUnitsLbl>
        </c:dispUnits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Gone Green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99'!$K$3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99'!$L$2:$AH$2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99'!$L$3:$AH$3</c:f>
              <c:numCache>
                <c:formatCode>#,##0.0</c:formatCode>
                <c:ptCount val="23"/>
                <c:pt idx="0">
                  <c:v>1.2095107199999999</c:v>
                </c:pt>
                <c:pt idx="1">
                  <c:v>1.4602936709086149</c:v>
                </c:pt>
                <c:pt idx="2">
                  <c:v>1.7361549169080914</c:v>
                </c:pt>
                <c:pt idx="3">
                  <c:v>2.0396022875075164</c:v>
                </c:pt>
                <c:pt idx="4">
                  <c:v>2.373394395166883</c:v>
                </c:pt>
                <c:pt idx="5">
                  <c:v>2.7405657135921864</c:v>
                </c:pt>
                <c:pt idx="6">
                  <c:v>3.1444541638600203</c:v>
                </c:pt>
                <c:pt idx="7">
                  <c:v>3.588731459154638</c:v>
                </c:pt>
                <c:pt idx="8">
                  <c:v>4.0319869166700775</c:v>
                </c:pt>
                <c:pt idx="9">
                  <c:v>4.4742228866332319</c:v>
                </c:pt>
                <c:pt idx="10">
                  <c:v>4.9154417138654702</c:v>
                </c:pt>
                <c:pt idx="11">
                  <c:v>5.3556457377950757</c:v>
                </c:pt>
                <c:pt idx="12">
                  <c:v>5.7948372924696434</c:v>
                </c:pt>
                <c:pt idx="13">
                  <c:v>6.2330187065684575</c:v>
                </c:pt>
                <c:pt idx="14">
                  <c:v>6.6701923034148454</c:v>
                </c:pt>
                <c:pt idx="15">
                  <c:v>7.1063604009884873</c:v>
                </c:pt>
                <c:pt idx="16">
                  <c:v>7.5415253119377104</c:v>
                </c:pt>
                <c:pt idx="17">
                  <c:v>7.9756893435917497</c:v>
                </c:pt>
                <c:pt idx="18">
                  <c:v>8.4088547979729835</c:v>
                </c:pt>
                <c:pt idx="19">
                  <c:v>8.8410239718091432</c:v>
                </c:pt>
                <c:pt idx="20">
                  <c:v>9.2721991565454758</c:v>
                </c:pt>
                <c:pt idx="21">
                  <c:v>9.7023826383569158</c:v>
                </c:pt>
                <c:pt idx="22">
                  <c:v>10.131576698160192</c:v>
                </c:pt>
              </c:numCache>
            </c:numRef>
          </c:val>
        </c:ser>
        <c:ser>
          <c:idx val="2"/>
          <c:order val="1"/>
          <c:tx>
            <c:strRef>
              <c:f>'Figure 99'!$K$5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'Figure 99'!$L$2:$AH$2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99'!$L$5:$AH$5</c:f>
              <c:numCache>
                <c:formatCode>#,##0.0</c:formatCode>
                <c:ptCount val="23"/>
                <c:pt idx="0">
                  <c:v>0.29960952000000002</c:v>
                </c:pt>
                <c:pt idx="1">
                  <c:v>0.39404792118617077</c:v>
                </c:pt>
                <c:pt idx="2">
                  <c:v>0.48943070638420311</c:v>
                </c:pt>
                <c:pt idx="3">
                  <c:v>0.58576731943421578</c:v>
                </c:pt>
                <c:pt idx="4">
                  <c:v>0.68306729861472881</c:v>
                </c:pt>
                <c:pt idx="5">
                  <c:v>0.78134027758704661</c:v>
                </c:pt>
                <c:pt idx="6">
                  <c:v>0.88059598634908776</c:v>
                </c:pt>
                <c:pt idx="7">
                  <c:v>0.98084425219874949</c:v>
                </c:pt>
                <c:pt idx="8">
                  <c:v>1.0911173446333773</c:v>
                </c:pt>
                <c:pt idx="9">
                  <c:v>1.2124177463114678</c:v>
                </c:pt>
                <c:pt idx="10">
                  <c:v>1.3458481881573672</c:v>
                </c:pt>
                <c:pt idx="11">
                  <c:v>1.4926216741878569</c:v>
                </c:pt>
                <c:pt idx="12">
                  <c:v>1.6540725088213954</c:v>
                </c:pt>
                <c:pt idx="13">
                  <c:v>1.8316684269182877</c:v>
                </c:pt>
                <c:pt idx="14">
                  <c:v>2.0270239368248695</c:v>
                </c:pt>
                <c:pt idx="15">
                  <c:v>2.2419149977221089</c:v>
                </c:pt>
                <c:pt idx="16">
                  <c:v>2.4782951647090736</c:v>
                </c:pt>
                <c:pt idx="17">
                  <c:v>2.7383133483947337</c:v>
                </c:pt>
                <c:pt idx="18">
                  <c:v>3.0009317139172498</c:v>
                </c:pt>
                <c:pt idx="19">
                  <c:v>3.2661762630949922</c:v>
                </c:pt>
                <c:pt idx="20">
                  <c:v>3.5340732577645113</c:v>
                </c:pt>
                <c:pt idx="21">
                  <c:v>3.8046492223807258</c:v>
                </c:pt>
                <c:pt idx="22">
                  <c:v>4.077930946643102</c:v>
                </c:pt>
              </c:numCache>
            </c:numRef>
          </c:val>
        </c:ser>
        <c:ser>
          <c:idx val="1"/>
          <c:order val="2"/>
          <c:tx>
            <c:strRef>
              <c:f>'Figure 99'!$K$4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79C1"/>
            </a:solidFill>
          </c:spPr>
          <c:cat>
            <c:strRef>
              <c:f>'Figure 99'!$L$2:$AH$2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99'!$L$4:$AH$4</c:f>
              <c:numCache>
                <c:formatCode>#,##0.0</c:formatCode>
                <c:ptCount val="23"/>
                <c:pt idx="0">
                  <c:v>0.11243022000000001</c:v>
                </c:pt>
                <c:pt idx="1">
                  <c:v>0.12621655031999998</c:v>
                </c:pt>
                <c:pt idx="2">
                  <c:v>0.1401407439432</c:v>
                </c:pt>
                <c:pt idx="3">
                  <c:v>0.15434342143886398</c:v>
                </c:pt>
                <c:pt idx="4">
                  <c:v>0.16883015248444125</c:v>
                </c:pt>
                <c:pt idx="5">
                  <c:v>0.18360661815093007</c:v>
                </c:pt>
                <c:pt idx="6">
                  <c:v>0.19867861313074867</c:v>
                </c:pt>
                <c:pt idx="7">
                  <c:v>0.21405204801016361</c:v>
                </c:pt>
                <c:pt idx="8">
                  <c:v>0.23065535767993176</c:v>
                </c:pt>
                <c:pt idx="9">
                  <c:v>0.24858693212328134</c:v>
                </c:pt>
                <c:pt idx="10">
                  <c:v>0.26795303252209896</c:v>
                </c:pt>
                <c:pt idx="11">
                  <c:v>0.28886842095282195</c:v>
                </c:pt>
                <c:pt idx="12">
                  <c:v>0.31145704045800282</c:v>
                </c:pt>
                <c:pt idx="13">
                  <c:v>0.33585274952359812</c:v>
                </c:pt>
                <c:pt idx="14">
                  <c:v>0.36220011531444113</c:v>
                </c:pt>
                <c:pt idx="15">
                  <c:v>0.39065527036855147</c:v>
                </c:pt>
                <c:pt idx="16">
                  <c:v>0.42138683782699066</c:v>
                </c:pt>
                <c:pt idx="17">
                  <c:v>0.45457693068210508</c:v>
                </c:pt>
                <c:pt idx="18">
                  <c:v>0.49042223096562848</c:v>
                </c:pt>
                <c:pt idx="19">
                  <c:v>0.52913515527183397</c:v>
                </c:pt>
                <c:pt idx="20">
                  <c:v>0.57094511352253563</c:v>
                </c:pt>
                <c:pt idx="21">
                  <c:v>0.61609986843329367</c:v>
                </c:pt>
                <c:pt idx="22">
                  <c:v>0.66486700373691221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54560"/>
        <c:axId val="181560448"/>
      </c:areaChart>
      <c:catAx>
        <c:axId val="181554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560448"/>
        <c:crosses val="autoZero"/>
        <c:auto val="1"/>
        <c:lblAlgn val="ctr"/>
        <c:lblOffset val="100"/>
        <c:noMultiLvlLbl val="0"/>
      </c:catAx>
      <c:valAx>
        <c:axId val="181560448"/>
        <c:scaling>
          <c:orientation val="minMax"/>
          <c:max val="1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Output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554560"/>
        <c:crosses val="autoZero"/>
        <c:crossBetween val="midCat"/>
        <c:minorUnit val="0.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13'!$L$4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008265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13'!$M$4:$AQ$4</c:f>
              <c:numCache>
                <c:formatCode>0.0</c:formatCode>
                <c:ptCount val="31"/>
                <c:pt idx="0">
                  <c:v>6.9046142899999996</c:v>
                </c:pt>
                <c:pt idx="1">
                  <c:v>7.7138428699999997</c:v>
                </c:pt>
                <c:pt idx="2">
                  <c:v>8.5230714499999998</c:v>
                </c:pt>
                <c:pt idx="3">
                  <c:v>9.4530840257142863</c:v>
                </c:pt>
                <c:pt idx="4">
                  <c:v>10.749344597142857</c:v>
                </c:pt>
                <c:pt idx="5">
                  <c:v>11.777754740000001</c:v>
                </c:pt>
                <c:pt idx="6">
                  <c:v>13.405808739999999</c:v>
                </c:pt>
                <c:pt idx="7">
                  <c:v>15.22944274</c:v>
                </c:pt>
                <c:pt idx="8">
                  <c:v>15.247478579806648</c:v>
                </c:pt>
                <c:pt idx="9">
                  <c:v>15.310604019129915</c:v>
                </c:pt>
                <c:pt idx="10">
                  <c:v>15.490962417196393</c:v>
                </c:pt>
                <c:pt idx="11">
                  <c:v>15.67132081526287</c:v>
                </c:pt>
                <c:pt idx="12">
                  <c:v>15.85167921332935</c:v>
                </c:pt>
                <c:pt idx="13">
                  <c:v>16.032037611395825</c:v>
                </c:pt>
                <c:pt idx="14">
                  <c:v>16.212396009462303</c:v>
                </c:pt>
                <c:pt idx="15">
                  <c:v>16.392754407528781</c:v>
                </c:pt>
                <c:pt idx="16">
                  <c:v>16.573112805595262</c:v>
                </c:pt>
                <c:pt idx="17">
                  <c:v>16.753471203661739</c:v>
                </c:pt>
                <c:pt idx="18">
                  <c:v>16.933829601728217</c:v>
                </c:pt>
                <c:pt idx="19">
                  <c:v>17.114187999794691</c:v>
                </c:pt>
                <c:pt idx="20">
                  <c:v>17.294546397861168</c:v>
                </c:pt>
                <c:pt idx="21">
                  <c:v>17.474904795927642</c:v>
                </c:pt>
                <c:pt idx="22">
                  <c:v>17.65526319399412</c:v>
                </c:pt>
                <c:pt idx="23">
                  <c:v>17.835621592060594</c:v>
                </c:pt>
                <c:pt idx="24">
                  <c:v>18.015979990127072</c:v>
                </c:pt>
                <c:pt idx="25">
                  <c:v>18.196338388193549</c:v>
                </c:pt>
                <c:pt idx="26">
                  <c:v>18.376696786260023</c:v>
                </c:pt>
                <c:pt idx="27">
                  <c:v>18.557055184326501</c:v>
                </c:pt>
                <c:pt idx="28">
                  <c:v>18.737413582392975</c:v>
                </c:pt>
                <c:pt idx="29">
                  <c:v>18.917771980459452</c:v>
                </c:pt>
                <c:pt idx="30">
                  <c:v>19.098130378525926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13'!$L$5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13'!$M$5:$AQ$5</c:f>
              <c:numCache>
                <c:formatCode>0.0</c:formatCode>
                <c:ptCount val="31"/>
                <c:pt idx="0">
                  <c:v>6.9046142899999996</c:v>
                </c:pt>
                <c:pt idx="1">
                  <c:v>7.7138428699999997</c:v>
                </c:pt>
                <c:pt idx="2">
                  <c:v>8.5230714499999998</c:v>
                </c:pt>
                <c:pt idx="3">
                  <c:v>9.4530840257142863</c:v>
                </c:pt>
                <c:pt idx="4">
                  <c:v>10.749344597142857</c:v>
                </c:pt>
                <c:pt idx="5">
                  <c:v>11.777754740000001</c:v>
                </c:pt>
                <c:pt idx="6">
                  <c:v>13.405808739999999</c:v>
                </c:pt>
                <c:pt idx="7">
                  <c:v>15.22944274</c:v>
                </c:pt>
                <c:pt idx="8">
                  <c:v>15.241254936069833</c:v>
                </c:pt>
                <c:pt idx="9">
                  <c:v>15.282597622314249</c:v>
                </c:pt>
                <c:pt idx="10">
                  <c:v>15.400719583012576</c:v>
                </c:pt>
                <c:pt idx="11">
                  <c:v>15.518841543710902</c:v>
                </c:pt>
                <c:pt idx="12">
                  <c:v>15.636963504409229</c:v>
                </c:pt>
                <c:pt idx="13">
                  <c:v>15.755085465107557</c:v>
                </c:pt>
                <c:pt idx="14">
                  <c:v>15.873207425805884</c:v>
                </c:pt>
                <c:pt idx="15">
                  <c:v>15.99132938650421</c:v>
                </c:pt>
                <c:pt idx="16">
                  <c:v>16.109451347202537</c:v>
                </c:pt>
                <c:pt idx="17">
                  <c:v>16.227573307900865</c:v>
                </c:pt>
                <c:pt idx="18">
                  <c:v>16.34569526859919</c:v>
                </c:pt>
                <c:pt idx="19">
                  <c:v>16.463817229297518</c:v>
                </c:pt>
                <c:pt idx="20">
                  <c:v>16.581939189995847</c:v>
                </c:pt>
                <c:pt idx="21">
                  <c:v>16.700061150694172</c:v>
                </c:pt>
                <c:pt idx="22">
                  <c:v>16.818183111392496</c:v>
                </c:pt>
                <c:pt idx="23">
                  <c:v>16.936305072090825</c:v>
                </c:pt>
                <c:pt idx="24">
                  <c:v>17.05442703278915</c:v>
                </c:pt>
                <c:pt idx="25">
                  <c:v>17.172548993487474</c:v>
                </c:pt>
                <c:pt idx="26">
                  <c:v>17.290670954185799</c:v>
                </c:pt>
                <c:pt idx="27">
                  <c:v>17.408792914884124</c:v>
                </c:pt>
                <c:pt idx="28">
                  <c:v>17.526914875582449</c:v>
                </c:pt>
                <c:pt idx="29">
                  <c:v>17.645036836280777</c:v>
                </c:pt>
                <c:pt idx="30">
                  <c:v>17.763158796979106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13'!$L$6</c:f>
              <c:strCache>
                <c:ptCount val="1"/>
                <c:pt idx="0">
                  <c:v>Potential</c:v>
                </c:pt>
              </c:strCache>
            </c:strRef>
          </c:tx>
          <c:spPr>
            <a:ln>
              <a:solidFill>
                <a:srgbClr val="D31145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13'!$M$6:$AQ$6</c:f>
              <c:numCache>
                <c:formatCode>0.0</c:formatCode>
                <c:ptCount val="31"/>
                <c:pt idx="7">
                  <c:v>22.717770868107095</c:v>
                </c:pt>
                <c:pt idx="8">
                  <c:v>22.717770868107095</c:v>
                </c:pt>
                <c:pt idx="9">
                  <c:v>22.717770868107095</c:v>
                </c:pt>
                <c:pt idx="10">
                  <c:v>22.717770868107095</c:v>
                </c:pt>
                <c:pt idx="11">
                  <c:v>22.717770868107095</c:v>
                </c:pt>
                <c:pt idx="12">
                  <c:v>22.717770868107095</c:v>
                </c:pt>
                <c:pt idx="13">
                  <c:v>22.717770868107095</c:v>
                </c:pt>
                <c:pt idx="14">
                  <c:v>22.717770868107095</c:v>
                </c:pt>
                <c:pt idx="15">
                  <c:v>22.717770868107095</c:v>
                </c:pt>
                <c:pt idx="16">
                  <c:v>22.717770868107095</c:v>
                </c:pt>
                <c:pt idx="17">
                  <c:v>22.717770868107095</c:v>
                </c:pt>
                <c:pt idx="18">
                  <c:v>22.717770868107095</c:v>
                </c:pt>
                <c:pt idx="19">
                  <c:v>22.717770868107095</c:v>
                </c:pt>
                <c:pt idx="20">
                  <c:v>22.717770868107095</c:v>
                </c:pt>
                <c:pt idx="21">
                  <c:v>22.717770868107095</c:v>
                </c:pt>
                <c:pt idx="22">
                  <c:v>22.717770868107095</c:v>
                </c:pt>
                <c:pt idx="23">
                  <c:v>22.717770868107095</c:v>
                </c:pt>
                <c:pt idx="24">
                  <c:v>22.717770868107095</c:v>
                </c:pt>
                <c:pt idx="25">
                  <c:v>22.717770868107095</c:v>
                </c:pt>
                <c:pt idx="26">
                  <c:v>22.717770868107095</c:v>
                </c:pt>
                <c:pt idx="27">
                  <c:v>22.717770868107095</c:v>
                </c:pt>
                <c:pt idx="28">
                  <c:v>22.717770868107095</c:v>
                </c:pt>
                <c:pt idx="29">
                  <c:v>22.717770868107095</c:v>
                </c:pt>
                <c:pt idx="30">
                  <c:v>22.717770868107095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13'!$L$7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13'!$M$7:$AQ$7</c:f>
              <c:numCache>
                <c:formatCode>0.0</c:formatCode>
                <c:ptCount val="31"/>
                <c:pt idx="0">
                  <c:v>6.9046142899999996</c:v>
                </c:pt>
                <c:pt idx="1">
                  <c:v>7.7138428699999997</c:v>
                </c:pt>
                <c:pt idx="2">
                  <c:v>8.5230714499999998</c:v>
                </c:pt>
                <c:pt idx="3">
                  <c:v>9.4530840257142863</c:v>
                </c:pt>
                <c:pt idx="4">
                  <c:v>10.749344597142857</c:v>
                </c:pt>
                <c:pt idx="5">
                  <c:v>11.777754740000001</c:v>
                </c:pt>
                <c:pt idx="6">
                  <c:v>13.405808739999999</c:v>
                </c:pt>
                <c:pt idx="7">
                  <c:v>15.22944274</c:v>
                </c:pt>
                <c:pt idx="8">
                  <c:v>15.241254936069833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70624"/>
        <c:axId val="172180608"/>
      </c:lineChart>
      <c:catAx>
        <c:axId val="172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180608"/>
        <c:crosses val="autoZero"/>
        <c:auto val="1"/>
        <c:lblAlgn val="ctr"/>
        <c:lblOffset val="100"/>
        <c:noMultiLvlLbl val="0"/>
      </c:catAx>
      <c:valAx>
        <c:axId val="172180608"/>
        <c:scaling>
          <c:orientation val="minMax"/>
        </c:scaling>
        <c:delete val="0"/>
        <c:axPos val="l"/>
        <c:majorGridlines/>
        <c:title>
          <c:tx>
            <c:strRef>
              <c:f>'Figure 13'!$L$2</c:f>
              <c:strCache>
                <c:ptCount val="1"/>
                <c:pt idx="0">
                  <c:v>Household Uptake (Millions)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72170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No Progression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100'!$M$3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100'!$N$2:$AJ$2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100'!$N$3:$AJ$3</c:f>
              <c:numCache>
                <c:formatCode>#,##0</c:formatCode>
                <c:ptCount val="23"/>
                <c:pt idx="0">
                  <c:v>1725.9</c:v>
                </c:pt>
                <c:pt idx="1">
                  <c:v>1921.0922096113131</c:v>
                </c:pt>
                <c:pt idx="2">
                  <c:v>2116.2844192226262</c:v>
                </c:pt>
                <c:pt idx="3">
                  <c:v>2315.3804730261654</c:v>
                </c:pt>
                <c:pt idx="4">
                  <c:v>2518.4584479057758</c:v>
                </c:pt>
                <c:pt idx="5">
                  <c:v>2725.5979822829781</c:v>
                </c:pt>
                <c:pt idx="6">
                  <c:v>2936.8803073477247</c:v>
                </c:pt>
                <c:pt idx="7">
                  <c:v>3152.388278913766</c:v>
                </c:pt>
                <c:pt idx="8">
                  <c:v>3370.0513301954679</c:v>
                </c:pt>
                <c:pt idx="9">
                  <c:v>3589.8910119899865</c:v>
                </c:pt>
                <c:pt idx="10">
                  <c:v>3811.9290906024503</c:v>
                </c:pt>
                <c:pt idx="11">
                  <c:v>4036.1875500010387</c:v>
                </c:pt>
                <c:pt idx="12">
                  <c:v>4262.6885939936128</c:v>
                </c:pt>
                <c:pt idx="13">
                  <c:v>4491.4546484261127</c:v>
                </c:pt>
                <c:pt idx="14">
                  <c:v>4722.5083634029379</c:v>
                </c:pt>
                <c:pt idx="15">
                  <c:v>4955.8726155295317</c:v>
                </c:pt>
                <c:pt idx="16">
                  <c:v>5191.570510177391</c:v>
                </c:pt>
                <c:pt idx="17">
                  <c:v>5429.6253837717295</c:v>
                </c:pt>
                <c:pt idx="18">
                  <c:v>5670.0608061020112</c:v>
                </c:pt>
                <c:pt idx="19">
                  <c:v>5912.9005826555958</c:v>
                </c:pt>
                <c:pt idx="20">
                  <c:v>6158.1687569747155</c:v>
                </c:pt>
                <c:pt idx="21">
                  <c:v>6405.8896130370267</c:v>
                </c:pt>
                <c:pt idx="22">
                  <c:v>6656.0876776599607</c:v>
                </c:pt>
              </c:numCache>
            </c:numRef>
          </c:val>
        </c:ser>
        <c:ser>
          <c:idx val="1"/>
          <c:order val="1"/>
          <c:tx>
            <c:strRef>
              <c:f>'Figure 100'!$M$5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'Figure 100'!$N$2:$AJ$2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100'!$N$5:$AJ$5</c:f>
              <c:numCache>
                <c:formatCode>#,##0</c:formatCode>
                <c:ptCount val="23"/>
                <c:pt idx="0">
                  <c:v>122.15</c:v>
                </c:pt>
                <c:pt idx="1">
                  <c:v>134.98409452954047</c:v>
                </c:pt>
                <c:pt idx="2">
                  <c:v>147.94653000437634</c:v>
                </c:pt>
                <c:pt idx="3">
                  <c:v>161.03858983396057</c:v>
                </c:pt>
                <c:pt idx="4">
                  <c:v>174.26157026184066</c:v>
                </c:pt>
                <c:pt idx="5">
                  <c:v>187.61678049399956</c:v>
                </c:pt>
                <c:pt idx="6">
                  <c:v>201.10554282848003</c:v>
                </c:pt>
                <c:pt idx="7">
                  <c:v>214.7291927863053</c:v>
                </c:pt>
                <c:pt idx="8">
                  <c:v>229.03402524202184</c:v>
                </c:pt>
                <c:pt idx="9">
                  <c:v>244.05409932052422</c:v>
                </c:pt>
                <c:pt idx="10">
                  <c:v>259.82517710295173</c:v>
                </c:pt>
                <c:pt idx="11">
                  <c:v>276.38480877450058</c:v>
                </c:pt>
                <c:pt idx="12">
                  <c:v>293.77242202962691</c:v>
                </c:pt>
                <c:pt idx="13">
                  <c:v>312.02941594750951</c:v>
                </c:pt>
                <c:pt idx="14">
                  <c:v>331.19925956128628</c:v>
                </c:pt>
                <c:pt idx="15">
                  <c:v>351.3275953557519</c:v>
                </c:pt>
                <c:pt idx="16">
                  <c:v>372.46234793994074</c:v>
                </c:pt>
                <c:pt idx="17">
                  <c:v>394.65383815333905</c:v>
                </c:pt>
                <c:pt idx="18">
                  <c:v>417.95490287740728</c:v>
                </c:pt>
                <c:pt idx="19">
                  <c:v>442.42102083767895</c:v>
                </c:pt>
                <c:pt idx="20">
                  <c:v>468.11044469596419</c:v>
                </c:pt>
                <c:pt idx="21">
                  <c:v>495.08433974716371</c:v>
                </c:pt>
                <c:pt idx="22">
                  <c:v>523.40692955092322</c:v>
                </c:pt>
              </c:numCache>
            </c:numRef>
          </c:val>
        </c:ser>
        <c:ser>
          <c:idx val="2"/>
          <c:order val="2"/>
          <c:tx>
            <c:strRef>
              <c:f>'Figure 100'!$M$4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'Figure 100'!$N$2:$AJ$2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100'!$N$4:$AJ$4</c:f>
              <c:numCache>
                <c:formatCode>#,##0</c:formatCode>
                <c:ptCount val="23"/>
                <c:pt idx="0">
                  <c:v>36.67</c:v>
                </c:pt>
                <c:pt idx="1">
                  <c:v>38.896000000000001</c:v>
                </c:pt>
                <c:pt idx="2">
                  <c:v>41.3446</c:v>
                </c:pt>
                <c:pt idx="3">
                  <c:v>44.038060000000002</c:v>
                </c:pt>
                <c:pt idx="4">
                  <c:v>47.000866000000002</c:v>
                </c:pt>
                <c:pt idx="5">
                  <c:v>50.259952600000005</c:v>
                </c:pt>
                <c:pt idx="6">
                  <c:v>53.844947860000005</c:v>
                </c:pt>
                <c:pt idx="7">
                  <c:v>57.788442646000007</c:v>
                </c:pt>
                <c:pt idx="8">
                  <c:v>61.771372379860004</c:v>
                </c:pt>
                <c:pt idx="9">
                  <c:v>65.794131411058601</c:v>
                </c:pt>
                <c:pt idx="10">
                  <c:v>69.85711803256919</c:v>
                </c:pt>
                <c:pt idx="11">
                  <c:v>73.960734520294878</c:v>
                </c:pt>
                <c:pt idx="12">
                  <c:v>78.105387172897821</c:v>
                </c:pt>
                <c:pt idx="13">
                  <c:v>82.291486352026794</c:v>
                </c:pt>
                <c:pt idx="14">
                  <c:v>86.519446522947064</c:v>
                </c:pt>
                <c:pt idx="15">
                  <c:v>90.78968629557653</c:v>
                </c:pt>
                <c:pt idx="16">
                  <c:v>95.102628465932298</c:v>
                </c:pt>
                <c:pt idx="17">
                  <c:v>99.458700057991621</c:v>
                </c:pt>
                <c:pt idx="18">
                  <c:v>103.85833236597153</c:v>
                </c:pt>
                <c:pt idx="19">
                  <c:v>108.30196099703124</c:v>
                </c:pt>
                <c:pt idx="20">
                  <c:v>112.79002591440155</c:v>
                </c:pt>
                <c:pt idx="21">
                  <c:v>117.32297148094557</c:v>
                </c:pt>
                <c:pt idx="22">
                  <c:v>121.90124650315502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812672"/>
        <c:axId val="182814208"/>
      </c:barChart>
      <c:catAx>
        <c:axId val="182812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4208"/>
        <c:crosses val="autoZero"/>
        <c:auto val="1"/>
        <c:lblAlgn val="ctr"/>
        <c:lblOffset val="100"/>
        <c:noMultiLvlLbl val="0"/>
      </c:catAx>
      <c:valAx>
        <c:axId val="182814208"/>
        <c:scaling>
          <c:orientation val="minMax"/>
          <c:max val="18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26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6270067845991032E-3"/>
                <c:y val="0.3358150296656725"/>
              </c:manualLayout>
            </c:layout>
            <c:tx>
              <c:rich>
                <a:bodyPr/>
                <a:lstStyle/>
                <a:p>
                  <a:pPr>
                    <a:defRPr sz="800" b="1"/>
                  </a:pPr>
                  <a:r>
                    <a:rPr lang="en-GB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Installed Capacity (GW)</a:t>
                  </a:r>
                </a:p>
              </c:rich>
            </c:tx>
          </c:dispUnitsLbl>
        </c:dispUnits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No Progression</a:t>
            </a:r>
          </a:p>
        </c:rich>
      </c:tx>
      <c:layout>
        <c:manualLayout>
          <c:xMode val="edge"/>
          <c:yMode val="edge"/>
          <c:x val="0.43923139490779911"/>
          <c:y val="2.6610592738730541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101'!$K$3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101'!$L$2:$AH$2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101'!$L$3:$AH$3</c:f>
              <c:numCache>
                <c:formatCode>#,##0.0</c:formatCode>
                <c:ptCount val="23"/>
                <c:pt idx="0">
                  <c:v>1.2095107199999999</c:v>
                </c:pt>
                <c:pt idx="1">
                  <c:v>1.3463014204956085</c:v>
                </c:pt>
                <c:pt idx="2">
                  <c:v>1.4830921209912165</c:v>
                </c:pt>
                <c:pt idx="3">
                  <c:v>1.6226186354967367</c:v>
                </c:pt>
                <c:pt idx="4">
                  <c:v>1.7649356802923679</c:v>
                </c:pt>
                <c:pt idx="5">
                  <c:v>1.9100990659839112</c:v>
                </c:pt>
                <c:pt idx="6">
                  <c:v>2.0581657193892857</c:v>
                </c:pt>
                <c:pt idx="7">
                  <c:v>2.2091937058627678</c:v>
                </c:pt>
                <c:pt idx="8">
                  <c:v>2.3617319722009844</c:v>
                </c:pt>
                <c:pt idx="9">
                  <c:v>2.5157956212025825</c:v>
                </c:pt>
                <c:pt idx="10">
                  <c:v>2.6713999066941971</c:v>
                </c:pt>
                <c:pt idx="11">
                  <c:v>2.8285602350407286</c:v>
                </c:pt>
                <c:pt idx="12">
                  <c:v>2.9872921666707239</c:v>
                </c:pt>
                <c:pt idx="13">
                  <c:v>3.1476114176170205</c:v>
                </c:pt>
                <c:pt idx="14">
                  <c:v>3.3095338610727789</c:v>
                </c:pt>
                <c:pt idx="15">
                  <c:v>3.4730755289630961</c:v>
                </c:pt>
                <c:pt idx="16">
                  <c:v>3.6382526135323157</c:v>
                </c:pt>
                <c:pt idx="17">
                  <c:v>3.8050814689472281</c:v>
                </c:pt>
                <c:pt idx="18">
                  <c:v>3.9735786129162891</c:v>
                </c:pt>
                <c:pt idx="19">
                  <c:v>4.1437607283250415</c:v>
                </c:pt>
                <c:pt idx="20">
                  <c:v>4.3156446648878806</c:v>
                </c:pt>
                <c:pt idx="21">
                  <c:v>4.4892474408163476</c:v>
                </c:pt>
                <c:pt idx="22">
                  <c:v>4.6645862445041004</c:v>
                </c:pt>
              </c:numCache>
            </c:numRef>
          </c:val>
        </c:ser>
        <c:ser>
          <c:idx val="1"/>
          <c:order val="1"/>
          <c:tx>
            <c:strRef>
              <c:f>'Figure 101'!$K$5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78B62F"/>
            </a:solidFill>
          </c:spPr>
          <c:cat>
            <c:strRef>
              <c:f>'Figure 101'!$L$2:$AH$2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101'!$L$5:$AH$5</c:f>
              <c:numCache>
                <c:formatCode>#,##0.0</c:formatCode>
                <c:ptCount val="23"/>
                <c:pt idx="0">
                  <c:v>0.29960952000000002</c:v>
                </c:pt>
                <c:pt idx="1">
                  <c:v>0.33108898706205692</c:v>
                </c:pt>
                <c:pt idx="2">
                  <c:v>0.36288324879473438</c:v>
                </c:pt>
                <c:pt idx="3">
                  <c:v>0.39499545314473855</c:v>
                </c:pt>
                <c:pt idx="4">
                  <c:v>0.42742877953824288</c:v>
                </c:pt>
                <c:pt idx="5">
                  <c:v>0.46018643919568214</c:v>
                </c:pt>
                <c:pt idx="6">
                  <c:v>0.49327167544969586</c:v>
                </c:pt>
                <c:pt idx="7">
                  <c:v>0.52668776406624973</c:v>
                </c:pt>
                <c:pt idx="8">
                  <c:v>0.56177465711363128</c:v>
                </c:pt>
                <c:pt idx="9">
                  <c:v>0.59861589481338184</c:v>
                </c:pt>
                <c:pt idx="10">
                  <c:v>0.63729919439811999</c:v>
                </c:pt>
                <c:pt idx="11">
                  <c:v>0.67791665896209508</c:v>
                </c:pt>
                <c:pt idx="12">
                  <c:v>0.72056499675426888</c:v>
                </c:pt>
                <c:pt idx="13">
                  <c:v>0.76534575143605155</c:v>
                </c:pt>
                <c:pt idx="14">
                  <c:v>0.81236554385192317</c:v>
                </c:pt>
                <c:pt idx="15">
                  <c:v>0.86173632588858839</c:v>
                </c:pt>
                <c:pt idx="16">
                  <c:v>0.91357564702708682</c:v>
                </c:pt>
                <c:pt idx="17">
                  <c:v>0.96800693422251016</c:v>
                </c:pt>
                <c:pt idx="18">
                  <c:v>1.0251597857777046</c:v>
                </c:pt>
                <c:pt idx="19">
                  <c:v>1.0851702799106591</c:v>
                </c:pt>
                <c:pt idx="20">
                  <c:v>1.1481812987502609</c:v>
                </c:pt>
                <c:pt idx="21">
                  <c:v>1.2143428685318434</c:v>
                </c:pt>
                <c:pt idx="22">
                  <c:v>1.2838125168025045</c:v>
                </c:pt>
              </c:numCache>
            </c:numRef>
          </c:val>
        </c:ser>
        <c:ser>
          <c:idx val="2"/>
          <c:order val="2"/>
          <c:tx>
            <c:strRef>
              <c:f>'Figure 101'!$K$4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strRef>
              <c:f>'Figure 101'!$L$2:$AH$2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101'!$L$4:$AH$4</c:f>
              <c:numCache>
                <c:formatCode>#,##0.0</c:formatCode>
                <c:ptCount val="23"/>
                <c:pt idx="0">
                  <c:v>0.11243022000000001</c:v>
                </c:pt>
                <c:pt idx="1">
                  <c:v>0.119255136</c:v>
                </c:pt>
                <c:pt idx="2">
                  <c:v>0.1267625436</c:v>
                </c:pt>
                <c:pt idx="3">
                  <c:v>0.13502069195999999</c:v>
                </c:pt>
                <c:pt idx="4">
                  <c:v>0.14410465515600002</c:v>
                </c:pt>
                <c:pt idx="5">
                  <c:v>0.1540970146716</c:v>
                </c:pt>
                <c:pt idx="6">
                  <c:v>0.16508861013875997</c:v>
                </c:pt>
                <c:pt idx="7">
                  <c:v>0.17717936515263602</c:v>
                </c:pt>
                <c:pt idx="8">
                  <c:v>0.18939102771665076</c:v>
                </c:pt>
                <c:pt idx="9">
                  <c:v>0.20172480690630568</c:v>
                </c:pt>
                <c:pt idx="10">
                  <c:v>0.21418192388785715</c:v>
                </c:pt>
                <c:pt idx="11">
                  <c:v>0.22676361203922407</c:v>
                </c:pt>
                <c:pt idx="12">
                  <c:v>0.23947111707210469</c:v>
                </c:pt>
                <c:pt idx="13">
                  <c:v>0.25230569715531409</c:v>
                </c:pt>
                <c:pt idx="14">
                  <c:v>0.26526862303935572</c:v>
                </c:pt>
                <c:pt idx="15">
                  <c:v>0.2783611781822376</c:v>
                </c:pt>
                <c:pt idx="16">
                  <c:v>0.29158465887654844</c:v>
                </c:pt>
                <c:pt idx="17">
                  <c:v>0.30494037437780225</c:v>
                </c:pt>
                <c:pt idx="18">
                  <c:v>0.31842964703406867</c:v>
                </c:pt>
                <c:pt idx="19">
                  <c:v>0.3320538124168978</c:v>
                </c:pt>
                <c:pt idx="20">
                  <c:v>0.34581421945355512</c:v>
                </c:pt>
                <c:pt idx="21">
                  <c:v>0.3597122305605791</c:v>
                </c:pt>
                <c:pt idx="22">
                  <c:v>0.37374922177867326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82688"/>
        <c:axId val="182884224"/>
      </c:areaChart>
      <c:catAx>
        <c:axId val="182882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84224"/>
        <c:crosses val="autoZero"/>
        <c:auto val="1"/>
        <c:lblAlgn val="ctr"/>
        <c:lblOffset val="100"/>
        <c:noMultiLvlLbl val="0"/>
      </c:catAx>
      <c:valAx>
        <c:axId val="182884224"/>
        <c:scaling>
          <c:orientation val="minMax"/>
          <c:max val="1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Output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82688"/>
        <c:crosses val="autoZero"/>
        <c:crossBetween val="midCat"/>
        <c:minorUnit val="0.5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Cost of New (Transmission) Generation  at 2020/21</a:t>
            </a:r>
          </a:p>
        </c:rich>
      </c:tx>
      <c:layout>
        <c:manualLayout>
          <c:xMode val="edge"/>
          <c:yMode val="edge"/>
          <c:x val="0.10575249391815054"/>
          <c:y val="2.5931924274697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102'!$I$4</c:f>
              <c:strCache>
                <c:ptCount val="1"/>
                <c:pt idx="0">
                  <c:v>Gone Green</c:v>
                </c:pt>
              </c:strCache>
            </c:strRef>
          </c:tx>
          <c:spPr>
            <a:solidFill>
              <a:srgbClr val="78B62F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6A2C91"/>
              </a:solidFill>
              <a:ln>
                <a:solidFill>
                  <a:schemeClr val="accent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78F1E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79C1"/>
              </a:solidFill>
            </c:spPr>
          </c:dPt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102'!$J$4</c:f>
              <c:numCache>
                <c:formatCode>#,##0</c:formatCode>
                <c:ptCount val="1"/>
                <c:pt idx="0">
                  <c:v>32112.961000000003</c:v>
                </c:pt>
              </c:numCache>
            </c:numRef>
          </c:val>
        </c:ser>
        <c:ser>
          <c:idx val="1"/>
          <c:order val="1"/>
          <c:tx>
            <c:strRef>
              <c:f>'Figure 102'!$I$5</c:f>
              <c:strCache>
                <c:ptCount val="1"/>
                <c:pt idx="0">
                  <c:v>Slow Progression</c:v>
                </c:pt>
              </c:strCache>
            </c:strRef>
          </c:tx>
          <c:spPr>
            <a:solidFill>
              <a:srgbClr val="6A2C91"/>
            </a:solidFill>
          </c:spPr>
          <c:invertIfNegative val="0"/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102'!$J$5</c:f>
              <c:numCache>
                <c:formatCode>#,##0</c:formatCode>
                <c:ptCount val="1"/>
                <c:pt idx="0">
                  <c:v>16011.632000000001</c:v>
                </c:pt>
              </c:numCache>
            </c:numRef>
          </c:val>
        </c:ser>
        <c:ser>
          <c:idx val="2"/>
          <c:order val="2"/>
          <c:tx>
            <c:strRef>
              <c:f>'Figure 102'!$I$6</c:f>
              <c:strCache>
                <c:ptCount val="1"/>
                <c:pt idx="0">
                  <c:v>No Progression</c:v>
                </c:pt>
              </c:strCache>
            </c:strRef>
          </c:tx>
          <c:spPr>
            <a:solidFill>
              <a:srgbClr val="F78F1E"/>
            </a:solidFill>
          </c:spPr>
          <c:invertIfNegative val="0"/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102'!$J$6</c:f>
              <c:numCache>
                <c:formatCode>#,##0</c:formatCode>
                <c:ptCount val="1"/>
                <c:pt idx="0">
                  <c:v>8408.8279999999995</c:v>
                </c:pt>
              </c:numCache>
            </c:numRef>
          </c:val>
        </c:ser>
        <c:ser>
          <c:idx val="3"/>
          <c:order val="3"/>
          <c:tx>
            <c:strRef>
              <c:f>'Figure 102'!$I$7</c:f>
              <c:strCache>
                <c:ptCount val="1"/>
                <c:pt idx="0">
                  <c:v>Low Carbon Life</c:v>
                </c:pt>
              </c:strCache>
            </c:strRef>
          </c:tx>
          <c:spPr>
            <a:solidFill>
              <a:srgbClr val="0079C1"/>
            </a:solidFill>
          </c:spPr>
          <c:invertIfNegative val="0"/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102'!$J$7</c:f>
              <c:numCache>
                <c:formatCode>#,##0</c:formatCode>
                <c:ptCount val="1"/>
                <c:pt idx="0">
                  <c:v>24043.239000000001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183543296"/>
        <c:axId val="183544832"/>
      </c:barChart>
      <c:catAx>
        <c:axId val="183543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3544832"/>
        <c:crosses val="autoZero"/>
        <c:auto val="1"/>
        <c:lblAlgn val="ctr"/>
        <c:lblOffset val="100"/>
        <c:noMultiLvlLbl val="0"/>
      </c:catAx>
      <c:valAx>
        <c:axId val="183544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8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3543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103-106'!$N$8:$V$8</c:f>
              <c:numCache>
                <c:formatCode>0.0</c:formatCode>
                <c:ptCount val="9"/>
                <c:pt idx="0">
                  <c:v>62.626798258713691</c:v>
                </c:pt>
                <c:pt idx="1">
                  <c:v>59.561273711231912</c:v>
                </c:pt>
                <c:pt idx="2">
                  <c:v>59.386683127205494</c:v>
                </c:pt>
                <c:pt idx="3">
                  <c:v>42.016241007903872</c:v>
                </c:pt>
                <c:pt idx="4">
                  <c:v>58.749905901706668</c:v>
                </c:pt>
                <c:pt idx="5">
                  <c:v>108.13077348903215</c:v>
                </c:pt>
                <c:pt idx="6">
                  <c:v>167.69876138544137</c:v>
                </c:pt>
                <c:pt idx="7">
                  <c:v>227.26673968450038</c:v>
                </c:pt>
                <c:pt idx="8">
                  <c:v>277.97398980006597</c:v>
                </c:pt>
              </c:numCache>
            </c:numRef>
          </c:val>
        </c:ser>
        <c:ser>
          <c:idx val="2"/>
          <c:order val="1"/>
          <c:tx>
            <c:strRef>
              <c:f>'Figures 103-106'!$M$9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103-106'!$N$9:$V$9</c:f>
              <c:numCache>
                <c:formatCode>0.0</c:formatCode>
                <c:ptCount val="9"/>
                <c:pt idx="0">
                  <c:v>133.5903170917114</c:v>
                </c:pt>
                <c:pt idx="1">
                  <c:v>108.67300031934465</c:v>
                </c:pt>
                <c:pt idx="2">
                  <c:v>17.634234427157949</c:v>
                </c:pt>
                <c:pt idx="3">
                  <c:v>13.327075637805088</c:v>
                </c:pt>
                <c:pt idx="4">
                  <c:v>1.8361147450050399</c:v>
                </c:pt>
                <c:pt idx="5">
                  <c:v>6.4535270482484674E-3</c:v>
                </c:pt>
                <c:pt idx="6">
                  <c:v>0.17375590828032869</c:v>
                </c:pt>
                <c:pt idx="7">
                  <c:v>2.3412225736842344E-4</c:v>
                </c:pt>
                <c:pt idx="8">
                  <c:v>7.4425924396368472E-5</c:v>
                </c:pt>
              </c:numCache>
            </c:numRef>
          </c:val>
        </c:ser>
        <c:ser>
          <c:idx val="3"/>
          <c:order val="2"/>
          <c:tx>
            <c:strRef>
              <c:f>'Figures 103-106'!$M$10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103-106'!$N$10:$V$10</c:f>
              <c:numCache>
                <c:formatCode>0.0</c:formatCode>
                <c:ptCount val="9"/>
                <c:pt idx="3">
                  <c:v>2.9522747323380485</c:v>
                </c:pt>
                <c:pt idx="4">
                  <c:v>17.374946007234943</c:v>
                </c:pt>
                <c:pt idx="5">
                  <c:v>17.37817232025683</c:v>
                </c:pt>
                <c:pt idx="6">
                  <c:v>17.380318985398958</c:v>
                </c:pt>
                <c:pt idx="7">
                  <c:v>17.380072032517727</c:v>
                </c:pt>
                <c:pt idx="8">
                  <c:v>17.323590928173626</c:v>
                </c:pt>
              </c:numCache>
            </c:numRef>
          </c:val>
        </c:ser>
        <c:ser>
          <c:idx val="0"/>
          <c:order val="3"/>
          <c:tx>
            <c:strRef>
              <c:f>'Figures 103-106'!$M$11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103-106'!$N$11:$V$11</c:f>
              <c:numCache>
                <c:formatCode>0.0</c:formatCode>
                <c:ptCount val="9"/>
                <c:pt idx="0">
                  <c:v>55.819896667309756</c:v>
                </c:pt>
                <c:pt idx="1">
                  <c:v>67.755821416163684</c:v>
                </c:pt>
                <c:pt idx="2">
                  <c:v>90.011344112437058</c:v>
                </c:pt>
                <c:pt idx="3">
                  <c:v>87.995799197843112</c:v>
                </c:pt>
                <c:pt idx="4">
                  <c:v>79.056056512450397</c:v>
                </c:pt>
                <c:pt idx="5">
                  <c:v>10.641129877005772</c:v>
                </c:pt>
                <c:pt idx="6">
                  <c:v>3.4786805842281527</c:v>
                </c:pt>
                <c:pt idx="7">
                  <c:v>3.4989623012676496</c:v>
                </c:pt>
                <c:pt idx="8">
                  <c:v>4.3851119251027413</c:v>
                </c:pt>
              </c:numCache>
            </c:numRef>
          </c:val>
        </c:ser>
        <c:ser>
          <c:idx val="4"/>
          <c:order val="4"/>
          <c:tx>
            <c:strRef>
              <c:f>'Figures 103-106'!$M$12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103-106'!$N$12:$V$12</c:f>
              <c:numCache>
                <c:formatCode>0.0</c:formatCode>
                <c:ptCount val="9"/>
                <c:pt idx="0">
                  <c:v>17.910000966837153</c:v>
                </c:pt>
                <c:pt idx="1">
                  <c:v>17.192542690149896</c:v>
                </c:pt>
                <c:pt idx="2">
                  <c:v>16.295718536511409</c:v>
                </c:pt>
                <c:pt idx="3">
                  <c:v>13.302785404944824</c:v>
                </c:pt>
                <c:pt idx="4">
                  <c:v>13.302785779754464</c:v>
                </c:pt>
                <c:pt idx="5">
                  <c:v>13.607452454937954</c:v>
                </c:pt>
                <c:pt idx="6">
                  <c:v>5.4549902523894467</c:v>
                </c:pt>
                <c:pt idx="7">
                  <c:v>1.4636929037028736</c:v>
                </c:pt>
                <c:pt idx="8">
                  <c:v>6.9496284369678724E-2</c:v>
                </c:pt>
              </c:numCache>
            </c:numRef>
          </c:val>
        </c:ser>
        <c:ser>
          <c:idx val="5"/>
          <c:order val="5"/>
          <c:tx>
            <c:strRef>
              <c:f>'Figures 103-106'!$M$13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103-106'!$N$13:$V$13</c:f>
              <c:numCache>
                <c:formatCode>0.0</c:formatCode>
                <c:ptCount val="9"/>
                <c:pt idx="4">
                  <c:v>12.612667973177466</c:v>
                </c:pt>
                <c:pt idx="5">
                  <c:v>27.277802373416979</c:v>
                </c:pt>
                <c:pt idx="6">
                  <c:v>32.713486488396939</c:v>
                </c:pt>
                <c:pt idx="7">
                  <c:v>32.231522788652917</c:v>
                </c:pt>
                <c:pt idx="8">
                  <c:v>30.943978983148615</c:v>
                </c:pt>
              </c:numCache>
            </c:numRef>
          </c:val>
        </c:ser>
        <c:ser>
          <c:idx val="6"/>
          <c:order val="6"/>
          <c:tx>
            <c:strRef>
              <c:f>'Figures 103-106'!$M$14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103-106'!$N$14:$V$14</c:f>
              <c:numCache>
                <c:formatCode>0.0</c:formatCode>
                <c:ptCount val="9"/>
                <c:pt idx="4">
                  <c:v>1.7636209580670795E-4</c:v>
                </c:pt>
                <c:pt idx="5">
                  <c:v>6.8216677451929256E-3</c:v>
                </c:pt>
                <c:pt idx="6">
                  <c:v>46.786722674032056</c:v>
                </c:pt>
                <c:pt idx="7">
                  <c:v>56.626647872358483</c:v>
                </c:pt>
                <c:pt idx="8">
                  <c:v>63.933925975182603</c:v>
                </c:pt>
              </c:numCache>
            </c:numRef>
          </c:val>
        </c:ser>
        <c:ser>
          <c:idx val="7"/>
          <c:order val="7"/>
          <c:tx>
            <c:strRef>
              <c:f>'Figures 103-106'!$M$15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103-106'!$N$15:$V$15</c:f>
              <c:numCache>
                <c:formatCode>0.0</c:formatCode>
                <c:ptCount val="9"/>
                <c:pt idx="3">
                  <c:v>3.6213452185563957E-5</c:v>
                </c:pt>
                <c:pt idx="4">
                  <c:v>1.8816923306338177E-4</c:v>
                </c:pt>
                <c:pt idx="5">
                  <c:v>3.2615130812396003E-3</c:v>
                </c:pt>
                <c:pt idx="6">
                  <c:v>3.4639703525857126E-3</c:v>
                </c:pt>
                <c:pt idx="7">
                  <c:v>3.6083284878907843E-3</c:v>
                </c:pt>
                <c:pt idx="8">
                  <c:v>3.5252355216786281E-3</c:v>
                </c:pt>
              </c:numCache>
            </c:numRef>
          </c:val>
        </c:ser>
        <c:ser>
          <c:idx val="8"/>
          <c:order val="8"/>
          <c:tx>
            <c:strRef>
              <c:f>'Figures 103-106'!$M$16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103-106'!$N$16:$V$16</c:f>
              <c:numCache>
                <c:formatCode>0.0</c:formatCode>
                <c:ptCount val="9"/>
                <c:pt idx="0">
                  <c:v>30.312546768796384</c:v>
                </c:pt>
                <c:pt idx="1">
                  <c:v>27.1526566114355</c:v>
                </c:pt>
                <c:pt idx="2">
                  <c:v>34.328946819219084</c:v>
                </c:pt>
                <c:pt idx="3">
                  <c:v>29.917862306291628</c:v>
                </c:pt>
                <c:pt idx="4">
                  <c:v>25.507593829033315</c:v>
                </c:pt>
                <c:pt idx="5">
                  <c:v>1.132724482345304</c:v>
                </c:pt>
                <c:pt idx="6">
                  <c:v>1.5828552516294243</c:v>
                </c:pt>
                <c:pt idx="7">
                  <c:v>1.2069691167008809</c:v>
                </c:pt>
                <c:pt idx="8">
                  <c:v>1.2197004040468709</c:v>
                </c:pt>
              </c:numCache>
            </c:numRef>
          </c:val>
        </c:ser>
        <c:ser>
          <c:idx val="9"/>
          <c:order val="9"/>
          <c:tx>
            <c:strRef>
              <c:f>'Figures 103-106'!$M$17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103-106'!$N$17:$V$17</c:f>
              <c:numCache>
                <c:formatCode>0.0</c:formatCode>
                <c:ptCount val="9"/>
                <c:pt idx="0">
                  <c:v>13.583170172757484</c:v>
                </c:pt>
                <c:pt idx="1">
                  <c:v>16.612847408898155</c:v>
                </c:pt>
                <c:pt idx="2">
                  <c:v>41.889505662107602</c:v>
                </c:pt>
                <c:pt idx="3">
                  <c:v>87.651661070631036</c:v>
                </c:pt>
                <c:pt idx="4">
                  <c:v>105.25289108273117</c:v>
                </c:pt>
                <c:pt idx="5">
                  <c:v>116.01771145448255</c:v>
                </c:pt>
                <c:pt idx="6">
                  <c:v>116.01574434976769</c:v>
                </c:pt>
                <c:pt idx="7">
                  <c:v>116.00950961040286</c:v>
                </c:pt>
                <c:pt idx="8">
                  <c:v>116.00890447981254</c:v>
                </c:pt>
              </c:numCache>
            </c:numRef>
          </c:val>
        </c:ser>
        <c:ser>
          <c:idx val="13"/>
          <c:order val="10"/>
          <c:tx>
            <c:strRef>
              <c:f>'Figures 103-106'!$M$18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val>
            <c:numRef>
              <c:f>'Figures 103-106'!$N$18:$V$18</c:f>
              <c:numCache>
                <c:formatCode>0.0</c:formatCode>
                <c:ptCount val="9"/>
                <c:pt idx="0">
                  <c:v>16.731536932292556</c:v>
                </c:pt>
                <c:pt idx="1">
                  <c:v>19.802644152279662</c:v>
                </c:pt>
                <c:pt idx="2">
                  <c:v>34.396660858270032</c:v>
                </c:pt>
                <c:pt idx="3">
                  <c:v>44.961617919727324</c:v>
                </c:pt>
                <c:pt idx="4">
                  <c:v>50.307914110482237</c:v>
                </c:pt>
                <c:pt idx="5">
                  <c:v>50.307921060185016</c:v>
                </c:pt>
                <c:pt idx="6">
                  <c:v>50.307968016177313</c:v>
                </c:pt>
                <c:pt idx="7">
                  <c:v>50.308081539844686</c:v>
                </c:pt>
                <c:pt idx="8">
                  <c:v>50.308494309657974</c:v>
                </c:pt>
              </c:numCache>
            </c:numRef>
          </c:val>
        </c:ser>
        <c:ser>
          <c:idx val="10"/>
          <c:order val="11"/>
          <c:tx>
            <c:strRef>
              <c:f>'Figures 103-106'!$M$19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103-106'!$N$19:$V$19</c:f>
              <c:numCache>
                <c:formatCode>0.0</c:formatCode>
                <c:ptCount val="9"/>
                <c:pt idx="0">
                  <c:v>8.1456951918835188</c:v>
                </c:pt>
                <c:pt idx="1">
                  <c:v>10.259734015169336</c:v>
                </c:pt>
                <c:pt idx="2">
                  <c:v>13.216161671656968</c:v>
                </c:pt>
                <c:pt idx="3">
                  <c:v>16.543692443284694</c:v>
                </c:pt>
                <c:pt idx="4">
                  <c:v>20.051150651876803</c:v>
                </c:pt>
                <c:pt idx="5">
                  <c:v>19.841035767297264</c:v>
                </c:pt>
                <c:pt idx="6">
                  <c:v>20.689273979857212</c:v>
                </c:pt>
                <c:pt idx="7">
                  <c:v>22.324645963477522</c:v>
                </c:pt>
                <c:pt idx="8">
                  <c:v>23.388950696116339</c:v>
                </c:pt>
              </c:numCache>
            </c:numRef>
          </c:val>
        </c:ser>
        <c:ser>
          <c:idx val="11"/>
          <c:order val="12"/>
          <c:tx>
            <c:strRef>
              <c:f>'Figures 103-106'!$M$20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103-106'!$N$20:$V$20</c:f>
              <c:numCache>
                <c:formatCode>0.0</c:formatCode>
                <c:ptCount val="9"/>
                <c:pt idx="2">
                  <c:v>7.9064711048747352E-8</c:v>
                </c:pt>
                <c:pt idx="3">
                  <c:v>1.7890286781525576E-5</c:v>
                </c:pt>
                <c:pt idx="4">
                  <c:v>0.5510171228619829</c:v>
                </c:pt>
                <c:pt idx="5">
                  <c:v>0.55101720345501604</c:v>
                </c:pt>
                <c:pt idx="6">
                  <c:v>0.5510090761996389</c:v>
                </c:pt>
                <c:pt idx="7">
                  <c:v>1.0302424246435773E-5</c:v>
                </c:pt>
                <c:pt idx="8">
                  <c:v>1.0720873793803978E-5</c:v>
                </c:pt>
              </c:numCache>
            </c:numRef>
          </c:val>
        </c:ser>
        <c:ser>
          <c:idx val="12"/>
          <c:order val="13"/>
          <c:tx>
            <c:strRef>
              <c:f>'Figures 103-106'!$M$21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103-106'!$N$21:$V$21</c:f>
              <c:numCache>
                <c:formatCode>0.0</c:formatCode>
                <c:ptCount val="9"/>
                <c:pt idx="0">
                  <c:v>1.6591330002617712E-4</c:v>
                </c:pt>
                <c:pt idx="1">
                  <c:v>1.6412721814129825E-7</c:v>
                </c:pt>
                <c:pt idx="2">
                  <c:v>6.1171935280548529E-6</c:v>
                </c:pt>
                <c:pt idx="3">
                  <c:v>4.6040153095363446E-5</c:v>
                </c:pt>
                <c:pt idx="4">
                  <c:v>7.2996440450757781E-6</c:v>
                </c:pt>
                <c:pt idx="5">
                  <c:v>3.6271181490120511E-5</c:v>
                </c:pt>
                <c:pt idx="6">
                  <c:v>6.8548426208697778E-5</c:v>
                </c:pt>
                <c:pt idx="7">
                  <c:v>5.6352305345674389E-5</c:v>
                </c:pt>
                <c:pt idx="8">
                  <c:v>4.6400223355408458E-5</c:v>
                </c:pt>
              </c:numCache>
            </c:numRef>
          </c:val>
        </c:ser>
        <c:ser>
          <c:idx val="14"/>
          <c:order val="14"/>
          <c:tx>
            <c:strRef>
              <c:f>'Figures 103-106'!$M$22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val>
            <c:numRef>
              <c:f>'Figures 103-106'!$N$22:$V$22</c:f>
              <c:numCache>
                <c:formatCode>0.0</c:formatCode>
                <c:ptCount val="9"/>
                <c:pt idx="0">
                  <c:v>17.787622789939473</c:v>
                </c:pt>
                <c:pt idx="1">
                  <c:v>25.313345599517174</c:v>
                </c:pt>
                <c:pt idx="2">
                  <c:v>36.445777821257892</c:v>
                </c:pt>
                <c:pt idx="3">
                  <c:v>12.178246355916615</c:v>
                </c:pt>
                <c:pt idx="4">
                  <c:v>3.527903994874332</c:v>
                </c:pt>
                <c:pt idx="5">
                  <c:v>37.838593909928065</c:v>
                </c:pt>
                <c:pt idx="6">
                  <c:v>45.059551414207426</c:v>
                </c:pt>
                <c:pt idx="7">
                  <c:v>31.711150843296384</c:v>
                </c:pt>
                <c:pt idx="8">
                  <c:v>16.259710578856875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26080"/>
        <c:axId val="183727616"/>
      </c:areaChart>
      <c:catAx>
        <c:axId val="1837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3727616"/>
        <c:crosses val="autoZero"/>
        <c:auto val="1"/>
        <c:lblAlgn val="ctr"/>
        <c:lblOffset val="100"/>
        <c:noMultiLvlLbl val="0"/>
      </c:catAx>
      <c:valAx>
        <c:axId val="183727616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37260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103-106'!$M$43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103-106'!$N$43:$V$43</c:f>
              <c:numCache>
                <c:formatCode>0.0</c:formatCode>
                <c:ptCount val="9"/>
                <c:pt idx="0">
                  <c:v>62.62679808105328</c:v>
                </c:pt>
                <c:pt idx="1">
                  <c:v>59.561273520842683</c:v>
                </c:pt>
                <c:pt idx="2">
                  <c:v>59.386682880966788</c:v>
                </c:pt>
                <c:pt idx="3">
                  <c:v>34.056455520769774</c:v>
                </c:pt>
                <c:pt idx="4">
                  <c:v>40.159828610810841</c:v>
                </c:pt>
                <c:pt idx="5">
                  <c:v>58.823399867484987</c:v>
                </c:pt>
                <c:pt idx="6">
                  <c:v>118.39139981886042</c:v>
                </c:pt>
                <c:pt idx="7">
                  <c:v>177.95939974180052</c:v>
                </c:pt>
                <c:pt idx="8">
                  <c:v>228.66665970342785</c:v>
                </c:pt>
              </c:numCache>
            </c:numRef>
          </c:val>
        </c:ser>
        <c:ser>
          <c:idx val="2"/>
          <c:order val="1"/>
          <c:tx>
            <c:strRef>
              <c:f>'Figures 103-106'!$M$44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103-106'!$N$44:$V$44</c:f>
              <c:numCache>
                <c:formatCode>0.0</c:formatCode>
                <c:ptCount val="9"/>
                <c:pt idx="0">
                  <c:v>126.44289815057725</c:v>
                </c:pt>
                <c:pt idx="1">
                  <c:v>101.8087451806379</c:v>
                </c:pt>
                <c:pt idx="2">
                  <c:v>17.874040602777008</c:v>
                </c:pt>
                <c:pt idx="3">
                  <c:v>15.50037222388152</c:v>
                </c:pt>
                <c:pt idx="4">
                  <c:v>2.4082749611029795</c:v>
                </c:pt>
                <c:pt idx="5">
                  <c:v>4.5942018490587384E-2</c:v>
                </c:pt>
                <c:pt idx="6">
                  <c:v>1.0532790876253693E-2</c:v>
                </c:pt>
                <c:pt idx="7">
                  <c:v>2.5036570501644317E-6</c:v>
                </c:pt>
                <c:pt idx="8">
                  <c:v>5.6679728138689278E-7</c:v>
                </c:pt>
              </c:numCache>
            </c:numRef>
          </c:val>
        </c:ser>
        <c:ser>
          <c:idx val="3"/>
          <c:order val="2"/>
          <c:tx>
            <c:strRef>
              <c:f>'Figures 103-106'!$M$45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103-106'!$N$45:$V$45</c:f>
              <c:numCache>
                <c:formatCode>0.0</c:formatCode>
                <c:ptCount val="9"/>
                <c:pt idx="4">
                  <c:v>1.7322555542058673</c:v>
                </c:pt>
                <c:pt idx="5">
                  <c:v>1.8188750021768156</c:v>
                </c:pt>
                <c:pt idx="6">
                  <c:v>1.7391834905063361</c:v>
                </c:pt>
                <c:pt idx="7">
                  <c:v>1.7322735576183816</c:v>
                </c:pt>
                <c:pt idx="8">
                  <c:v>1.7322741700739104</c:v>
                </c:pt>
              </c:numCache>
            </c:numRef>
          </c:val>
        </c:ser>
        <c:ser>
          <c:idx val="0"/>
          <c:order val="3"/>
          <c:tx>
            <c:strRef>
              <c:f>'Figures 103-106'!$M$46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103-106'!$N$46:$V$46</c:f>
              <c:numCache>
                <c:formatCode>0.0</c:formatCode>
                <c:ptCount val="9"/>
                <c:pt idx="0">
                  <c:v>59.853168779466877</c:v>
                </c:pt>
                <c:pt idx="1">
                  <c:v>74.625030332081991</c:v>
                </c:pt>
                <c:pt idx="2">
                  <c:v>115.84984165823045</c:v>
                </c:pt>
                <c:pt idx="3">
                  <c:v>90.011141476697873</c:v>
                </c:pt>
                <c:pt idx="4">
                  <c:v>64.665180621506721</c:v>
                </c:pt>
                <c:pt idx="5">
                  <c:v>94.712288527410692</c:v>
                </c:pt>
                <c:pt idx="6">
                  <c:v>48.225516703817419</c:v>
                </c:pt>
                <c:pt idx="7">
                  <c:v>23.263377231468301</c:v>
                </c:pt>
                <c:pt idx="8">
                  <c:v>3.6001971973129057</c:v>
                </c:pt>
              </c:numCache>
            </c:numRef>
          </c:val>
        </c:ser>
        <c:ser>
          <c:idx val="4"/>
          <c:order val="4"/>
          <c:tx>
            <c:strRef>
              <c:f>'Figures 103-106'!$M$47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103-106'!$N$47:$V$47</c:f>
              <c:numCache>
                <c:formatCode>0.0</c:formatCode>
                <c:ptCount val="9"/>
                <c:pt idx="0">
                  <c:v>17.909999998277897</c:v>
                </c:pt>
                <c:pt idx="1">
                  <c:v>17.357063253576825</c:v>
                </c:pt>
                <c:pt idx="2">
                  <c:v>16.425689047523097</c:v>
                </c:pt>
                <c:pt idx="3">
                  <c:v>16.755664222193094</c:v>
                </c:pt>
                <c:pt idx="4">
                  <c:v>16.755664222982535</c:v>
                </c:pt>
                <c:pt idx="5">
                  <c:v>24.386656662985402</c:v>
                </c:pt>
                <c:pt idx="6">
                  <c:v>25.850978193000202</c:v>
                </c:pt>
                <c:pt idx="7">
                  <c:v>24.132237685249947</c:v>
                </c:pt>
                <c:pt idx="8">
                  <c:v>2.7324323239851989</c:v>
                </c:pt>
              </c:numCache>
            </c:numRef>
          </c:val>
        </c:ser>
        <c:ser>
          <c:idx val="5"/>
          <c:order val="5"/>
          <c:tx>
            <c:strRef>
              <c:f>'Figures 103-106'!$M$48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103-106'!$N$48:$V$48</c:f>
              <c:numCache>
                <c:formatCode>0.0</c:formatCode>
                <c:ptCount val="9"/>
                <c:pt idx="4">
                  <c:v>4.9737965899846905</c:v>
                </c:pt>
                <c:pt idx="5">
                  <c:v>12.290144769931194</c:v>
                </c:pt>
                <c:pt idx="6">
                  <c:v>52.46961366090396</c:v>
                </c:pt>
                <c:pt idx="7">
                  <c:v>67.796615926129405</c:v>
                </c:pt>
                <c:pt idx="8">
                  <c:v>67.796619425673811</c:v>
                </c:pt>
              </c:numCache>
            </c:numRef>
          </c:val>
        </c:ser>
        <c:ser>
          <c:idx val="6"/>
          <c:order val="6"/>
          <c:tx>
            <c:strRef>
              <c:f>'Figures 103-106'!$M$49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103-106'!$N$49:$V$49</c:f>
              <c:numCache>
                <c:formatCode>0.0</c:formatCode>
                <c:ptCount val="9"/>
                <c:pt idx="4">
                  <c:v>2.947692797966894E-7</c:v>
                </c:pt>
                <c:pt idx="5">
                  <c:v>3.8369916307033357E-6</c:v>
                </c:pt>
                <c:pt idx="6">
                  <c:v>6.4545549900871923E-6</c:v>
                </c:pt>
                <c:pt idx="7">
                  <c:v>9.9333921158966046E-6</c:v>
                </c:pt>
                <c:pt idx="8">
                  <c:v>24.464496570917021</c:v>
                </c:pt>
              </c:numCache>
            </c:numRef>
          </c:val>
        </c:ser>
        <c:ser>
          <c:idx val="7"/>
          <c:order val="7"/>
          <c:tx>
            <c:strRef>
              <c:f>'Figures 103-106'!$M$50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103-106'!$N$50:$V$50</c:f>
              <c:numCache>
                <c:formatCode>0.0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'Figures 103-106'!$M$51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103-106'!$N$51:$V$51</c:f>
              <c:numCache>
                <c:formatCode>0.0</c:formatCode>
                <c:ptCount val="9"/>
                <c:pt idx="0">
                  <c:v>28.936130499713791</c:v>
                </c:pt>
                <c:pt idx="1">
                  <c:v>27.152634262004508</c:v>
                </c:pt>
                <c:pt idx="2">
                  <c:v>34.793059464878226</c:v>
                </c:pt>
                <c:pt idx="3">
                  <c:v>25.848974398615727</c:v>
                </c:pt>
                <c:pt idx="4">
                  <c:v>21.210021946945037</c:v>
                </c:pt>
                <c:pt idx="5">
                  <c:v>1.2641013386376134</c:v>
                </c:pt>
                <c:pt idx="6">
                  <c:v>1.3003620450184141</c:v>
                </c:pt>
                <c:pt idx="7">
                  <c:v>1.2307538545651344</c:v>
                </c:pt>
                <c:pt idx="8">
                  <c:v>1.2321784784500334</c:v>
                </c:pt>
              </c:numCache>
            </c:numRef>
          </c:val>
        </c:ser>
        <c:ser>
          <c:idx val="9"/>
          <c:order val="9"/>
          <c:tx>
            <c:strRef>
              <c:f>'Figures 103-106'!$M$52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103-106'!$N$52:$V$52</c:f>
              <c:numCache>
                <c:formatCode>0.0</c:formatCode>
                <c:ptCount val="9"/>
                <c:pt idx="0">
                  <c:v>13.660785325569586</c:v>
                </c:pt>
                <c:pt idx="1">
                  <c:v>16.556950670915242</c:v>
                </c:pt>
                <c:pt idx="2">
                  <c:v>25.307535383759344</c:v>
                </c:pt>
                <c:pt idx="3">
                  <c:v>68.448126651502591</c:v>
                </c:pt>
                <c:pt idx="4">
                  <c:v>86.647148210209735</c:v>
                </c:pt>
                <c:pt idx="5">
                  <c:v>84.984870995043536</c:v>
                </c:pt>
                <c:pt idx="6">
                  <c:v>84.956458911413108</c:v>
                </c:pt>
                <c:pt idx="7">
                  <c:v>84.926490288723002</c:v>
                </c:pt>
                <c:pt idx="8">
                  <c:v>84.942483450515439</c:v>
                </c:pt>
              </c:numCache>
            </c:numRef>
          </c:val>
        </c:ser>
        <c:ser>
          <c:idx val="13"/>
          <c:order val="10"/>
          <c:tx>
            <c:strRef>
              <c:f>'Figures 103-106'!$M$53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103-106'!$N$53:$V$53</c:f>
              <c:numCache>
                <c:formatCode>0.0</c:formatCode>
                <c:ptCount val="9"/>
                <c:pt idx="0">
                  <c:v>16.896519274130114</c:v>
                </c:pt>
                <c:pt idx="1">
                  <c:v>19.897424560085188</c:v>
                </c:pt>
                <c:pt idx="2">
                  <c:v>33.178269286534892</c:v>
                </c:pt>
                <c:pt idx="3">
                  <c:v>39.812986850710686</c:v>
                </c:pt>
                <c:pt idx="4">
                  <c:v>44.683344411095788</c:v>
                </c:pt>
                <c:pt idx="5">
                  <c:v>43.774323331110779</c:v>
                </c:pt>
                <c:pt idx="6">
                  <c:v>43.788125242892342</c:v>
                </c:pt>
                <c:pt idx="7">
                  <c:v>43.83996258548197</c:v>
                </c:pt>
                <c:pt idx="8">
                  <c:v>43.84002251631</c:v>
                </c:pt>
              </c:numCache>
            </c:numRef>
          </c:val>
        </c:ser>
        <c:ser>
          <c:idx val="10"/>
          <c:order val="11"/>
          <c:tx>
            <c:strRef>
              <c:f>'Figures 103-106'!$M$54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103-106'!$N$54:$V$54</c:f>
              <c:numCache>
                <c:formatCode>0.0</c:formatCode>
                <c:ptCount val="9"/>
                <c:pt idx="0">
                  <c:v>8.145694649421694</c:v>
                </c:pt>
                <c:pt idx="1">
                  <c:v>10.006670214729256</c:v>
                </c:pt>
                <c:pt idx="2">
                  <c:v>12.00378033862706</c:v>
                </c:pt>
                <c:pt idx="3">
                  <c:v>13.903303737747738</c:v>
                </c:pt>
                <c:pt idx="4">
                  <c:v>16.390238379151729</c:v>
                </c:pt>
                <c:pt idx="5">
                  <c:v>16.180142484799763</c:v>
                </c:pt>
                <c:pt idx="6">
                  <c:v>13.592564344620245</c:v>
                </c:pt>
                <c:pt idx="7">
                  <c:v>11.836637765179827</c:v>
                </c:pt>
                <c:pt idx="8">
                  <c:v>10.142198809419151</c:v>
                </c:pt>
              </c:numCache>
            </c:numRef>
          </c:val>
        </c:ser>
        <c:ser>
          <c:idx val="11"/>
          <c:order val="12"/>
          <c:tx>
            <c:strRef>
              <c:f>'Figures 103-106'!$M$55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103-106'!$N$55:$V$55</c:f>
              <c:numCache>
                <c:formatCode>0.0</c:formatCode>
                <c:ptCount val="9"/>
                <c:pt idx="3">
                  <c:v>2.1530383369237532E-8</c:v>
                </c:pt>
                <c:pt idx="4">
                  <c:v>0.55111332083711972</c:v>
                </c:pt>
                <c:pt idx="5">
                  <c:v>0.55111332083711984</c:v>
                </c:pt>
                <c:pt idx="6">
                  <c:v>0.55111329930673636</c:v>
                </c:pt>
                <c:pt idx="7">
                  <c:v>9.7766965583941175E-8</c:v>
                </c:pt>
                <c:pt idx="8">
                  <c:v>9.7766965583941202E-8</c:v>
                </c:pt>
              </c:numCache>
            </c:numRef>
          </c:val>
        </c:ser>
        <c:ser>
          <c:idx val="12"/>
          <c:order val="13"/>
          <c:tx>
            <c:strRef>
              <c:f>'Figures 103-106'!$M$56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103-106'!$N$56:$V$56</c:f>
              <c:numCache>
                <c:formatCode>0.0</c:formatCode>
                <c:ptCount val="9"/>
                <c:pt idx="0">
                  <c:v>1.6591418440015714E-4</c:v>
                </c:pt>
                <c:pt idx="2">
                  <c:v>0.29301308627498324</c:v>
                </c:pt>
                <c:pt idx="3">
                  <c:v>0.15421733716863831</c:v>
                </c:pt>
                <c:pt idx="4">
                  <c:v>4.0628963045271315E-8</c:v>
                </c:pt>
                <c:pt idx="5">
                  <c:v>1.7541004790122979E-7</c:v>
                </c:pt>
                <c:pt idx="6">
                  <c:v>1.9789681267364866E-7</c:v>
                </c:pt>
                <c:pt idx="7">
                  <c:v>2.9219134107491812E-7</c:v>
                </c:pt>
                <c:pt idx="8">
                  <c:v>2.4798216327946517E-7</c:v>
                </c:pt>
              </c:numCache>
            </c:numRef>
          </c:val>
        </c:ser>
        <c:ser>
          <c:idx val="14"/>
          <c:order val="14"/>
          <c:tx>
            <c:strRef>
              <c:f>'Figures 103-106'!$M$57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103-106'!$N$57:$V$57</c:f>
              <c:numCache>
                <c:formatCode>0.0</c:formatCode>
                <c:ptCount val="9"/>
                <c:pt idx="0">
                  <c:v>22.000000001066052</c:v>
                </c:pt>
                <c:pt idx="1">
                  <c:v>24.530576467450818</c:v>
                </c:pt>
                <c:pt idx="2">
                  <c:v>32.527386662761522</c:v>
                </c:pt>
                <c:pt idx="3">
                  <c:v>28.800626935657373</c:v>
                </c:pt>
                <c:pt idx="4">
                  <c:v>31.743216343952625</c:v>
                </c:pt>
                <c:pt idx="5">
                  <c:v>45.652275312307509</c:v>
                </c:pt>
                <c:pt idx="6">
                  <c:v>43.953698743011245</c:v>
                </c:pt>
                <c:pt idx="7">
                  <c:v>43.95364702765746</c:v>
                </c:pt>
                <c:pt idx="8">
                  <c:v>38.710409083162681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09152"/>
        <c:axId val="183810688"/>
      </c:areaChart>
      <c:catAx>
        <c:axId val="1838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3810688"/>
        <c:crosses val="autoZero"/>
        <c:auto val="1"/>
        <c:lblAlgn val="ctr"/>
        <c:lblOffset val="100"/>
        <c:noMultiLvlLbl val="0"/>
      </c:catAx>
      <c:valAx>
        <c:axId val="183810688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380915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103-106'!$M$73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103-106'!$N$73:$V$73</c:f>
              <c:numCache>
                <c:formatCode>0.0</c:formatCode>
                <c:ptCount val="9"/>
                <c:pt idx="0">
                  <c:v>62.626798080278903</c:v>
                </c:pt>
                <c:pt idx="1">
                  <c:v>59.561273520548738</c:v>
                </c:pt>
                <c:pt idx="2">
                  <c:v>59.386682880172835</c:v>
                </c:pt>
                <c:pt idx="3">
                  <c:v>37.420024319929141</c:v>
                </c:pt>
                <c:pt idx="4">
                  <c:v>29.720852159590404</c:v>
                </c:pt>
                <c:pt idx="5">
                  <c:v>33.894191820564494</c:v>
                </c:pt>
                <c:pt idx="6">
                  <c:v>33.894191880483326</c:v>
                </c:pt>
                <c:pt idx="7">
                  <c:v>33.894191868443919</c:v>
                </c:pt>
                <c:pt idx="8">
                  <c:v>33.894191847806312</c:v>
                </c:pt>
              </c:numCache>
            </c:numRef>
          </c:val>
        </c:ser>
        <c:ser>
          <c:idx val="2"/>
          <c:order val="1"/>
          <c:tx>
            <c:strRef>
              <c:f>'Figures 103-106'!$M$74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103-106'!$N$74:$V$74</c:f>
              <c:numCache>
                <c:formatCode>0.0</c:formatCode>
                <c:ptCount val="9"/>
                <c:pt idx="0">
                  <c:v>126.21417521579968</c:v>
                </c:pt>
                <c:pt idx="1">
                  <c:v>101.26977404112269</c:v>
                </c:pt>
                <c:pt idx="2">
                  <c:v>31.334620465625868</c:v>
                </c:pt>
                <c:pt idx="3">
                  <c:v>29.808462441821195</c:v>
                </c:pt>
                <c:pt idx="4">
                  <c:v>16.063202278778412</c:v>
                </c:pt>
                <c:pt idx="5">
                  <c:v>11.231844365148996</c:v>
                </c:pt>
                <c:pt idx="6">
                  <c:v>24.01400445132461</c:v>
                </c:pt>
                <c:pt idx="7">
                  <c:v>22.846252260792692</c:v>
                </c:pt>
                <c:pt idx="8">
                  <c:v>22.843885911295796</c:v>
                </c:pt>
              </c:numCache>
            </c:numRef>
          </c:val>
        </c:ser>
        <c:ser>
          <c:idx val="3"/>
          <c:order val="2"/>
          <c:tx>
            <c:strRef>
              <c:f>'Figures 103-106'!$M$75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103-106'!$N$75:$V$75</c:f>
              <c:numCache>
                <c:formatCode>0.0</c:formatCode>
                <c:ptCount val="9"/>
                <c:pt idx="5">
                  <c:v>2.4741651481794996E-6</c:v>
                </c:pt>
                <c:pt idx="6">
                  <c:v>5.1019298408887612E-6</c:v>
                </c:pt>
                <c:pt idx="7">
                  <c:v>7.1659585368862938E-6</c:v>
                </c:pt>
                <c:pt idx="8">
                  <c:v>9.2216949070292315E-6</c:v>
                </c:pt>
              </c:numCache>
            </c:numRef>
          </c:val>
        </c:ser>
        <c:ser>
          <c:idx val="0"/>
          <c:order val="3"/>
          <c:tx>
            <c:strRef>
              <c:f>'Figures 103-106'!$M$76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103-106'!$N$76:$V$76</c:f>
              <c:numCache>
                <c:formatCode>0.0</c:formatCode>
                <c:ptCount val="9"/>
                <c:pt idx="0">
                  <c:v>63.09041603938045</c:v>
                </c:pt>
                <c:pt idx="1">
                  <c:v>79.066774573343622</c:v>
                </c:pt>
                <c:pt idx="2">
                  <c:v>132.25961745918661</c:v>
                </c:pt>
                <c:pt idx="3">
                  <c:v>124.490202242002</c:v>
                </c:pt>
                <c:pt idx="4">
                  <c:v>134.60294110474825</c:v>
                </c:pt>
                <c:pt idx="5">
                  <c:v>208.10948579863509</c:v>
                </c:pt>
                <c:pt idx="6">
                  <c:v>209.24419238906515</c:v>
                </c:pt>
                <c:pt idx="7">
                  <c:v>208.95853860125081</c:v>
                </c:pt>
                <c:pt idx="8">
                  <c:v>208.72827845309672</c:v>
                </c:pt>
              </c:numCache>
            </c:numRef>
          </c:val>
        </c:ser>
        <c:ser>
          <c:idx val="4"/>
          <c:order val="4"/>
          <c:tx>
            <c:strRef>
              <c:f>'Figures 103-106'!$M$77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103-106'!$N$77:$V$77</c:f>
              <c:numCache>
                <c:formatCode>0.0</c:formatCode>
                <c:ptCount val="9"/>
                <c:pt idx="0">
                  <c:v>17.909999997363546</c:v>
                </c:pt>
                <c:pt idx="1">
                  <c:v>17.105481259606758</c:v>
                </c:pt>
                <c:pt idx="2">
                  <c:v>11.207381672512067</c:v>
                </c:pt>
                <c:pt idx="3">
                  <c:v>14.458130046412142</c:v>
                </c:pt>
                <c:pt idx="4">
                  <c:v>14.458130047803158</c:v>
                </c:pt>
                <c:pt idx="5">
                  <c:v>25.528607227214508</c:v>
                </c:pt>
                <c:pt idx="6">
                  <c:v>24.393900645741287</c:v>
                </c:pt>
                <c:pt idx="7">
                  <c:v>24.679554428498655</c:v>
                </c:pt>
                <c:pt idx="8">
                  <c:v>24.909814561566058</c:v>
                </c:pt>
              </c:numCache>
            </c:numRef>
          </c:val>
        </c:ser>
        <c:ser>
          <c:idx val="5"/>
          <c:order val="5"/>
          <c:tx>
            <c:strRef>
              <c:f>'Figures 103-106'!$M$78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103-106'!$N$78:$V$78</c:f>
              <c:numCache>
                <c:formatCode>0.0</c:formatCode>
                <c:ptCount val="9"/>
                <c:pt idx="5">
                  <c:v>3.9267215881447377E-7</c:v>
                </c:pt>
                <c:pt idx="6">
                  <c:v>1.293316960166037E-6</c:v>
                </c:pt>
                <c:pt idx="7">
                  <c:v>1.5245755292556196E-6</c:v>
                </c:pt>
                <c:pt idx="8">
                  <c:v>1.6389480280071782E-6</c:v>
                </c:pt>
              </c:numCache>
            </c:numRef>
          </c:val>
        </c:ser>
        <c:ser>
          <c:idx val="6"/>
          <c:order val="6"/>
          <c:tx>
            <c:strRef>
              <c:f>'Figures 103-106'!$M$79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103-106'!$N$79:$V$79</c:f>
              <c:numCache>
                <c:formatCode>0.0</c:formatCode>
                <c:ptCount val="9"/>
                <c:pt idx="5">
                  <c:v>2.2214789515650779E-7</c:v>
                </c:pt>
                <c:pt idx="6">
                  <c:v>4.8948096619604866E-7</c:v>
                </c:pt>
                <c:pt idx="7">
                  <c:v>6.5332853697742014E-7</c:v>
                </c:pt>
                <c:pt idx="8">
                  <c:v>9.342756044573148E-7</c:v>
                </c:pt>
              </c:numCache>
            </c:numRef>
          </c:val>
        </c:ser>
        <c:ser>
          <c:idx val="7"/>
          <c:order val="7"/>
          <c:tx>
            <c:strRef>
              <c:f>'Figures 103-106'!$M$80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103-106'!$N$80:$V$80</c:f>
              <c:numCache>
                <c:formatCode>0.0</c:formatCode>
                <c:ptCount val="9"/>
                <c:pt idx="3">
                  <c:v>1.2529774365767491E-2</c:v>
                </c:pt>
                <c:pt idx="4">
                  <c:v>1.2530058865332219E-2</c:v>
                </c:pt>
                <c:pt idx="5">
                  <c:v>2.7802874759768144E-6</c:v>
                </c:pt>
                <c:pt idx="6">
                  <c:v>4.0517038161298339E-5</c:v>
                </c:pt>
                <c:pt idx="7">
                  <c:v>1.0238689921120548E-2</c:v>
                </c:pt>
                <c:pt idx="8">
                  <c:v>9.3446796472763335E-6</c:v>
                </c:pt>
              </c:numCache>
            </c:numRef>
          </c:val>
        </c:ser>
        <c:ser>
          <c:idx val="8"/>
          <c:order val="8"/>
          <c:tx>
            <c:strRef>
              <c:f>'Figures 103-106'!$M$81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103-106'!$N$81:$V$81</c:f>
              <c:numCache>
                <c:formatCode>0.0</c:formatCode>
                <c:ptCount val="9"/>
                <c:pt idx="0">
                  <c:v>28.3523842246524</c:v>
                </c:pt>
                <c:pt idx="1">
                  <c:v>26.166037621595141</c:v>
                </c:pt>
                <c:pt idx="2">
                  <c:v>23.662567819622431</c:v>
                </c:pt>
                <c:pt idx="3">
                  <c:v>26.48767142560542</c:v>
                </c:pt>
                <c:pt idx="4">
                  <c:v>23.66469901050532</c:v>
                </c:pt>
                <c:pt idx="5">
                  <c:v>2.3721617753921596</c:v>
                </c:pt>
                <c:pt idx="6">
                  <c:v>4.2874959737800475</c:v>
                </c:pt>
                <c:pt idx="7">
                  <c:v>4.2109751979539993</c:v>
                </c:pt>
                <c:pt idx="8">
                  <c:v>4.2105829882078893</c:v>
                </c:pt>
              </c:numCache>
            </c:numRef>
          </c:val>
        </c:ser>
        <c:ser>
          <c:idx val="9"/>
          <c:order val="9"/>
          <c:tx>
            <c:strRef>
              <c:f>'Figures 103-106'!$M$82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103-106'!$N$82:$V$82</c:f>
              <c:numCache>
                <c:formatCode>0.0</c:formatCode>
                <c:ptCount val="9"/>
                <c:pt idx="0">
                  <c:v>13.525530024960004</c:v>
                </c:pt>
                <c:pt idx="1">
                  <c:v>16.699044049912093</c:v>
                </c:pt>
                <c:pt idx="2">
                  <c:v>18.689612501956898</c:v>
                </c:pt>
                <c:pt idx="3">
                  <c:v>31.579114662637195</c:v>
                </c:pt>
                <c:pt idx="4">
                  <c:v>31.579114660413211</c:v>
                </c:pt>
                <c:pt idx="5">
                  <c:v>29.942520889691462</c:v>
                </c:pt>
                <c:pt idx="6">
                  <c:v>29.942520890054759</c:v>
                </c:pt>
                <c:pt idx="7">
                  <c:v>29.942520889088016</c:v>
                </c:pt>
                <c:pt idx="8">
                  <c:v>29.942520886827189</c:v>
                </c:pt>
              </c:numCache>
            </c:numRef>
          </c:val>
        </c:ser>
        <c:ser>
          <c:idx val="13"/>
          <c:order val="10"/>
          <c:tx>
            <c:strRef>
              <c:f>'Figures 103-106'!$M$83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103-106'!$N$83:$V$83</c:f>
              <c:numCache>
                <c:formatCode>0.0</c:formatCode>
                <c:ptCount val="9"/>
                <c:pt idx="0">
                  <c:v>16.72922579958</c:v>
                </c:pt>
                <c:pt idx="1">
                  <c:v>19.575963679204808</c:v>
                </c:pt>
                <c:pt idx="2">
                  <c:v>25.465330337328002</c:v>
                </c:pt>
                <c:pt idx="3">
                  <c:v>30.000532558197605</c:v>
                </c:pt>
                <c:pt idx="4">
                  <c:v>31.111137235382408</c:v>
                </c:pt>
                <c:pt idx="5">
                  <c:v>30.333325721393528</c:v>
                </c:pt>
                <c:pt idx="6">
                  <c:v>30.333325746130601</c:v>
                </c:pt>
                <c:pt idx="7">
                  <c:v>30.333325754001542</c:v>
                </c:pt>
                <c:pt idx="8">
                  <c:v>30.333325769837199</c:v>
                </c:pt>
              </c:numCache>
            </c:numRef>
          </c:val>
        </c:ser>
        <c:ser>
          <c:idx val="10"/>
          <c:order val="11"/>
          <c:tx>
            <c:strRef>
              <c:f>'Figures 103-106'!$M$84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103-106'!$N$84:$V$84</c:f>
              <c:numCache>
                <c:formatCode>0.0</c:formatCode>
                <c:ptCount val="9"/>
                <c:pt idx="0">
                  <c:v>8.1454334879230448</c:v>
                </c:pt>
                <c:pt idx="1">
                  <c:v>9.9258237708141923</c:v>
                </c:pt>
                <c:pt idx="2">
                  <c:v>11.63982563398234</c:v>
                </c:pt>
                <c:pt idx="3">
                  <c:v>13.581715132463447</c:v>
                </c:pt>
                <c:pt idx="4">
                  <c:v>15.486043330769951</c:v>
                </c:pt>
                <c:pt idx="5">
                  <c:v>15.578247211044735</c:v>
                </c:pt>
                <c:pt idx="6">
                  <c:v>12.60290977496776</c:v>
                </c:pt>
                <c:pt idx="7">
                  <c:v>10.905400435559612</c:v>
                </c:pt>
                <c:pt idx="8">
                  <c:v>8.9474234613665082</c:v>
                </c:pt>
              </c:numCache>
            </c:numRef>
          </c:val>
        </c:ser>
        <c:ser>
          <c:idx val="11"/>
          <c:order val="12"/>
          <c:tx>
            <c:strRef>
              <c:f>'Figures 103-106'!$M$85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103-106'!$N$85:$V$85</c:f>
              <c:numCache>
                <c:formatCode>0.0</c:formatCode>
                <c:ptCount val="9"/>
                <c:pt idx="4">
                  <c:v>9.1431940313973516E-8</c:v>
                </c:pt>
                <c:pt idx="5">
                  <c:v>9.143194031397349E-8</c:v>
                </c:pt>
                <c:pt idx="6">
                  <c:v>9.1431940313973516E-8</c:v>
                </c:pt>
                <c:pt idx="7">
                  <c:v>7.938051921124069E-8</c:v>
                </c:pt>
                <c:pt idx="8">
                  <c:v>1.2207762696279319E-7</c:v>
                </c:pt>
              </c:numCache>
            </c:numRef>
          </c:val>
        </c:ser>
        <c:ser>
          <c:idx val="12"/>
          <c:order val="13"/>
          <c:tx>
            <c:strRef>
              <c:f>'Figures 103-106'!$M$86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103-106'!$N$86:$V$86</c:f>
              <c:numCache>
                <c:formatCode>0.0</c:formatCode>
                <c:ptCount val="9"/>
                <c:pt idx="3">
                  <c:v>1.0193123056888747E-6</c:v>
                </c:pt>
                <c:pt idx="4">
                  <c:v>6.6167874272673968E-8</c:v>
                </c:pt>
                <c:pt idx="5">
                  <c:v>1.24357564644658E-7</c:v>
                </c:pt>
                <c:pt idx="6">
                  <c:v>2.5485422550809479E-7</c:v>
                </c:pt>
                <c:pt idx="7">
                  <c:v>2.5346085583482924E-7</c:v>
                </c:pt>
                <c:pt idx="8">
                  <c:v>3.0800585890524727E-7</c:v>
                </c:pt>
              </c:numCache>
            </c:numRef>
          </c:val>
        </c:ser>
        <c:ser>
          <c:idx val="14"/>
          <c:order val="14"/>
          <c:tx>
            <c:strRef>
              <c:f>'Figures 103-106'!$M$87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103-106'!$N$87:$V$87</c:f>
              <c:numCache>
                <c:formatCode>0.0</c:formatCode>
                <c:ptCount val="9"/>
                <c:pt idx="0">
                  <c:v>22.100000000260735</c:v>
                </c:pt>
                <c:pt idx="1">
                  <c:v>25.662810742091779</c:v>
                </c:pt>
                <c:pt idx="2">
                  <c:v>32.925931939955682</c:v>
                </c:pt>
                <c:pt idx="3">
                  <c:v>34.679515830677055</c:v>
                </c:pt>
                <c:pt idx="4">
                  <c:v>40.128746688273523</c:v>
                </c:pt>
                <c:pt idx="5">
                  <c:v>0.11722791604299353</c:v>
                </c:pt>
                <c:pt idx="6">
                  <c:v>3.2388512870317578</c:v>
                </c:pt>
                <c:pt idx="7">
                  <c:v>22.894068908465762</c:v>
                </c:pt>
                <c:pt idx="8">
                  <c:v>44.183091889406448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87360"/>
        <c:axId val="183888896"/>
      </c:areaChart>
      <c:catAx>
        <c:axId val="1838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3888896"/>
        <c:crosses val="autoZero"/>
        <c:auto val="1"/>
        <c:lblAlgn val="ctr"/>
        <c:lblOffset val="100"/>
        <c:noMultiLvlLbl val="0"/>
      </c:catAx>
      <c:valAx>
        <c:axId val="183888896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38873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103-106'!$M$106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103-106'!$N$106:$V$106</c:f>
              <c:numCache>
                <c:formatCode>0.0</c:formatCode>
                <c:ptCount val="9"/>
                <c:pt idx="0">
                  <c:v>62.633410561439014</c:v>
                </c:pt>
                <c:pt idx="1">
                  <c:v>59.567905440671503</c:v>
                </c:pt>
                <c:pt idx="2">
                  <c:v>59.393295360896282</c:v>
                </c:pt>
                <c:pt idx="3">
                  <c:v>68.231707201120628</c:v>
                </c:pt>
                <c:pt idx="4">
                  <c:v>84.349845916046448</c:v>
                </c:pt>
                <c:pt idx="5">
                  <c:v>145.87458587715943</c:v>
                </c:pt>
                <c:pt idx="6">
                  <c:v>205.44258583250095</c:v>
                </c:pt>
                <c:pt idx="7">
                  <c:v>265.01058577214098</c:v>
                </c:pt>
                <c:pt idx="8">
                  <c:v>290.3939997598265</c:v>
                </c:pt>
              </c:numCache>
            </c:numRef>
          </c:val>
        </c:ser>
        <c:ser>
          <c:idx val="2"/>
          <c:order val="1"/>
          <c:tx>
            <c:strRef>
              <c:f>'Figures 103-106'!$M$107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103-106'!$N$107:$V$107</c:f>
              <c:numCache>
                <c:formatCode>0.0</c:formatCode>
                <c:ptCount val="9"/>
                <c:pt idx="0">
                  <c:v>128.2955693952411</c:v>
                </c:pt>
                <c:pt idx="1">
                  <c:v>105.06654643005822</c:v>
                </c:pt>
                <c:pt idx="2">
                  <c:v>31.916312939955564</c:v>
                </c:pt>
                <c:pt idx="3">
                  <c:v>23.9185497338995</c:v>
                </c:pt>
                <c:pt idx="4">
                  <c:v>9.6895534945805419</c:v>
                </c:pt>
                <c:pt idx="5">
                  <c:v>3.4279918619643517E-2</c:v>
                </c:pt>
                <c:pt idx="6">
                  <c:v>7.6663434108986423E-3</c:v>
                </c:pt>
                <c:pt idx="7">
                  <c:v>7.3334452186593572E-7</c:v>
                </c:pt>
                <c:pt idx="8">
                  <c:v>2.5216903910285439E-7</c:v>
                </c:pt>
              </c:numCache>
            </c:numRef>
          </c:val>
        </c:ser>
        <c:ser>
          <c:idx val="3"/>
          <c:order val="2"/>
          <c:tx>
            <c:strRef>
              <c:f>'Figures 103-106'!$M$108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103-106'!$N$108:$V$108</c:f>
              <c:numCache>
                <c:formatCode>0.0</c:formatCode>
                <c:ptCount val="9"/>
                <c:pt idx="3">
                  <c:v>2.8287095854061688</c:v>
                </c:pt>
                <c:pt idx="4">
                  <c:v>31.189482403045389</c:v>
                </c:pt>
                <c:pt idx="5">
                  <c:v>31.490967802865832</c:v>
                </c:pt>
                <c:pt idx="6">
                  <c:v>32.169431002514777</c:v>
                </c:pt>
                <c:pt idx="7">
                  <c:v>31.321172514131661</c:v>
                </c:pt>
                <c:pt idx="8">
                  <c:v>28.279837937667192</c:v>
                </c:pt>
              </c:numCache>
            </c:numRef>
          </c:val>
        </c:ser>
        <c:ser>
          <c:idx val="0"/>
          <c:order val="3"/>
          <c:tx>
            <c:strRef>
              <c:f>'Figures 103-106'!$M$109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103-106'!$N$109:$V$109</c:f>
              <c:numCache>
                <c:formatCode>0.0</c:formatCode>
                <c:ptCount val="9"/>
                <c:pt idx="0">
                  <c:v>58.702501099636109</c:v>
                </c:pt>
                <c:pt idx="1">
                  <c:v>74.866543159670414</c:v>
                </c:pt>
                <c:pt idx="2">
                  <c:v>100.98460100677165</c:v>
                </c:pt>
                <c:pt idx="3">
                  <c:v>66.309772158573082</c:v>
                </c:pt>
                <c:pt idx="4">
                  <c:v>46.268203119960319</c:v>
                </c:pt>
                <c:pt idx="5">
                  <c:v>4.6614467462172096</c:v>
                </c:pt>
                <c:pt idx="6">
                  <c:v>3.8715022863039983</c:v>
                </c:pt>
                <c:pt idx="7">
                  <c:v>3.4026348667118755</c:v>
                </c:pt>
                <c:pt idx="8">
                  <c:v>4.711120155263588</c:v>
                </c:pt>
              </c:numCache>
            </c:numRef>
          </c:val>
        </c:ser>
        <c:ser>
          <c:idx val="4"/>
          <c:order val="4"/>
          <c:tx>
            <c:strRef>
              <c:f>'Figures 103-106'!$M$110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103-106'!$N$110:$V$110</c:f>
              <c:numCache>
                <c:formatCode>0.0</c:formatCode>
                <c:ptCount val="9"/>
                <c:pt idx="0">
                  <c:v>17.909999998743565</c:v>
                </c:pt>
                <c:pt idx="1">
                  <c:v>17.64073389429938</c:v>
                </c:pt>
                <c:pt idx="2">
                  <c:v>18.06637779604765</c:v>
                </c:pt>
                <c:pt idx="3">
                  <c:v>16.972199974296618</c:v>
                </c:pt>
                <c:pt idx="4">
                  <c:v>16.972199975664346</c:v>
                </c:pt>
                <c:pt idx="5">
                  <c:v>27.079160603003995</c:v>
                </c:pt>
                <c:pt idx="6">
                  <c:v>25.973007086062506</c:v>
                </c:pt>
                <c:pt idx="7">
                  <c:v>1.7492199323416546</c:v>
                </c:pt>
                <c:pt idx="8">
                  <c:v>6.0711089764215735E-2</c:v>
                </c:pt>
              </c:numCache>
            </c:numRef>
          </c:val>
        </c:ser>
        <c:ser>
          <c:idx val="5"/>
          <c:order val="5"/>
          <c:tx>
            <c:strRef>
              <c:f>'Figures 103-106'!$M$111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103-106'!$N$111:$V$111</c:f>
              <c:numCache>
                <c:formatCode>0.0</c:formatCode>
                <c:ptCount val="9"/>
                <c:pt idx="3">
                  <c:v>17.394165747036258</c:v>
                </c:pt>
                <c:pt idx="4">
                  <c:v>35.764729526019188</c:v>
                </c:pt>
                <c:pt idx="5">
                  <c:v>61.85911028523428</c:v>
                </c:pt>
                <c:pt idx="6">
                  <c:v>61.859115172856441</c:v>
                </c:pt>
                <c:pt idx="7">
                  <c:v>61.859116048765486</c:v>
                </c:pt>
                <c:pt idx="8">
                  <c:v>60.355942152711805</c:v>
                </c:pt>
              </c:numCache>
            </c:numRef>
          </c:val>
        </c:ser>
        <c:ser>
          <c:idx val="6"/>
          <c:order val="6"/>
          <c:tx>
            <c:strRef>
              <c:f>'Figures 103-106'!$M$112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103-106'!$N$112:$V$112</c:f>
              <c:numCache>
                <c:formatCode>0.0</c:formatCode>
                <c:ptCount val="9"/>
                <c:pt idx="3">
                  <c:v>4.4042401332771347E-7</c:v>
                </c:pt>
                <c:pt idx="4">
                  <c:v>1.2306627258446129E-6</c:v>
                </c:pt>
                <c:pt idx="5">
                  <c:v>2.5929134352076653E-6</c:v>
                </c:pt>
                <c:pt idx="6">
                  <c:v>3.4761183176996054E-5</c:v>
                </c:pt>
                <c:pt idx="7">
                  <c:v>21.201888340729376</c:v>
                </c:pt>
                <c:pt idx="8">
                  <c:v>47.813310002906391</c:v>
                </c:pt>
              </c:numCache>
            </c:numRef>
          </c:val>
        </c:ser>
        <c:ser>
          <c:idx val="7"/>
          <c:order val="7"/>
          <c:tx>
            <c:strRef>
              <c:f>'Figures 103-106'!$M$113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103-106'!$N$113:$V$113</c:f>
              <c:numCache>
                <c:formatCode>0.0</c:formatCode>
                <c:ptCount val="9"/>
                <c:pt idx="3">
                  <c:v>7.823024000719035E-7</c:v>
                </c:pt>
                <c:pt idx="4">
                  <c:v>1.0332734306655639E-6</c:v>
                </c:pt>
                <c:pt idx="5">
                  <c:v>2.0939924440886881E-6</c:v>
                </c:pt>
                <c:pt idx="6">
                  <c:v>2.4192627818668495E-6</c:v>
                </c:pt>
                <c:pt idx="7">
                  <c:v>2.6733751160130079E-6</c:v>
                </c:pt>
                <c:pt idx="8">
                  <c:v>2.3834382712982767E-6</c:v>
                </c:pt>
              </c:numCache>
            </c:numRef>
          </c:val>
        </c:ser>
        <c:ser>
          <c:idx val="8"/>
          <c:order val="8"/>
          <c:tx>
            <c:strRef>
              <c:f>'Figures 103-106'!$M$114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103-106'!$N$114:$V$114</c:f>
              <c:numCache>
                <c:formatCode>0.0</c:formatCode>
                <c:ptCount val="9"/>
                <c:pt idx="0">
                  <c:v>28.350748802101467</c:v>
                </c:pt>
                <c:pt idx="1">
                  <c:v>26.141973242388882</c:v>
                </c:pt>
                <c:pt idx="2">
                  <c:v>29.857881933783087</c:v>
                </c:pt>
                <c:pt idx="3">
                  <c:v>24.015105127502526</c:v>
                </c:pt>
                <c:pt idx="4">
                  <c:v>19.75185264451574</c:v>
                </c:pt>
                <c:pt idx="5">
                  <c:v>1.3466898157211702</c:v>
                </c:pt>
                <c:pt idx="6">
                  <c:v>1.2506007508436672</c:v>
                </c:pt>
                <c:pt idx="7">
                  <c:v>1.2117476320580043</c:v>
                </c:pt>
                <c:pt idx="8">
                  <c:v>1.2321770445324052</c:v>
                </c:pt>
              </c:numCache>
            </c:numRef>
          </c:val>
        </c:ser>
        <c:ser>
          <c:idx val="9"/>
          <c:order val="9"/>
          <c:tx>
            <c:strRef>
              <c:f>'Figures 103-106'!$M$115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103-106'!$N$115:$V$115</c:f>
              <c:numCache>
                <c:formatCode>0.0</c:formatCode>
                <c:ptCount val="9"/>
                <c:pt idx="0">
                  <c:v>13.660785325698839</c:v>
                </c:pt>
                <c:pt idx="1">
                  <c:v>16.862183228037441</c:v>
                </c:pt>
                <c:pt idx="2">
                  <c:v>34.337319578593039</c:v>
                </c:pt>
                <c:pt idx="3">
                  <c:v>62.025209251322202</c:v>
                </c:pt>
                <c:pt idx="4">
                  <c:v>62.763100951565235</c:v>
                </c:pt>
                <c:pt idx="5">
                  <c:v>62.763100920553185</c:v>
                </c:pt>
                <c:pt idx="6">
                  <c:v>62.763100729097971</c:v>
                </c:pt>
                <c:pt idx="7">
                  <c:v>62.763100417031687</c:v>
                </c:pt>
                <c:pt idx="8">
                  <c:v>62.763100344922918</c:v>
                </c:pt>
              </c:numCache>
            </c:numRef>
          </c:val>
        </c:ser>
        <c:ser>
          <c:idx val="13"/>
          <c:order val="10"/>
          <c:tx>
            <c:strRef>
              <c:f>'Figures 103-106'!$M$116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103-106'!$N$116:$V$116</c:f>
              <c:numCache>
                <c:formatCode>0.0</c:formatCode>
                <c:ptCount val="9"/>
                <c:pt idx="0">
                  <c:v>16.896519274224168</c:v>
                </c:pt>
                <c:pt idx="1">
                  <c:v>19.771723325165794</c:v>
                </c:pt>
                <c:pt idx="2">
                  <c:v>36.232002291480718</c:v>
                </c:pt>
                <c:pt idx="3">
                  <c:v>40.492057685247552</c:v>
                </c:pt>
                <c:pt idx="4">
                  <c:v>40.383457538656501</c:v>
                </c:pt>
                <c:pt idx="5">
                  <c:v>40.383457519661356</c:v>
                </c:pt>
                <c:pt idx="6">
                  <c:v>40.38345660430624</c:v>
                </c:pt>
                <c:pt idx="7">
                  <c:v>40.383453248339215</c:v>
                </c:pt>
                <c:pt idx="8">
                  <c:v>40.383453294381951</c:v>
                </c:pt>
              </c:numCache>
            </c:numRef>
          </c:val>
        </c:ser>
        <c:ser>
          <c:idx val="10"/>
          <c:order val="11"/>
          <c:tx>
            <c:strRef>
              <c:f>'Figures 103-106'!$M$117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103-106'!$N$117:$V$117</c:f>
              <c:numCache>
                <c:formatCode>0.0</c:formatCode>
                <c:ptCount val="9"/>
                <c:pt idx="0">
                  <c:v>8.1450305632796773</c:v>
                </c:pt>
                <c:pt idx="1">
                  <c:v>10.652226127186953</c:v>
                </c:pt>
                <c:pt idx="2">
                  <c:v>14.497450061708539</c:v>
                </c:pt>
                <c:pt idx="3">
                  <c:v>19.053849922761351</c:v>
                </c:pt>
                <c:pt idx="4">
                  <c:v>24.752206360452256</c:v>
                </c:pt>
                <c:pt idx="5">
                  <c:v>25.73779232263928</c:v>
                </c:pt>
                <c:pt idx="6">
                  <c:v>22.0736713494946</c:v>
                </c:pt>
                <c:pt idx="7">
                  <c:v>17.576446047853011</c:v>
                </c:pt>
                <c:pt idx="8">
                  <c:v>12.968783962352079</c:v>
                </c:pt>
              </c:numCache>
            </c:numRef>
          </c:val>
        </c:ser>
        <c:ser>
          <c:idx val="11"/>
          <c:order val="12"/>
          <c:tx>
            <c:strRef>
              <c:f>'Figures 103-106'!$M$118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103-106'!$N$118:$V$118</c:f>
              <c:numCache>
                <c:formatCode>0.0</c:formatCode>
                <c:ptCount val="9"/>
                <c:pt idx="3">
                  <c:v>2.2714124478623812E-8</c:v>
                </c:pt>
                <c:pt idx="4">
                  <c:v>0.49452022448725991</c:v>
                </c:pt>
                <c:pt idx="5">
                  <c:v>0.49452022448725991</c:v>
                </c:pt>
                <c:pt idx="6">
                  <c:v>0.49452022621770192</c:v>
                </c:pt>
                <c:pt idx="7">
                  <c:v>2.444456657265629E-8</c:v>
                </c:pt>
                <c:pt idx="8">
                  <c:v>2.4444566572656296E-8</c:v>
                </c:pt>
              </c:numCache>
            </c:numRef>
          </c:val>
        </c:ser>
        <c:ser>
          <c:idx val="12"/>
          <c:order val="13"/>
          <c:tx>
            <c:strRef>
              <c:f>'Figures 103-106'!$M$119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103-106'!$N$119:$V$119</c:f>
              <c:numCache>
                <c:formatCode>0.0</c:formatCode>
                <c:ptCount val="9"/>
                <c:pt idx="2">
                  <c:v>2.0513875678845146E-8</c:v>
                </c:pt>
                <c:pt idx="3">
                  <c:v>1.2390062196676408E-6</c:v>
                </c:pt>
                <c:pt idx="4">
                  <c:v>4.6279883516799842E-8</c:v>
                </c:pt>
                <c:pt idx="5">
                  <c:v>8.585245241313069E-8</c:v>
                </c:pt>
                <c:pt idx="6">
                  <c:v>1.4433545988874299E-7</c:v>
                </c:pt>
                <c:pt idx="7">
                  <c:v>1.3340992867213926E-7</c:v>
                </c:pt>
                <c:pt idx="8">
                  <c:v>1.3136549160139193E-7</c:v>
                </c:pt>
              </c:numCache>
            </c:numRef>
          </c:val>
        </c:ser>
        <c:ser>
          <c:idx val="14"/>
          <c:order val="14"/>
          <c:tx>
            <c:strRef>
              <c:f>'Figures 103-106'!$M$120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103-106'!$N$120:$V$120</c:f>
              <c:numCache>
                <c:formatCode>0.0</c:formatCode>
                <c:ptCount val="9"/>
                <c:pt idx="0">
                  <c:v>22.500000001317456</c:v>
                </c:pt>
                <c:pt idx="1">
                  <c:v>26.047417887659549</c:v>
                </c:pt>
                <c:pt idx="2">
                  <c:v>33.093680729486401</c:v>
                </c:pt>
                <c:pt idx="3">
                  <c:v>22.481629515067251</c:v>
                </c:pt>
                <c:pt idx="4">
                  <c:v>8.879180854928423</c:v>
                </c:pt>
                <c:pt idx="5">
                  <c:v>14.988376622111963</c:v>
                </c:pt>
                <c:pt idx="6">
                  <c:v>14.469505089345613</c:v>
                </c:pt>
                <c:pt idx="7">
                  <c:v>15.589579671244833</c:v>
                </c:pt>
                <c:pt idx="8">
                  <c:v>26.57699275579963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39680"/>
        <c:axId val="184053760"/>
      </c:areaChart>
      <c:catAx>
        <c:axId val="1840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84053760"/>
        <c:crosses val="autoZero"/>
        <c:auto val="1"/>
        <c:lblAlgn val="ctr"/>
        <c:lblOffset val="100"/>
        <c:noMultiLvlLbl val="0"/>
      </c:catAx>
      <c:valAx>
        <c:axId val="184053760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840396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108'!$L$4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108'!$M$4:$AV$4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328.92800213415325</c:v>
                </c:pt>
                <c:pt idx="15">
                  <c:v>325.49618119896536</c:v>
                </c:pt>
                <c:pt idx="16">
                  <c:v>319.69280488023821</c:v>
                </c:pt>
                <c:pt idx="17">
                  <c:v>316.39974887770728</c:v>
                </c:pt>
                <c:pt idx="18">
                  <c:v>313.7364203821565</c:v>
                </c:pt>
                <c:pt idx="19">
                  <c:v>311.1283244256353</c:v>
                </c:pt>
                <c:pt idx="20">
                  <c:v>309.1040301911122</c:v>
                </c:pt>
                <c:pt idx="21">
                  <c:v>307.28104428187817</c:v>
                </c:pt>
                <c:pt idx="22">
                  <c:v>305.80766632967845</c:v>
                </c:pt>
                <c:pt idx="23">
                  <c:v>304.35352870575127</c:v>
                </c:pt>
                <c:pt idx="24">
                  <c:v>302.77616303922849</c:v>
                </c:pt>
                <c:pt idx="25">
                  <c:v>301.18070224574092</c:v>
                </c:pt>
                <c:pt idx="26">
                  <c:v>299.51848653084562</c:v>
                </c:pt>
                <c:pt idx="27">
                  <c:v>295.99436737163364</c:v>
                </c:pt>
                <c:pt idx="28">
                  <c:v>292.2265071901511</c:v>
                </c:pt>
                <c:pt idx="29">
                  <c:v>285.84253045674268</c:v>
                </c:pt>
                <c:pt idx="30">
                  <c:v>279.29241475750268</c:v>
                </c:pt>
                <c:pt idx="31">
                  <c:v>272.03525741223677</c:v>
                </c:pt>
                <c:pt idx="32">
                  <c:v>263.88019444199153</c:v>
                </c:pt>
                <c:pt idx="33">
                  <c:v>254.84737932530652</c:v>
                </c:pt>
                <c:pt idx="34">
                  <c:v>245.236318612801</c:v>
                </c:pt>
                <c:pt idx="35">
                  <c:v>234.45152940995916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108'!$L$5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108'!$M$5:$AV$5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329.07551679793613</c:v>
                </c:pt>
                <c:pt idx="15">
                  <c:v>326.11249019818609</c:v>
                </c:pt>
                <c:pt idx="16">
                  <c:v>320.82545754816806</c:v>
                </c:pt>
                <c:pt idx="17">
                  <c:v>318.1085146314125</c:v>
                </c:pt>
                <c:pt idx="18">
                  <c:v>316.05901111872868</c:v>
                </c:pt>
                <c:pt idx="19">
                  <c:v>314.18654231546611</c:v>
                </c:pt>
                <c:pt idx="20">
                  <c:v>312.94930031168781</c:v>
                </c:pt>
                <c:pt idx="21">
                  <c:v>311.98226650200655</c:v>
                </c:pt>
                <c:pt idx="22">
                  <c:v>311.44229441983293</c:v>
                </c:pt>
                <c:pt idx="23">
                  <c:v>311.00404510490665</c:v>
                </c:pt>
                <c:pt idx="24">
                  <c:v>310.40000786946467</c:v>
                </c:pt>
                <c:pt idx="25">
                  <c:v>309.86284593560231</c:v>
                </c:pt>
                <c:pt idx="26">
                  <c:v>309.40885386026196</c:v>
                </c:pt>
                <c:pt idx="27">
                  <c:v>309.04152239932586</c:v>
                </c:pt>
                <c:pt idx="28">
                  <c:v>308.4661588494842</c:v>
                </c:pt>
                <c:pt idx="29">
                  <c:v>307.9269729182638</c:v>
                </c:pt>
                <c:pt idx="30">
                  <c:v>307.71255114864198</c:v>
                </c:pt>
                <c:pt idx="31">
                  <c:v>307.51855733545818</c:v>
                </c:pt>
                <c:pt idx="32">
                  <c:v>306.99491166061716</c:v>
                </c:pt>
                <c:pt idx="33">
                  <c:v>306.54407327372519</c:v>
                </c:pt>
                <c:pt idx="34">
                  <c:v>306.62393679386776</c:v>
                </c:pt>
                <c:pt idx="35">
                  <c:v>306.67946066152439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108'!$L$6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108'!$M$6:$AV$6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329.1836455580048</c:v>
                </c:pt>
                <c:pt idx="15">
                  <c:v>326.65975513028809</c:v>
                </c:pt>
                <c:pt idx="16">
                  <c:v>321.99114805684451</c:v>
                </c:pt>
                <c:pt idx="17">
                  <c:v>319.89312777128089</c:v>
                </c:pt>
                <c:pt idx="18">
                  <c:v>318.37094296229833</c:v>
                </c:pt>
                <c:pt idx="19">
                  <c:v>317.02239679978368</c:v>
                </c:pt>
                <c:pt idx="20">
                  <c:v>316.52709627208401</c:v>
                </c:pt>
                <c:pt idx="21">
                  <c:v>316.30696782888765</c:v>
                </c:pt>
                <c:pt idx="22">
                  <c:v>316.41950719125458</c:v>
                </c:pt>
                <c:pt idx="23">
                  <c:v>316.63698091423521</c:v>
                </c:pt>
                <c:pt idx="24">
                  <c:v>316.93868225976149</c:v>
                </c:pt>
                <c:pt idx="25">
                  <c:v>317.32232381126778</c:v>
                </c:pt>
                <c:pt idx="26">
                  <c:v>317.69372467934051</c:v>
                </c:pt>
                <c:pt idx="27">
                  <c:v>318.16740286909931</c:v>
                </c:pt>
                <c:pt idx="28">
                  <c:v>318.74576851060414</c:v>
                </c:pt>
                <c:pt idx="29">
                  <c:v>319.3748099407897</c:v>
                </c:pt>
                <c:pt idx="30">
                  <c:v>320.20243830255038</c:v>
                </c:pt>
                <c:pt idx="31">
                  <c:v>321.05478036172798</c:v>
                </c:pt>
                <c:pt idx="32">
                  <c:v>321.86502428526819</c:v>
                </c:pt>
                <c:pt idx="33">
                  <c:v>322.73756623786687</c:v>
                </c:pt>
                <c:pt idx="34">
                  <c:v>323.4436139709336</c:v>
                </c:pt>
                <c:pt idx="35">
                  <c:v>324.10975080837284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108'!$L$7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108'!$M$7:$AV$7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331.00533432350676</c:v>
                </c:pt>
                <c:pt idx="15">
                  <c:v>327.96476438830024</c:v>
                </c:pt>
                <c:pt idx="16">
                  <c:v>322.78883116430109</c:v>
                </c:pt>
                <c:pt idx="17">
                  <c:v>320.18875567564254</c:v>
                </c:pt>
                <c:pt idx="18">
                  <c:v>318.1687049268715</c:v>
                </c:pt>
                <c:pt idx="19">
                  <c:v>316.32629990512248</c:v>
                </c:pt>
                <c:pt idx="20">
                  <c:v>315.33980803647893</c:v>
                </c:pt>
                <c:pt idx="21">
                  <c:v>314.63077569816977</c:v>
                </c:pt>
                <c:pt idx="22">
                  <c:v>314.25601821174598</c:v>
                </c:pt>
                <c:pt idx="23">
                  <c:v>313.98775296476629</c:v>
                </c:pt>
                <c:pt idx="24">
                  <c:v>313.80521129203174</c:v>
                </c:pt>
                <c:pt idx="25">
                  <c:v>313.70608155809873</c:v>
                </c:pt>
                <c:pt idx="26">
                  <c:v>313.59609951917554</c:v>
                </c:pt>
                <c:pt idx="27">
                  <c:v>313.58980757891055</c:v>
                </c:pt>
                <c:pt idx="28">
                  <c:v>313.68958923819093</c:v>
                </c:pt>
                <c:pt idx="29">
                  <c:v>313.84141276131697</c:v>
                </c:pt>
                <c:pt idx="30">
                  <c:v>314.19262079607137</c:v>
                </c:pt>
                <c:pt idx="31">
                  <c:v>314.56939294368169</c:v>
                </c:pt>
                <c:pt idx="32">
                  <c:v>314.89686293686299</c:v>
                </c:pt>
                <c:pt idx="33">
                  <c:v>315.27717459760163</c:v>
                </c:pt>
                <c:pt idx="34">
                  <c:v>316.04802870150195</c:v>
                </c:pt>
                <c:pt idx="35">
                  <c:v>316.77885804418275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108'!$L$8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108'!$M$8:$AV$8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84096"/>
        <c:axId val="183285632"/>
      </c:lineChart>
      <c:catAx>
        <c:axId val="1832840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83285632"/>
        <c:crosses val="autoZero"/>
        <c:auto val="1"/>
        <c:lblAlgn val="ctr"/>
        <c:lblOffset val="100"/>
        <c:noMultiLvlLbl val="0"/>
      </c:catAx>
      <c:valAx>
        <c:axId val="183285632"/>
        <c:scaling>
          <c:orientation val="minMax"/>
        </c:scaling>
        <c:delete val="0"/>
        <c:axPos val="l"/>
        <c:majorGridlines/>
        <c:title>
          <c:tx>
            <c:strRef>
              <c:f>'Figure 108'!$L$2</c:f>
              <c:strCache>
                <c:ptCount val="1"/>
                <c:pt idx="0">
                  <c:v>Demand (TWh/yr)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83284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110'!$L$4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110'!$M$4:$AV$4</c:f>
              <c:numCache>
                <c:formatCode>0.0</c:formatCode>
                <c:ptCount val="36"/>
                <c:pt idx="0">
                  <c:v>343.67542862929702</c:v>
                </c:pt>
                <c:pt idx="1">
                  <c:v>330.24192538923899</c:v>
                </c:pt>
                <c:pt idx="2">
                  <c:v>337.81247768551901</c:v>
                </c:pt>
                <c:pt idx="3">
                  <c:v>330.74014627772198</c:v>
                </c:pt>
                <c:pt idx="4">
                  <c:v>327.246695990359</c:v>
                </c:pt>
                <c:pt idx="5">
                  <c:v>313.65589118667998</c:v>
                </c:pt>
                <c:pt idx="6">
                  <c:v>295.98533472593499</c:v>
                </c:pt>
                <c:pt idx="7">
                  <c:v>293.77152043862696</c:v>
                </c:pt>
                <c:pt idx="8">
                  <c:v>284.94525309835103</c:v>
                </c:pt>
                <c:pt idx="9">
                  <c:v>262.32029198142396</c:v>
                </c:pt>
                <c:pt idx="10">
                  <c:v>265.07574610436598</c:v>
                </c:pt>
                <c:pt idx="11">
                  <c:v>257.05041939633099</c:v>
                </c:pt>
                <c:pt idx="12">
                  <c:v>248.00350322873399</c:v>
                </c:pt>
                <c:pt idx="13">
                  <c:v>239.51880326300801</c:v>
                </c:pt>
                <c:pt idx="14">
                  <c:v>242.45541631760707</c:v>
                </c:pt>
                <c:pt idx="15">
                  <c:v>241.71079570667021</c:v>
                </c:pt>
                <c:pt idx="16">
                  <c:v>241.19474731997767</c:v>
                </c:pt>
                <c:pt idx="17">
                  <c:v>239.90578139601573</c:v>
                </c:pt>
                <c:pt idx="18">
                  <c:v>238.63692438511501</c:v>
                </c:pt>
                <c:pt idx="19">
                  <c:v>237.49846155686529</c:v>
                </c:pt>
                <c:pt idx="20">
                  <c:v>236.00790802586511</c:v>
                </c:pt>
                <c:pt idx="21">
                  <c:v>233.53402132349458</c:v>
                </c:pt>
                <c:pt idx="22">
                  <c:v>230.65728281587946</c:v>
                </c:pt>
                <c:pt idx="23">
                  <c:v>222.33100016067496</c:v>
                </c:pt>
                <c:pt idx="24">
                  <c:v>219.22908429007026</c:v>
                </c:pt>
                <c:pt idx="25">
                  <c:v>215.91263962210155</c:v>
                </c:pt>
                <c:pt idx="26">
                  <c:v>212.26503255931729</c:v>
                </c:pt>
                <c:pt idx="27">
                  <c:v>208.67613644202999</c:v>
                </c:pt>
                <c:pt idx="28">
                  <c:v>205.41407219114888</c:v>
                </c:pt>
                <c:pt idx="29">
                  <c:v>201.54581941367309</c:v>
                </c:pt>
                <c:pt idx="30">
                  <c:v>198.01045182300666</c:v>
                </c:pt>
                <c:pt idx="31">
                  <c:v>194.55783435929683</c:v>
                </c:pt>
                <c:pt idx="32">
                  <c:v>191.5361508402093</c:v>
                </c:pt>
                <c:pt idx="33">
                  <c:v>188.10161368405804</c:v>
                </c:pt>
                <c:pt idx="34">
                  <c:v>185.02149210907376</c:v>
                </c:pt>
                <c:pt idx="35">
                  <c:v>182.035161153046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110'!$L$5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110'!$M$5:$AV$5</c:f>
              <c:numCache>
                <c:formatCode>0.0</c:formatCode>
                <c:ptCount val="36"/>
                <c:pt idx="0">
                  <c:v>343.67542862929702</c:v>
                </c:pt>
                <c:pt idx="1">
                  <c:v>330.24192538923899</c:v>
                </c:pt>
                <c:pt idx="2">
                  <c:v>337.81247768551901</c:v>
                </c:pt>
                <c:pt idx="3">
                  <c:v>330.74014627772198</c:v>
                </c:pt>
                <c:pt idx="4">
                  <c:v>327.246695990359</c:v>
                </c:pt>
                <c:pt idx="5">
                  <c:v>313.65589118667998</c:v>
                </c:pt>
                <c:pt idx="6">
                  <c:v>295.98533472593499</c:v>
                </c:pt>
                <c:pt idx="7">
                  <c:v>293.77152043862696</c:v>
                </c:pt>
                <c:pt idx="8">
                  <c:v>284.94525309835103</c:v>
                </c:pt>
                <c:pt idx="9">
                  <c:v>262.32029198142396</c:v>
                </c:pt>
                <c:pt idx="10">
                  <c:v>265.07574610436598</c:v>
                </c:pt>
                <c:pt idx="11">
                  <c:v>257.05041939633099</c:v>
                </c:pt>
                <c:pt idx="12">
                  <c:v>248.00350322873399</c:v>
                </c:pt>
                <c:pt idx="13">
                  <c:v>239.51880326300801</c:v>
                </c:pt>
                <c:pt idx="14">
                  <c:v>240.71619074157124</c:v>
                </c:pt>
                <c:pt idx="15">
                  <c:v>238.07421915918678</c:v>
                </c:pt>
                <c:pt idx="16">
                  <c:v>233.43935526562436</c:v>
                </c:pt>
                <c:pt idx="17">
                  <c:v>229.86751928451892</c:v>
                </c:pt>
                <c:pt idx="18">
                  <c:v>226.62980234905709</c:v>
                </c:pt>
                <c:pt idx="19">
                  <c:v>223.92380244606471</c:v>
                </c:pt>
                <c:pt idx="20">
                  <c:v>221.58763915256969</c:v>
                </c:pt>
                <c:pt idx="21">
                  <c:v>218.56538756266045</c:v>
                </c:pt>
                <c:pt idx="22">
                  <c:v>215.77789157630835</c:v>
                </c:pt>
                <c:pt idx="23">
                  <c:v>211.06254558792327</c:v>
                </c:pt>
                <c:pt idx="24">
                  <c:v>208.30134100299884</c:v>
                </c:pt>
                <c:pt idx="25">
                  <c:v>205.46329434176056</c:v>
                </c:pt>
                <c:pt idx="26">
                  <c:v>202.88509050760058</c:v>
                </c:pt>
                <c:pt idx="27">
                  <c:v>200.38043925893291</c:v>
                </c:pt>
                <c:pt idx="28">
                  <c:v>198.10995278686934</c:v>
                </c:pt>
                <c:pt idx="29">
                  <c:v>195.25377643659169</c:v>
                </c:pt>
                <c:pt idx="30">
                  <c:v>192.75334951496691</c:v>
                </c:pt>
                <c:pt idx="31">
                  <c:v>190.28301526309306</c:v>
                </c:pt>
                <c:pt idx="32">
                  <c:v>188.16334700586353</c:v>
                </c:pt>
                <c:pt idx="33">
                  <c:v>185.61570445119187</c:v>
                </c:pt>
                <c:pt idx="34">
                  <c:v>183.4109644488189</c:v>
                </c:pt>
                <c:pt idx="35">
                  <c:v>181.28728531440419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110'!$L$6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110'!$M$6:$AV$6</c:f>
              <c:numCache>
                <c:formatCode>0.0</c:formatCode>
                <c:ptCount val="36"/>
                <c:pt idx="0">
                  <c:v>343.67542862929702</c:v>
                </c:pt>
                <c:pt idx="1">
                  <c:v>330.24192538923899</c:v>
                </c:pt>
                <c:pt idx="2">
                  <c:v>337.81247768551901</c:v>
                </c:pt>
                <c:pt idx="3">
                  <c:v>330.74014627772198</c:v>
                </c:pt>
                <c:pt idx="4">
                  <c:v>327.246695990359</c:v>
                </c:pt>
                <c:pt idx="5">
                  <c:v>313.65589118667998</c:v>
                </c:pt>
                <c:pt idx="6">
                  <c:v>295.98533472593499</c:v>
                </c:pt>
                <c:pt idx="7">
                  <c:v>293.77152043862696</c:v>
                </c:pt>
                <c:pt idx="8">
                  <c:v>284.94525309835103</c:v>
                </c:pt>
                <c:pt idx="9">
                  <c:v>262.32029198142396</c:v>
                </c:pt>
                <c:pt idx="10">
                  <c:v>265.07574610436598</c:v>
                </c:pt>
                <c:pt idx="11">
                  <c:v>257.05041939633099</c:v>
                </c:pt>
                <c:pt idx="12">
                  <c:v>248.00350322873399</c:v>
                </c:pt>
                <c:pt idx="13">
                  <c:v>239.51880326300801</c:v>
                </c:pt>
                <c:pt idx="14">
                  <c:v>240.74662031296262</c:v>
                </c:pt>
                <c:pt idx="15">
                  <c:v>236.80661554587854</c:v>
                </c:pt>
                <c:pt idx="16">
                  <c:v>230.08794190665705</c:v>
                </c:pt>
                <c:pt idx="17">
                  <c:v>225.0939874204083</c:v>
                </c:pt>
                <c:pt idx="18">
                  <c:v>220.8189319697903</c:v>
                </c:pt>
                <c:pt idx="19">
                  <c:v>217.37141987275356</c:v>
                </c:pt>
                <c:pt idx="20">
                  <c:v>214.61139947002982</c:v>
                </c:pt>
                <c:pt idx="21">
                  <c:v>211.31199548381295</c:v>
                </c:pt>
                <c:pt idx="22">
                  <c:v>208.44495147175468</c:v>
                </c:pt>
                <c:pt idx="23">
                  <c:v>205.20876202505156</c:v>
                </c:pt>
                <c:pt idx="24">
                  <c:v>202.47780467411872</c:v>
                </c:pt>
                <c:pt idx="25">
                  <c:v>199.76274490915651</c:v>
                </c:pt>
                <c:pt idx="26">
                  <c:v>197.02350568419098</c:v>
                </c:pt>
                <c:pt idx="27">
                  <c:v>194.19612246635356</c:v>
                </c:pt>
                <c:pt idx="28">
                  <c:v>191.54746316381184</c:v>
                </c:pt>
                <c:pt idx="29">
                  <c:v>188.4086790003532</c:v>
                </c:pt>
                <c:pt idx="30">
                  <c:v>185.85150535097611</c:v>
                </c:pt>
                <c:pt idx="31">
                  <c:v>183.47214230556878</c:v>
                </c:pt>
                <c:pt idx="32">
                  <c:v>181.42321839079628</c:v>
                </c:pt>
                <c:pt idx="33">
                  <c:v>178.983964818288</c:v>
                </c:pt>
                <c:pt idx="34">
                  <c:v>176.86740454325073</c:v>
                </c:pt>
                <c:pt idx="35">
                  <c:v>174.83099212138939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110'!$L$7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110'!$M$7:$AV$7</c:f>
              <c:numCache>
                <c:formatCode>0.0</c:formatCode>
                <c:ptCount val="36"/>
                <c:pt idx="0">
                  <c:v>343.67542862929662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262.32029198142351</c:v>
                </c:pt>
                <c:pt idx="10">
                  <c:v>265.07574610436563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239.51880326300818</c:v>
                </c:pt>
                <c:pt idx="14">
                  <c:v>242.37715141324844</c:v>
                </c:pt>
                <c:pt idx="15">
                  <c:v>240.82312536041803</c:v>
                </c:pt>
                <c:pt idx="16">
                  <c:v>239.04548736042116</c:v>
                </c:pt>
                <c:pt idx="17">
                  <c:v>236.98986276130449</c:v>
                </c:pt>
                <c:pt idx="18">
                  <c:v>235.31239716405653</c:v>
                </c:pt>
                <c:pt idx="19">
                  <c:v>233.9464932149541</c:v>
                </c:pt>
                <c:pt idx="20">
                  <c:v>232.23825992336037</c:v>
                </c:pt>
                <c:pt idx="21">
                  <c:v>229.58101976129092</c:v>
                </c:pt>
                <c:pt idx="22">
                  <c:v>227.25347379973664</c:v>
                </c:pt>
                <c:pt idx="23">
                  <c:v>223.8726538331581</c:v>
                </c:pt>
                <c:pt idx="24">
                  <c:v>221.36152955629694</c:v>
                </c:pt>
                <c:pt idx="25">
                  <c:v>218.92564792145237</c:v>
                </c:pt>
                <c:pt idx="26">
                  <c:v>216.8122023215935</c:v>
                </c:pt>
                <c:pt idx="27">
                  <c:v>214.57076477881751</c:v>
                </c:pt>
                <c:pt idx="28">
                  <c:v>212.53409429093759</c:v>
                </c:pt>
                <c:pt idx="29">
                  <c:v>209.86100905849122</c:v>
                </c:pt>
                <c:pt idx="30">
                  <c:v>207.60689630235541</c:v>
                </c:pt>
                <c:pt idx="31">
                  <c:v>205.53924978729717</c:v>
                </c:pt>
                <c:pt idx="32">
                  <c:v>203.8569374063236</c:v>
                </c:pt>
                <c:pt idx="33">
                  <c:v>201.69894492466625</c:v>
                </c:pt>
                <c:pt idx="34">
                  <c:v>199.90616429288505</c:v>
                </c:pt>
                <c:pt idx="35">
                  <c:v>198.19352925275223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110'!$L$8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110'!$M$8:$AV$8</c:f>
              <c:numCache>
                <c:formatCode>0.0</c:formatCode>
                <c:ptCount val="36"/>
                <c:pt idx="0">
                  <c:v>343.67542862929662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262.32029198142351</c:v>
                </c:pt>
                <c:pt idx="10">
                  <c:v>265.07574610436563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239.51880326300818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95520"/>
        <c:axId val="183197056"/>
      </c:lineChart>
      <c:catAx>
        <c:axId val="1831955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83197056"/>
        <c:crosses val="autoZero"/>
        <c:auto val="1"/>
        <c:lblAlgn val="ctr"/>
        <c:lblOffset val="100"/>
        <c:noMultiLvlLbl val="0"/>
      </c:catAx>
      <c:valAx>
        <c:axId val="183197056"/>
        <c:scaling>
          <c:orientation val="minMax"/>
        </c:scaling>
        <c:delete val="0"/>
        <c:axPos val="l"/>
        <c:majorGridlines/>
        <c:title>
          <c:tx>
            <c:strRef>
              <c:f>'Figure 110'!$L$2</c:f>
              <c:strCache>
                <c:ptCount val="1"/>
                <c:pt idx="0">
                  <c:v>Demand (TWh/yr)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83195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111'!$L$4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111'!$M$4:$AV$4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65.197698026347055</c:v>
                </c:pt>
                <c:pt idx="13">
                  <c:v>63.057699999999997</c:v>
                </c:pt>
                <c:pt idx="14">
                  <c:v>66.161436015998007</c:v>
                </c:pt>
                <c:pt idx="15">
                  <c:v>44.096765650884279</c:v>
                </c:pt>
                <c:pt idx="16">
                  <c:v>35.92791677379595</c:v>
                </c:pt>
                <c:pt idx="17">
                  <c:v>40.493040339426116</c:v>
                </c:pt>
                <c:pt idx="18">
                  <c:v>42.129832225419747</c:v>
                </c:pt>
                <c:pt idx="19">
                  <c:v>40.1144109938135</c:v>
                </c:pt>
                <c:pt idx="20">
                  <c:v>41.904338857101855</c:v>
                </c:pt>
                <c:pt idx="21">
                  <c:v>44.348729433375453</c:v>
                </c:pt>
                <c:pt idx="22">
                  <c:v>49.888502645343472</c:v>
                </c:pt>
                <c:pt idx="23">
                  <c:v>51.992044142172432</c:v>
                </c:pt>
                <c:pt idx="24">
                  <c:v>54.173170656117044</c:v>
                </c:pt>
                <c:pt idx="25">
                  <c:v>56.738353721219504</c:v>
                </c:pt>
                <c:pt idx="26">
                  <c:v>59.976537966199828</c:v>
                </c:pt>
                <c:pt idx="27">
                  <c:v>63.152852577979608</c:v>
                </c:pt>
                <c:pt idx="28">
                  <c:v>64.613152606424833</c:v>
                </c:pt>
                <c:pt idx="29">
                  <c:v>66.47803597090703</c:v>
                </c:pt>
                <c:pt idx="30">
                  <c:v>68.379813370021154</c:v>
                </c:pt>
                <c:pt idx="31">
                  <c:v>69.874132038063294</c:v>
                </c:pt>
                <c:pt idx="32">
                  <c:v>71.51343337671743</c:v>
                </c:pt>
                <c:pt idx="33">
                  <c:v>72.862091266006232</c:v>
                </c:pt>
                <c:pt idx="34">
                  <c:v>73.962887310888078</c:v>
                </c:pt>
                <c:pt idx="35">
                  <c:v>76.035916531348036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111'!$L$5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111'!$M$5:$AV$5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65.197698026347055</c:v>
                </c:pt>
                <c:pt idx="13">
                  <c:v>63.057699999999997</c:v>
                </c:pt>
                <c:pt idx="14">
                  <c:v>64.765477665998006</c:v>
                </c:pt>
                <c:pt idx="15">
                  <c:v>42.065151250884284</c:v>
                </c:pt>
                <c:pt idx="16">
                  <c:v>33.641238308795963</c:v>
                </c:pt>
                <c:pt idx="17">
                  <c:v>37.910793620426126</c:v>
                </c:pt>
                <c:pt idx="18">
                  <c:v>39.134953437419746</c:v>
                </c:pt>
                <c:pt idx="19">
                  <c:v>36.827973433813497</c:v>
                </c:pt>
                <c:pt idx="20">
                  <c:v>38.313256033101858</c:v>
                </c:pt>
                <c:pt idx="21">
                  <c:v>40.423969982375461</c:v>
                </c:pt>
                <c:pt idx="22">
                  <c:v>46.107473089343458</c:v>
                </c:pt>
                <c:pt idx="23">
                  <c:v>47.992625687172442</c:v>
                </c:pt>
                <c:pt idx="24">
                  <c:v>49.849047411117049</c:v>
                </c:pt>
                <c:pt idx="25">
                  <c:v>52.5364475192195</c:v>
                </c:pt>
                <c:pt idx="26">
                  <c:v>55.041551519199828</c:v>
                </c:pt>
                <c:pt idx="27">
                  <c:v>57.322021869979608</c:v>
                </c:pt>
                <c:pt idx="28">
                  <c:v>59.225636132424839</c:v>
                </c:pt>
                <c:pt idx="29">
                  <c:v>60.753082952907008</c:v>
                </c:pt>
                <c:pt idx="30">
                  <c:v>62.586637403021129</c:v>
                </c:pt>
                <c:pt idx="31">
                  <c:v>64.75618753506329</c:v>
                </c:pt>
                <c:pt idx="32">
                  <c:v>67.04899930171743</c:v>
                </c:pt>
                <c:pt idx="33">
                  <c:v>68.312141280006244</c:v>
                </c:pt>
                <c:pt idx="34">
                  <c:v>69.314453473888094</c:v>
                </c:pt>
                <c:pt idx="35">
                  <c:v>71.128538773348041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111'!$L$6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111'!$M$6:$AV$6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65.197698026347055</c:v>
                </c:pt>
                <c:pt idx="13">
                  <c:v>63.057699999999997</c:v>
                </c:pt>
                <c:pt idx="14">
                  <c:v>64.81717186599802</c:v>
                </c:pt>
                <c:pt idx="15">
                  <c:v>42.439763200884279</c:v>
                </c:pt>
                <c:pt idx="16">
                  <c:v>34.759732766795963</c:v>
                </c:pt>
                <c:pt idx="17">
                  <c:v>39.958109364426122</c:v>
                </c:pt>
                <c:pt idx="18">
                  <c:v>42.541088612419749</c:v>
                </c:pt>
                <c:pt idx="19">
                  <c:v>41.99444601581348</c:v>
                </c:pt>
                <c:pt idx="20">
                  <c:v>44.276567617101854</c:v>
                </c:pt>
                <c:pt idx="21">
                  <c:v>47.83804174637546</c:v>
                </c:pt>
                <c:pt idx="22">
                  <c:v>55.207483079343469</c:v>
                </c:pt>
                <c:pt idx="23">
                  <c:v>57.572737077172448</c:v>
                </c:pt>
                <c:pt idx="24">
                  <c:v>59.37789870411703</c:v>
                </c:pt>
                <c:pt idx="25">
                  <c:v>61.878209423219509</c:v>
                </c:pt>
                <c:pt idx="26">
                  <c:v>64.64189708419984</c:v>
                </c:pt>
                <c:pt idx="27">
                  <c:v>66.39779955397961</c:v>
                </c:pt>
                <c:pt idx="28">
                  <c:v>68.113756546424838</c:v>
                </c:pt>
                <c:pt idx="29">
                  <c:v>69.907125957907013</c:v>
                </c:pt>
                <c:pt idx="30">
                  <c:v>71.731800820021135</c:v>
                </c:pt>
                <c:pt idx="31">
                  <c:v>73.094547915063288</c:v>
                </c:pt>
                <c:pt idx="32">
                  <c:v>74.626393739717415</c:v>
                </c:pt>
                <c:pt idx="33">
                  <c:v>76.13480596600624</c:v>
                </c:pt>
                <c:pt idx="34">
                  <c:v>77.15419731088808</c:v>
                </c:pt>
                <c:pt idx="35">
                  <c:v>79.121557354348042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111'!$L$7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111'!$M$7:$AV$7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65.197698026347098</c:v>
                </c:pt>
                <c:pt idx="13">
                  <c:v>63.057699999999997</c:v>
                </c:pt>
                <c:pt idx="14">
                  <c:v>66.331786707998006</c:v>
                </c:pt>
                <c:pt idx="15">
                  <c:v>44.91372984088428</c:v>
                </c:pt>
                <c:pt idx="16">
                  <c:v>37.764836044795956</c:v>
                </c:pt>
                <c:pt idx="17">
                  <c:v>43.59027419642613</c:v>
                </c:pt>
                <c:pt idx="18">
                  <c:v>45.984547274419754</c:v>
                </c:pt>
                <c:pt idx="19">
                  <c:v>44.734345965813489</c:v>
                </c:pt>
                <c:pt idx="20">
                  <c:v>47.523307716101861</c:v>
                </c:pt>
                <c:pt idx="21">
                  <c:v>51.560950722375466</c:v>
                </c:pt>
                <c:pt idx="22">
                  <c:v>59.305578228343464</c:v>
                </c:pt>
                <c:pt idx="23">
                  <c:v>62.038212433172426</c:v>
                </c:pt>
                <c:pt idx="24">
                  <c:v>64.147881150117044</c:v>
                </c:pt>
                <c:pt idx="25">
                  <c:v>66.830113626219486</c:v>
                </c:pt>
                <c:pt idx="26">
                  <c:v>70.36861025619983</c:v>
                </c:pt>
                <c:pt idx="27">
                  <c:v>73.739866991979611</c:v>
                </c:pt>
                <c:pt idx="28">
                  <c:v>75.648720672424844</c:v>
                </c:pt>
                <c:pt idx="29">
                  <c:v>77.381294137907005</c:v>
                </c:pt>
                <c:pt idx="30">
                  <c:v>79.460714900021131</c:v>
                </c:pt>
                <c:pt idx="31">
                  <c:v>81.063714595063303</c:v>
                </c:pt>
                <c:pt idx="32">
                  <c:v>82.808680860717431</c:v>
                </c:pt>
                <c:pt idx="33">
                  <c:v>84.428826609006236</c:v>
                </c:pt>
                <c:pt idx="34">
                  <c:v>85.705335386888081</c:v>
                </c:pt>
                <c:pt idx="35">
                  <c:v>87.786936164348035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111'!$L$8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111'!$M$8:$AV$8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65.197698026347098</c:v>
                </c:pt>
                <c:pt idx="13">
                  <c:v>63.057699999999997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36320"/>
        <c:axId val="183346304"/>
      </c:lineChart>
      <c:catAx>
        <c:axId val="1833363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83346304"/>
        <c:crosses val="autoZero"/>
        <c:auto val="1"/>
        <c:lblAlgn val="ctr"/>
        <c:lblOffset val="100"/>
        <c:noMultiLvlLbl val="0"/>
      </c:catAx>
      <c:valAx>
        <c:axId val="183346304"/>
        <c:scaling>
          <c:orientation val="minMax"/>
        </c:scaling>
        <c:delete val="0"/>
        <c:axPos val="l"/>
        <c:majorGridlines/>
        <c:title>
          <c:tx>
            <c:strRef>
              <c:f>'Figure 111'!$L$2</c:f>
              <c:strCache>
                <c:ptCount val="1"/>
                <c:pt idx="0">
                  <c:v>Demand (TWh/yr)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8333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4" Type="http://schemas.openxmlformats.org/officeDocument/2006/relationships/chart" Target="../charts/chart124.xml"/></Relationships>
</file>

<file path=xl/drawings/_rels/drawing1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1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0.xml"/><Relationship Id="rId1" Type="http://schemas.openxmlformats.org/officeDocument/2006/relationships/chart" Target="../charts/chart129.xml"/></Relationships>
</file>

<file path=xl/drawings/_rels/drawing1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2.xml"/><Relationship Id="rId1" Type="http://schemas.openxmlformats.org/officeDocument/2006/relationships/chart" Target="../charts/chart131.xml"/></Relationships>
</file>

<file path=xl/drawings/_rels/drawing1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4.xml"/><Relationship Id="rId1" Type="http://schemas.openxmlformats.org/officeDocument/2006/relationships/chart" Target="../charts/chart133.xml"/></Relationships>
</file>

<file path=xl/drawings/_rels/drawing1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1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8.xml"/><Relationship Id="rId1" Type="http://schemas.openxmlformats.org/officeDocument/2006/relationships/chart" Target="../charts/chart13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4" Type="http://schemas.openxmlformats.org/officeDocument/2006/relationships/chart" Target="../charts/chart82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4" Type="http://schemas.openxmlformats.org/officeDocument/2006/relationships/chart" Target="../charts/chart96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9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4.xml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Relationship Id="rId4" Type="http://schemas.openxmlformats.org/officeDocument/2006/relationships/chart" Target="../charts/chart105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171450</xdr:rowOff>
    </xdr:from>
    <xdr:to>
      <xdr:col>8</xdr:col>
      <xdr:colOff>381000</xdr:colOff>
      <xdr:row>17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95250</xdr:rowOff>
    </xdr:from>
    <xdr:to>
      <xdr:col>8</xdr:col>
      <xdr:colOff>361950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0.40337</cdr:x>
      <cdr:y>0.05007</cdr:y>
    </cdr:from>
    <cdr:to>
      <cdr:x>0.40467</cdr:x>
      <cdr:y>0.68824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962258" y="179091"/>
          <a:ext cx="9547" cy="22825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0.32555</cdr:x>
      <cdr:y>0.06543</cdr:y>
    </cdr:from>
    <cdr:to>
      <cdr:x>0.45007</cdr:x>
      <cdr:y>0.34573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390750" y="234031"/>
          <a:ext cx="914447" cy="1002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</xdr:row>
      <xdr:rowOff>4761</xdr:rowOff>
    </xdr:from>
    <xdr:to>
      <xdr:col>13</xdr:col>
      <xdr:colOff>104776</xdr:colOff>
      <xdr:row>20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0.33341</cdr:x>
      <cdr:y>0.06005</cdr:y>
    </cdr:from>
    <cdr:to>
      <cdr:x>0.45793</cdr:x>
      <cdr:y>0.34035</cdr:y>
    </cdr:to>
    <cdr:sp macro="" textlink="">
      <cdr:nvSpPr>
        <cdr:cNvPr id="6" name="TextBox 7"/>
        <cdr:cNvSpPr txBox="1"/>
      </cdr:nvSpPr>
      <cdr:spPr>
        <a:xfrm xmlns:a="http://schemas.openxmlformats.org/drawingml/2006/main">
          <a:off x="2464392" y="210198"/>
          <a:ext cx="920377" cy="98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  <cdr:relSizeAnchor xmlns:cdr="http://schemas.openxmlformats.org/drawingml/2006/chartDrawing">
    <cdr:from>
      <cdr:x>0.40337</cdr:x>
      <cdr:y>0.03374</cdr:y>
    </cdr:from>
    <cdr:to>
      <cdr:x>0.40467</cdr:x>
      <cdr:y>0.67191</cdr:y>
    </cdr:to>
    <cdr:cxnSp macro="">
      <cdr:nvCxnSpPr>
        <cdr:cNvPr id="7" name="Straight Connector 2"/>
        <cdr:cNvCxnSpPr/>
      </cdr:nvCxnSpPr>
      <cdr:spPr>
        <a:xfrm xmlns:a="http://schemas.openxmlformats.org/drawingml/2006/main" flipV="1">
          <a:off x="2981469" y="118117"/>
          <a:ext cx="9609" cy="223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2</xdr:row>
      <xdr:rowOff>14286</xdr:rowOff>
    </xdr:from>
    <xdr:to>
      <xdr:col>13</xdr:col>
      <xdr:colOff>76200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0.33341</cdr:x>
      <cdr:y>0.06005</cdr:y>
    </cdr:from>
    <cdr:to>
      <cdr:x>0.45793</cdr:x>
      <cdr:y>0.34035</cdr:y>
    </cdr:to>
    <cdr:sp macro="" textlink="">
      <cdr:nvSpPr>
        <cdr:cNvPr id="6" name="TextBox 7"/>
        <cdr:cNvSpPr txBox="1"/>
      </cdr:nvSpPr>
      <cdr:spPr>
        <a:xfrm xmlns:a="http://schemas.openxmlformats.org/drawingml/2006/main">
          <a:off x="2464392" y="210198"/>
          <a:ext cx="920377" cy="98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  <cdr:relSizeAnchor xmlns:cdr="http://schemas.openxmlformats.org/drawingml/2006/chartDrawing">
    <cdr:from>
      <cdr:x>0.40337</cdr:x>
      <cdr:y>0.03374</cdr:y>
    </cdr:from>
    <cdr:to>
      <cdr:x>0.40467</cdr:x>
      <cdr:y>0.67191</cdr:y>
    </cdr:to>
    <cdr:cxnSp macro="">
      <cdr:nvCxnSpPr>
        <cdr:cNvPr id="7" name="Straight Connector 2"/>
        <cdr:cNvCxnSpPr/>
      </cdr:nvCxnSpPr>
      <cdr:spPr>
        <a:xfrm xmlns:a="http://schemas.openxmlformats.org/drawingml/2006/main" flipV="1">
          <a:off x="2981469" y="118117"/>
          <a:ext cx="9609" cy="223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176211</xdr:rowOff>
    </xdr:from>
    <xdr:to>
      <xdr:col>12</xdr:col>
      <xdr:colOff>581025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0.33341</cdr:x>
      <cdr:y>0.06005</cdr:y>
    </cdr:from>
    <cdr:to>
      <cdr:x>0.45793</cdr:x>
      <cdr:y>0.34035</cdr:y>
    </cdr:to>
    <cdr:sp macro="" textlink="">
      <cdr:nvSpPr>
        <cdr:cNvPr id="6" name="TextBox 7"/>
        <cdr:cNvSpPr txBox="1"/>
      </cdr:nvSpPr>
      <cdr:spPr>
        <a:xfrm xmlns:a="http://schemas.openxmlformats.org/drawingml/2006/main">
          <a:off x="2464392" y="210198"/>
          <a:ext cx="920377" cy="98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  <cdr:relSizeAnchor xmlns:cdr="http://schemas.openxmlformats.org/drawingml/2006/chartDrawing">
    <cdr:from>
      <cdr:x>0.40337</cdr:x>
      <cdr:y>0.03374</cdr:y>
    </cdr:from>
    <cdr:to>
      <cdr:x>0.40467</cdr:x>
      <cdr:y>0.67191</cdr:y>
    </cdr:to>
    <cdr:cxnSp macro="">
      <cdr:nvCxnSpPr>
        <cdr:cNvPr id="7" name="Straight Connector 2"/>
        <cdr:cNvCxnSpPr/>
      </cdr:nvCxnSpPr>
      <cdr:spPr>
        <a:xfrm xmlns:a="http://schemas.openxmlformats.org/drawingml/2006/main" flipV="1">
          <a:off x="2981469" y="118117"/>
          <a:ext cx="9609" cy="223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195261</xdr:rowOff>
    </xdr:from>
    <xdr:to>
      <xdr:col>13</xdr:col>
      <xdr:colOff>9524</xdr:colOff>
      <xdr:row>20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21</xdr:row>
      <xdr:rowOff>0</xdr:rowOff>
    </xdr:from>
    <xdr:to>
      <xdr:col>12</xdr:col>
      <xdr:colOff>609599</xdr:colOff>
      <xdr:row>21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3</xdr:row>
      <xdr:rowOff>9525</xdr:rowOff>
    </xdr:from>
    <xdr:to>
      <xdr:col>10</xdr:col>
      <xdr:colOff>1</xdr:colOff>
      <xdr:row>16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66675</xdr:rowOff>
    </xdr:from>
    <xdr:to>
      <xdr:col>8</xdr:col>
      <xdr:colOff>323850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3</xdr:row>
      <xdr:rowOff>19050</xdr:rowOff>
    </xdr:from>
    <xdr:to>
      <xdr:col>9</xdr:col>
      <xdr:colOff>571500</xdr:colOff>
      <xdr:row>17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312964</xdr:colOff>
      <xdr:row>6</xdr:row>
      <xdr:rowOff>34018</xdr:rowOff>
    </xdr:from>
    <xdr:ext cx="7335644" cy="616353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4" y="1177018"/>
          <a:ext cx="7335644" cy="6163536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44</xdr:row>
      <xdr:rowOff>13607</xdr:rowOff>
    </xdr:from>
    <xdr:ext cx="7335644" cy="6175783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178" y="8395607"/>
          <a:ext cx="7335644" cy="6175783"/>
        </a:xfrm>
        <a:prstGeom prst="rect">
          <a:avLst/>
        </a:prstGeom>
      </xdr:spPr>
    </xdr:pic>
    <xdr:clientData/>
  </xdr:oneCellAnchor>
  <xdr:oneCellAnchor>
    <xdr:from>
      <xdr:col>0</xdr:col>
      <xdr:colOff>517072</xdr:colOff>
      <xdr:row>81</xdr:row>
      <xdr:rowOff>122464</xdr:rowOff>
    </xdr:from>
    <xdr:ext cx="7335644" cy="6175783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72" y="15552964"/>
          <a:ext cx="7335644" cy="6175783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118</xdr:row>
      <xdr:rowOff>108857</xdr:rowOff>
    </xdr:from>
    <xdr:ext cx="7341087" cy="6175783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8714" y="22587857"/>
          <a:ext cx="7341087" cy="6175783"/>
        </a:xfrm>
        <a:prstGeom prst="rect">
          <a:avLst/>
        </a:prstGeom>
      </xdr:spPr>
    </xdr:pic>
    <xdr:clientData/>
  </xdr:one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493060</xdr:colOff>
      <xdr:row>3</xdr:row>
      <xdr:rowOff>59392</xdr:rowOff>
    </xdr:from>
    <xdr:to>
      <xdr:col>11</xdr:col>
      <xdr:colOff>818832</xdr:colOff>
      <xdr:row>35</xdr:row>
      <xdr:rowOff>38519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38</xdr:row>
      <xdr:rowOff>38100</xdr:rowOff>
    </xdr:from>
    <xdr:to>
      <xdr:col>11</xdr:col>
      <xdr:colOff>849647</xdr:colOff>
      <xdr:row>70</xdr:row>
      <xdr:rowOff>17227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74</xdr:row>
      <xdr:rowOff>9525</xdr:rowOff>
    </xdr:from>
    <xdr:to>
      <xdr:col>11</xdr:col>
      <xdr:colOff>849647</xdr:colOff>
      <xdr:row>105</xdr:row>
      <xdr:rowOff>188677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109</xdr:row>
      <xdr:rowOff>9525</xdr:rowOff>
    </xdr:from>
    <xdr:to>
      <xdr:col>11</xdr:col>
      <xdr:colOff>906797</xdr:colOff>
      <xdr:row>140</xdr:row>
      <xdr:rowOff>188677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1</xdr:row>
      <xdr:rowOff>138112</xdr:rowOff>
    </xdr:from>
    <xdr:to>
      <xdr:col>13</xdr:col>
      <xdr:colOff>28574</xdr:colOff>
      <xdr:row>18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8</xdr:col>
      <xdr:colOff>342900</xdr:colOff>
      <xdr:row>16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</xdr:row>
      <xdr:rowOff>76200</xdr:rowOff>
    </xdr:from>
    <xdr:to>
      <xdr:col>10</xdr:col>
      <xdr:colOff>466725</xdr:colOff>
      <xdr:row>19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95250</xdr:rowOff>
    </xdr:from>
    <xdr:to>
      <xdr:col>8</xdr:col>
      <xdr:colOff>323850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561975</xdr:colOff>
      <xdr:row>12</xdr:row>
      <xdr:rowOff>104774</xdr:rowOff>
    </xdr:from>
    <xdr:to>
      <xdr:col>12</xdr:col>
      <xdr:colOff>238125</xdr:colOff>
      <xdr:row>16</xdr:row>
      <xdr:rowOff>152399</xdr:rowOff>
    </xdr:to>
    <xdr:sp macro="" textlink="">
      <xdr:nvSpPr>
        <xdr:cNvPr id="2" name="TextBox 1"/>
        <xdr:cNvSpPr txBox="1"/>
      </xdr:nvSpPr>
      <xdr:spPr>
        <a:xfrm>
          <a:off x="6296025" y="2047874"/>
          <a:ext cx="3476625" cy="69532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1100" b="1"/>
        </a:p>
        <a:p>
          <a:pPr algn="ctr"/>
          <a:r>
            <a:rPr lang="en-GB" sz="1100" b="1"/>
            <a:t>Please</a:t>
          </a:r>
          <a:r>
            <a:rPr lang="en-GB" sz="1100" b="1" baseline="0"/>
            <a:t> note: this chart is a duplicate of Figure 21</a:t>
          </a:r>
          <a:endParaRPr lang="en-GB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3</xdr:row>
      <xdr:rowOff>0</xdr:rowOff>
    </xdr:from>
    <xdr:to>
      <xdr:col>11</xdr:col>
      <xdr:colOff>514350</xdr:colOff>
      <xdr:row>20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22</xdr:row>
      <xdr:rowOff>180975</xdr:rowOff>
    </xdr:from>
    <xdr:to>
      <xdr:col>11</xdr:col>
      <xdr:colOff>561975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50798</xdr:rowOff>
    </xdr:from>
    <xdr:to>
      <xdr:col>11</xdr:col>
      <xdr:colOff>495300</xdr:colOff>
      <xdr:row>60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50800</xdr:colOff>
      <xdr:row>64</xdr:row>
      <xdr:rowOff>9523</xdr:rowOff>
    </xdr:from>
    <xdr:to>
      <xdr:col>11</xdr:col>
      <xdr:colOff>542926</xdr:colOff>
      <xdr:row>81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578224</xdr:colOff>
      <xdr:row>2</xdr:row>
      <xdr:rowOff>159680</xdr:rowOff>
    </xdr:from>
    <xdr:to>
      <xdr:col>14</xdr:col>
      <xdr:colOff>400050</xdr:colOff>
      <xdr:row>33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171450</xdr:rowOff>
    </xdr:from>
    <xdr:to>
      <xdr:col>13</xdr:col>
      <xdr:colOff>304800</xdr:colOff>
      <xdr:row>24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</xdr:row>
      <xdr:rowOff>85725</xdr:rowOff>
    </xdr:from>
    <xdr:to>
      <xdr:col>13</xdr:col>
      <xdr:colOff>276225</xdr:colOff>
      <xdr:row>24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152400</xdr:rowOff>
    </xdr:from>
    <xdr:to>
      <xdr:col>13</xdr:col>
      <xdr:colOff>514350</xdr:colOff>
      <xdr:row>24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123825</xdr:rowOff>
    </xdr:from>
    <xdr:to>
      <xdr:col>13</xdr:col>
      <xdr:colOff>342900</xdr:colOff>
      <xdr:row>24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104775</xdr:rowOff>
    </xdr:from>
    <xdr:to>
      <xdr:col>8</xdr:col>
      <xdr:colOff>323850</xdr:colOff>
      <xdr:row>16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123825</xdr:rowOff>
    </xdr:from>
    <xdr:to>
      <xdr:col>13</xdr:col>
      <xdr:colOff>342900</xdr:colOff>
      <xdr:row>24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13</xdr:col>
      <xdr:colOff>742950</xdr:colOff>
      <xdr:row>25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13</xdr:col>
      <xdr:colOff>742950</xdr:colOff>
      <xdr:row>25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114300</xdr:rowOff>
    </xdr:from>
    <xdr:to>
      <xdr:col>11</xdr:col>
      <xdr:colOff>371475</xdr:colOff>
      <xdr:row>24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228600</xdr:colOff>
      <xdr:row>49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11</xdr:col>
      <xdr:colOff>228600</xdr:colOff>
      <xdr:row>73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11</xdr:col>
      <xdr:colOff>228600</xdr:colOff>
      <xdr:row>96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142875</xdr:rowOff>
    </xdr:from>
    <xdr:to>
      <xdr:col>8</xdr:col>
      <xdr:colOff>352425</xdr:colOff>
      <xdr:row>17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47063</xdr:rowOff>
    </xdr:from>
    <xdr:to>
      <xdr:col>10</xdr:col>
      <xdr:colOff>359390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359390</xdr:colOff>
      <xdr:row>53</xdr:row>
      <xdr:rowOff>10087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10</xdr:col>
      <xdr:colOff>359390</xdr:colOff>
      <xdr:row>79</xdr:row>
      <xdr:rowOff>10087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10</xdr:col>
      <xdr:colOff>359390</xdr:colOff>
      <xdr:row>105</xdr:row>
      <xdr:rowOff>10087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</xdr:row>
      <xdr:rowOff>133350</xdr:rowOff>
    </xdr:from>
    <xdr:to>
      <xdr:col>14</xdr:col>
      <xdr:colOff>238125</xdr:colOff>
      <xdr:row>29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3</xdr:row>
      <xdr:rowOff>9525</xdr:rowOff>
    </xdr:from>
    <xdr:to>
      <xdr:col>2</xdr:col>
      <xdr:colOff>719667</xdr:colOff>
      <xdr:row>19</xdr:row>
      <xdr:rowOff>169333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740832</xdr:colOff>
      <xdr:row>3</xdr:row>
      <xdr:rowOff>168275</xdr:rowOff>
    </xdr:from>
    <xdr:to>
      <xdr:col>8</xdr:col>
      <xdr:colOff>116416</xdr:colOff>
      <xdr:row>22</xdr:row>
      <xdr:rowOff>10585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613834</xdr:colOff>
      <xdr:row>4</xdr:row>
      <xdr:rowOff>127000</xdr:rowOff>
    </xdr:from>
    <xdr:to>
      <xdr:col>4</xdr:col>
      <xdr:colOff>1068918</xdr:colOff>
      <xdr:row>23</xdr:row>
      <xdr:rowOff>117476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973667</xdr:colOff>
      <xdr:row>3</xdr:row>
      <xdr:rowOff>157690</xdr:rowOff>
    </xdr:from>
    <xdr:to>
      <xdr:col>8</xdr:col>
      <xdr:colOff>127000</xdr:colOff>
      <xdr:row>21</xdr:row>
      <xdr:rowOff>31749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10582</xdr:colOff>
      <xdr:row>3</xdr:row>
      <xdr:rowOff>30693</xdr:rowOff>
    </xdr:from>
    <xdr:to>
      <xdr:col>7</xdr:col>
      <xdr:colOff>63499</xdr:colOff>
      <xdr:row>20</xdr:row>
      <xdr:rowOff>63501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76200</xdr:rowOff>
    </xdr:from>
    <xdr:to>
      <xdr:col>8</xdr:col>
      <xdr:colOff>352425</xdr:colOff>
      <xdr:row>16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8295</xdr:colOff>
      <xdr:row>1</xdr:row>
      <xdr:rowOff>151280</xdr:rowOff>
    </xdr:from>
    <xdr:to>
      <xdr:col>10</xdr:col>
      <xdr:colOff>331537</xdr:colOff>
      <xdr:row>30</xdr:row>
      <xdr:rowOff>47197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392207</xdr:colOff>
      <xdr:row>1</xdr:row>
      <xdr:rowOff>142313</xdr:rowOff>
    </xdr:from>
    <xdr:to>
      <xdr:col>10</xdr:col>
      <xdr:colOff>537883</xdr:colOff>
      <xdr:row>27</xdr:row>
      <xdr:rowOff>106295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392206</xdr:colOff>
      <xdr:row>2</xdr:row>
      <xdr:rowOff>13003</xdr:rowOff>
    </xdr:from>
    <xdr:to>
      <xdr:col>9</xdr:col>
      <xdr:colOff>156883</xdr:colOff>
      <xdr:row>27</xdr:row>
      <xdr:rowOff>76412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14222</xdr:colOff>
      <xdr:row>2</xdr:row>
      <xdr:rowOff>7513</xdr:rowOff>
    </xdr:from>
    <xdr:to>
      <xdr:col>18</xdr:col>
      <xdr:colOff>571499</xdr:colOff>
      <xdr:row>28</xdr:row>
      <xdr:rowOff>33618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12886</xdr:colOff>
      <xdr:row>29</xdr:row>
      <xdr:rowOff>2164</xdr:rowOff>
    </xdr:from>
    <xdr:to>
      <xdr:col>9</xdr:col>
      <xdr:colOff>156882</xdr:colOff>
      <xdr:row>54</xdr:row>
      <xdr:rowOff>52585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601808</xdr:colOff>
      <xdr:row>29</xdr:row>
      <xdr:rowOff>2801</xdr:rowOff>
    </xdr:from>
    <xdr:to>
      <xdr:col>18</xdr:col>
      <xdr:colOff>533591</xdr:colOff>
      <xdr:row>55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0.58256</cdr:x>
      <cdr:y>0.50261</cdr:y>
    </cdr:from>
    <cdr:to>
      <cdr:x>0.75908</cdr:x>
      <cdr:y>0.57313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434" y="2003146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105.7GW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0.58256</cdr:x>
      <cdr:y>0.50534</cdr:y>
    </cdr:from>
    <cdr:to>
      <cdr:x>0.75908</cdr:x>
      <cdr:y>0.57586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518" y="2074443"/>
          <a:ext cx="1180370" cy="28948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162.9GW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0.57586</cdr:x>
      <cdr:y>0.51773</cdr:y>
    </cdr:from>
    <cdr:to>
      <cdr:x>0.76722</cdr:x>
      <cdr:y>0.6003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2347" y="2056652"/>
          <a:ext cx="1030940" cy="3280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339.3TWh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0.58065</cdr:x>
      <cdr:y>0.49636</cdr:y>
    </cdr:from>
    <cdr:to>
      <cdr:x>0.77235</cdr:x>
      <cdr:y>0.57866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0913" y="2039919"/>
          <a:ext cx="1277972" cy="3382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423.9TWh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139271</xdr:colOff>
      <xdr:row>2</xdr:row>
      <xdr:rowOff>12325</xdr:rowOff>
    </xdr:from>
    <xdr:to>
      <xdr:col>8</xdr:col>
      <xdr:colOff>182365</xdr:colOff>
      <xdr:row>28</xdr:row>
      <xdr:rowOff>9925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131765</xdr:colOff>
      <xdr:row>1</xdr:row>
      <xdr:rowOff>155778</xdr:rowOff>
    </xdr:from>
    <xdr:to>
      <xdr:col>8</xdr:col>
      <xdr:colOff>246529</xdr:colOff>
      <xdr:row>27</xdr:row>
      <xdr:rowOff>153378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</xdr:row>
      <xdr:rowOff>24846</xdr:rowOff>
    </xdr:from>
    <xdr:to>
      <xdr:col>4</xdr:col>
      <xdr:colOff>322461</xdr:colOff>
      <xdr:row>27</xdr:row>
      <xdr:rowOff>88255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11606</xdr:colOff>
      <xdr:row>2</xdr:row>
      <xdr:rowOff>38965</xdr:rowOff>
    </xdr:from>
    <xdr:to>
      <xdr:col>14</xdr:col>
      <xdr:colOff>392206</xdr:colOff>
      <xdr:row>27</xdr:row>
      <xdr:rowOff>116382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41087</xdr:colOff>
      <xdr:row>28</xdr:row>
      <xdr:rowOff>134470</xdr:rowOff>
    </xdr:from>
    <xdr:to>
      <xdr:col>4</xdr:col>
      <xdr:colOff>358588</xdr:colOff>
      <xdr:row>54</xdr:row>
      <xdr:rowOff>42016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13682</xdr:colOff>
      <xdr:row>28</xdr:row>
      <xdr:rowOff>137907</xdr:rowOff>
    </xdr:from>
    <xdr:to>
      <xdr:col>14</xdr:col>
      <xdr:colOff>403412</xdr:colOff>
      <xdr:row>54</xdr:row>
      <xdr:rowOff>44434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95250</xdr:rowOff>
    </xdr:from>
    <xdr:to>
      <xdr:col>8</xdr:col>
      <xdr:colOff>333375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0.57726</cdr:x>
      <cdr:y>0.49073</cdr:y>
    </cdr:from>
    <cdr:to>
      <cdr:x>0.75406</cdr:x>
      <cdr:y>0.56125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0006" y="1955800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96.8GW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0.56848</cdr:x>
      <cdr:y>0.49182</cdr:y>
    </cdr:from>
    <cdr:to>
      <cdr:x>0.74514</cdr:x>
      <cdr:y>0.56209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5183" y="1967006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130.1GW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0.57863</cdr:x>
      <cdr:y>0.50186</cdr:y>
    </cdr:from>
    <cdr:to>
      <cdr:x>0.76638</cdr:x>
      <cdr:y>0.58414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9910" y="2000641"/>
          <a:ext cx="1025303" cy="3280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338.0TWh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0.58267</cdr:x>
      <cdr:y>0.49355</cdr:y>
    </cdr:from>
    <cdr:to>
      <cdr:x>0.77075</cdr:x>
      <cdr:y>0.57586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0329" y="1967015"/>
          <a:ext cx="1097595" cy="328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330.9TWh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31616</xdr:colOff>
      <xdr:row>2</xdr:row>
      <xdr:rowOff>11924</xdr:rowOff>
    </xdr:from>
    <xdr:to>
      <xdr:col>7</xdr:col>
      <xdr:colOff>428816</xdr:colOff>
      <xdr:row>28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31614</xdr:colOff>
      <xdr:row>2</xdr:row>
      <xdr:rowOff>9522</xdr:rowOff>
    </xdr:from>
    <xdr:to>
      <xdr:col>7</xdr:col>
      <xdr:colOff>493057</xdr:colOff>
      <xdr:row>28</xdr:row>
      <xdr:rowOff>7123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89648</xdr:colOff>
      <xdr:row>2</xdr:row>
      <xdr:rowOff>3081</xdr:rowOff>
    </xdr:from>
    <xdr:to>
      <xdr:col>4</xdr:col>
      <xdr:colOff>358588</xdr:colOff>
      <xdr:row>27</xdr:row>
      <xdr:rowOff>66490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11607</xdr:colOff>
      <xdr:row>1</xdr:row>
      <xdr:rowOff>140465</xdr:rowOff>
    </xdr:from>
    <xdr:to>
      <xdr:col>13</xdr:col>
      <xdr:colOff>566591</xdr:colOff>
      <xdr:row>27</xdr:row>
      <xdr:rowOff>123264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57386</xdr:colOff>
      <xdr:row>29</xdr:row>
      <xdr:rowOff>11852</xdr:rowOff>
    </xdr:from>
    <xdr:to>
      <xdr:col>4</xdr:col>
      <xdr:colOff>316280</xdr:colOff>
      <xdr:row>54</xdr:row>
      <xdr:rowOff>76280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7570</xdr:colOff>
      <xdr:row>29</xdr:row>
      <xdr:rowOff>60113</xdr:rowOff>
    </xdr:from>
    <xdr:to>
      <xdr:col>14</xdr:col>
      <xdr:colOff>32821</xdr:colOff>
      <xdr:row>54</xdr:row>
      <xdr:rowOff>123522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67236</xdr:colOff>
      <xdr:row>15</xdr:row>
      <xdr:rowOff>1</xdr:rowOff>
    </xdr:from>
    <xdr:to>
      <xdr:col>2</xdr:col>
      <xdr:colOff>347371</xdr:colOff>
      <xdr:row>16</xdr:row>
      <xdr:rowOff>128577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76836" y="2857501"/>
          <a:ext cx="889735" cy="3190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92.9GW</a:t>
          </a:r>
          <a:endParaRPr lang="en-GB" sz="1200" b="1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</xdr:col>
      <xdr:colOff>22412</xdr:colOff>
      <xdr:row>41</xdr:row>
      <xdr:rowOff>145675</xdr:rowOff>
    </xdr:from>
    <xdr:to>
      <xdr:col>2</xdr:col>
      <xdr:colOff>302547</xdr:colOff>
      <xdr:row>43</xdr:row>
      <xdr:rowOff>117369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32012" y="7956175"/>
          <a:ext cx="889735" cy="3526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344.7TWh</a:t>
          </a:r>
          <a:endParaRPr lang="en-GB" sz="1200" b="1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0.57664</cdr:x>
      <cdr:y>0.50588</cdr:y>
    </cdr:from>
    <cdr:to>
      <cdr:x>0.7533</cdr:x>
      <cdr:y>0.57615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6280" y="2016163"/>
          <a:ext cx="970019" cy="2800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130.1GW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0.57636</cdr:x>
      <cdr:y>0.49474</cdr:y>
    </cdr:from>
    <cdr:to>
      <cdr:x>0.75288</cdr:x>
      <cdr:y>0.56502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0016" y="2009520"/>
          <a:ext cx="952488" cy="2854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105.0GW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0.58071</cdr:x>
      <cdr:y>0.47949</cdr:y>
    </cdr:from>
    <cdr:to>
      <cdr:x>0.76914</cdr:x>
      <cdr:y>0.5618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7239" y="1910973"/>
          <a:ext cx="1030959" cy="328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339.2TWh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8</xdr:col>
      <xdr:colOff>342900</xdr:colOff>
      <xdr:row>16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69237</xdr:colOff>
      <xdr:row>2</xdr:row>
      <xdr:rowOff>9525</xdr:rowOff>
    </xdr:from>
    <xdr:to>
      <xdr:col>8</xdr:col>
      <xdr:colOff>596425</xdr:colOff>
      <xdr:row>28</xdr:row>
      <xdr:rowOff>7126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33216</xdr:colOff>
      <xdr:row>1</xdr:row>
      <xdr:rowOff>720</xdr:rowOff>
    </xdr:from>
    <xdr:to>
      <xdr:col>9</xdr:col>
      <xdr:colOff>22411</xdr:colOff>
      <xdr:row>26</xdr:row>
      <xdr:rowOff>155203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2</xdr:row>
      <xdr:rowOff>14960</xdr:rowOff>
    </xdr:from>
    <xdr:to>
      <xdr:col>5</xdr:col>
      <xdr:colOff>241983</xdr:colOff>
      <xdr:row>27</xdr:row>
      <xdr:rowOff>79387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336578</xdr:colOff>
      <xdr:row>2</xdr:row>
      <xdr:rowOff>18891</xdr:rowOff>
    </xdr:from>
    <xdr:to>
      <xdr:col>14</xdr:col>
      <xdr:colOff>280332</xdr:colOff>
      <xdr:row>27</xdr:row>
      <xdr:rowOff>96307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40069</xdr:colOff>
      <xdr:row>29</xdr:row>
      <xdr:rowOff>13544</xdr:rowOff>
    </xdr:from>
    <xdr:to>
      <xdr:col>5</xdr:col>
      <xdr:colOff>293868</xdr:colOff>
      <xdr:row>54</xdr:row>
      <xdr:rowOff>76953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382459</xdr:colOff>
      <xdr:row>29</xdr:row>
      <xdr:rowOff>27167</xdr:rowOff>
    </xdr:from>
    <xdr:to>
      <xdr:col>14</xdr:col>
      <xdr:colOff>413821</xdr:colOff>
      <xdr:row>54</xdr:row>
      <xdr:rowOff>91595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0.5754</cdr:x>
      <cdr:y>0.5131</cdr:y>
    </cdr:from>
    <cdr:to>
      <cdr:x>0.75226</cdr:x>
      <cdr:y>0.5836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8800" y="2045447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105.1GW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0.58117</cdr:x>
      <cdr:y>0.48901</cdr:y>
    </cdr:from>
    <cdr:to>
      <cdr:x>0.7579</cdr:x>
      <cdr:y>0.55929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2402" y="1955781"/>
          <a:ext cx="952542" cy="28108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138.1GW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0.57497</cdr:x>
      <cdr:y>0.47948</cdr:y>
    </cdr:from>
    <cdr:to>
      <cdr:x>0.76285</cdr:x>
      <cdr:y>0.56179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4854" y="1910971"/>
          <a:ext cx="1030887" cy="328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352.8TWh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0.57392</cdr:x>
      <cdr:y>0.4878</cdr:y>
    </cdr:from>
    <cdr:to>
      <cdr:x>0.76214</cdr:x>
      <cdr:y>0.57008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621" y="1944608"/>
          <a:ext cx="1030960" cy="32800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405.6TWh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138110</xdr:rowOff>
    </xdr:from>
    <xdr:to>
      <xdr:col>10</xdr:col>
      <xdr:colOff>9524</xdr:colOff>
      <xdr:row>23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589915</xdr:colOff>
      <xdr:row>3</xdr:row>
      <xdr:rowOff>75565</xdr:rowOff>
    </xdr:from>
    <xdr:to>
      <xdr:col>7</xdr:col>
      <xdr:colOff>342265</xdr:colOff>
      <xdr:row>7</xdr:row>
      <xdr:rowOff>33655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8315" y="647065"/>
          <a:ext cx="158115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en-GB" sz="800">
              <a:effectLst/>
              <a:latin typeface="Arial"/>
              <a:ea typeface="Times New Roman"/>
            </a:rPr>
            <a:t>Implementation of capacity market in 2018/19 ensures that the 3 hour reliability standard can be achieved</a:t>
          </a:r>
          <a:endParaRPr lang="en-GB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36738</xdr:colOff>
      <xdr:row>1</xdr:row>
      <xdr:rowOff>51708</xdr:rowOff>
    </xdr:from>
    <xdr:to>
      <xdr:col>11</xdr:col>
      <xdr:colOff>436788</xdr:colOff>
      <xdr:row>26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46265</xdr:colOff>
      <xdr:row>1</xdr:row>
      <xdr:rowOff>100692</xdr:rowOff>
    </xdr:from>
    <xdr:to>
      <xdr:col>9</xdr:col>
      <xdr:colOff>390526</xdr:colOff>
      <xdr:row>27</xdr:row>
      <xdr:rowOff>36740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66675</xdr:rowOff>
    </xdr:from>
    <xdr:to>
      <xdr:col>8</xdr:col>
      <xdr:colOff>333375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33675</xdr:colOff>
      <xdr:row>1</xdr:row>
      <xdr:rowOff>76200</xdr:rowOff>
    </xdr:from>
    <xdr:to>
      <xdr:col>13</xdr:col>
      <xdr:colOff>468084</xdr:colOff>
      <xdr:row>26</xdr:row>
      <xdr:rowOff>123827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66672</xdr:rowOff>
    </xdr:from>
    <xdr:to>
      <xdr:col>12</xdr:col>
      <xdr:colOff>434068</xdr:colOff>
      <xdr:row>27</xdr:row>
      <xdr:rowOff>50346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76200</xdr:rowOff>
    </xdr:from>
    <xdr:to>
      <xdr:col>11</xdr:col>
      <xdr:colOff>32658</xdr:colOff>
      <xdr:row>29</xdr:row>
      <xdr:rowOff>40141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56283</xdr:colOff>
      <xdr:row>1</xdr:row>
      <xdr:rowOff>47625</xdr:rowOff>
    </xdr:from>
    <xdr:to>
      <xdr:col>9</xdr:col>
      <xdr:colOff>340178</xdr:colOff>
      <xdr:row>29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69396</xdr:colOff>
      <xdr:row>1</xdr:row>
      <xdr:rowOff>50347</xdr:rowOff>
    </xdr:from>
    <xdr:to>
      <xdr:col>11</xdr:col>
      <xdr:colOff>50346</xdr:colOff>
      <xdr:row>29</xdr:row>
      <xdr:rowOff>36060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76200</xdr:rowOff>
    </xdr:from>
    <xdr:to>
      <xdr:col>9</xdr:col>
      <xdr:colOff>350570</xdr:colOff>
      <xdr:row>30</xdr:row>
      <xdr:rowOff>28082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138111</xdr:rowOff>
    </xdr:from>
    <xdr:to>
      <xdr:col>6</xdr:col>
      <xdr:colOff>600075</xdr:colOff>
      <xdr:row>24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392207</xdr:colOff>
      <xdr:row>3</xdr:row>
      <xdr:rowOff>93008</xdr:rowOff>
    </xdr:from>
    <xdr:to>
      <xdr:col>11</xdr:col>
      <xdr:colOff>157684</xdr:colOff>
      <xdr:row>31</xdr:row>
      <xdr:rowOff>56030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414618</xdr:colOff>
      <xdr:row>34</xdr:row>
      <xdr:rowOff>179292</xdr:rowOff>
    </xdr:from>
    <xdr:to>
      <xdr:col>11</xdr:col>
      <xdr:colOff>180095</xdr:colOff>
      <xdr:row>62</xdr:row>
      <xdr:rowOff>142314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448235</xdr:colOff>
      <xdr:row>66</xdr:row>
      <xdr:rowOff>56030</xdr:rowOff>
    </xdr:from>
    <xdr:to>
      <xdr:col>11</xdr:col>
      <xdr:colOff>213712</xdr:colOff>
      <xdr:row>94</xdr:row>
      <xdr:rowOff>19052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448235</xdr:colOff>
      <xdr:row>98</xdr:row>
      <xdr:rowOff>56030</xdr:rowOff>
    </xdr:from>
    <xdr:to>
      <xdr:col>11</xdr:col>
      <xdr:colOff>213712</xdr:colOff>
      <xdr:row>126</xdr:row>
      <xdr:rowOff>19053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76200</xdr:rowOff>
    </xdr:from>
    <xdr:to>
      <xdr:col>8</xdr:col>
      <xdr:colOff>323850</xdr:colOff>
      <xdr:row>17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38100</xdr:rowOff>
    </xdr:from>
    <xdr:to>
      <xdr:col>8</xdr:col>
      <xdr:colOff>342900</xdr:colOff>
      <xdr:row>16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47625</xdr:rowOff>
    </xdr:from>
    <xdr:to>
      <xdr:col>8</xdr:col>
      <xdr:colOff>323850</xdr:colOff>
      <xdr:row>16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28575</xdr:rowOff>
    </xdr:from>
    <xdr:to>
      <xdr:col>8</xdr:col>
      <xdr:colOff>333375</xdr:colOff>
      <xdr:row>16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38100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4</xdr:row>
      <xdr:rowOff>115419</xdr:rowOff>
    </xdr:from>
    <xdr:to>
      <xdr:col>12</xdr:col>
      <xdr:colOff>34420</xdr:colOff>
      <xdr:row>36</xdr:row>
      <xdr:rowOff>27312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560294</xdr:colOff>
      <xdr:row>37</xdr:row>
      <xdr:rowOff>100853</xdr:rowOff>
    </xdr:from>
    <xdr:to>
      <xdr:col>12</xdr:col>
      <xdr:colOff>23213</xdr:colOff>
      <xdr:row>69</xdr:row>
      <xdr:rowOff>46364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582705</xdr:colOff>
      <xdr:row>70</xdr:row>
      <xdr:rowOff>156882</xdr:rowOff>
    </xdr:from>
    <xdr:to>
      <xdr:col>12</xdr:col>
      <xdr:colOff>45624</xdr:colOff>
      <xdr:row>102</xdr:row>
      <xdr:rowOff>124804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638734</xdr:colOff>
      <xdr:row>104</xdr:row>
      <xdr:rowOff>89647</xdr:rowOff>
    </xdr:from>
    <xdr:to>
      <xdr:col>12</xdr:col>
      <xdr:colOff>101653</xdr:colOff>
      <xdr:row>136</xdr:row>
      <xdr:rowOff>79981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3</xdr:row>
      <xdr:rowOff>4762</xdr:rowOff>
    </xdr:from>
    <xdr:to>
      <xdr:col>12</xdr:col>
      <xdr:colOff>590549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2</xdr:row>
      <xdr:rowOff>4762</xdr:rowOff>
    </xdr:from>
    <xdr:to>
      <xdr:col>12</xdr:col>
      <xdr:colOff>590549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176212</xdr:rowOff>
    </xdr:from>
    <xdr:to>
      <xdr:col>12</xdr:col>
      <xdr:colOff>609599</xdr:colOff>
      <xdr:row>19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2</xdr:row>
      <xdr:rowOff>90487</xdr:rowOff>
    </xdr:from>
    <xdr:to>
      <xdr:col>13</xdr:col>
      <xdr:colOff>104775</xdr:colOff>
      <xdr:row>22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166686</xdr:rowOff>
    </xdr:from>
    <xdr:to>
      <xdr:col>13</xdr:col>
      <xdr:colOff>19050</xdr:colOff>
      <xdr:row>18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</xdr:row>
      <xdr:rowOff>4761</xdr:rowOff>
    </xdr:from>
    <xdr:to>
      <xdr:col>13</xdr:col>
      <xdr:colOff>85725</xdr:colOff>
      <xdr:row>20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x929209\Desktop\BUB%20220911\Testlifecyc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ork\FES\RESOM%20Heat%20Aggregation%20v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Commercial\Future%20Transmission%20Networks\FES\FES%202014\Document%20content%20submissions\Charts\Editing\FES%20charts_Flexible%20Sources%20of%20Electricity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G"/>
      <sheetName val="SP"/>
      <sheetName val="NP"/>
      <sheetName val="LCL"/>
      <sheetName val="Template"/>
    </sheetNames>
    <sheetDataSet>
      <sheetData sheetId="0"/>
      <sheetData sheetId="1"/>
      <sheetData sheetId="2">
        <row r="3">
          <cell r="D3">
            <v>1.0531893592547459</v>
          </cell>
          <cell r="E3">
            <v>1.8215227601620183</v>
          </cell>
          <cell r="F3">
            <v>3.1378010870287052</v>
          </cell>
          <cell r="G3">
            <v>4.3048735687405761</v>
          </cell>
          <cell r="H3">
            <v>5.4887460750855981</v>
          </cell>
          <cell r="I3">
            <v>24.716590774404462</v>
          </cell>
          <cell r="J3">
            <v>28.314602938995389</v>
          </cell>
          <cell r="K3">
            <v>43.587678841342118</v>
          </cell>
          <cell r="L3">
            <v>51.888080599805406</v>
          </cell>
        </row>
        <row r="4">
          <cell r="D4">
            <v>1.6643995867668609E-2</v>
          </cell>
          <cell r="E4">
            <v>5.8253990530782354E-2</v>
          </cell>
          <cell r="F4">
            <v>9.6410001640101065E-2</v>
          </cell>
          <cell r="G4">
            <v>0.14064064107991295</v>
          </cell>
          <cell r="H4">
            <v>0.17193553712820084</v>
          </cell>
          <cell r="I4">
            <v>0.17642710627392644</v>
          </cell>
          <cell r="J4">
            <v>9.3455619651744579E-2</v>
          </cell>
          <cell r="K4">
            <v>6.5955632358815131E-2</v>
          </cell>
          <cell r="L4">
            <v>3.2979620303635299E-2</v>
          </cell>
        </row>
        <row r="5">
          <cell r="D5">
            <v>20.271102114075063</v>
          </cell>
          <cell r="E5">
            <v>20.024800448649081</v>
          </cell>
          <cell r="F5">
            <v>19.391668128962134</v>
          </cell>
          <cell r="G5">
            <v>18.729881799439092</v>
          </cell>
          <cell r="H5">
            <v>18.067750975365477</v>
          </cell>
          <cell r="I5">
            <v>4.9033818622400398</v>
          </cell>
          <cell r="J5">
            <v>1.8257644049363535</v>
          </cell>
          <cell r="K5">
            <v>0.10579619966245879</v>
          </cell>
          <cell r="L5">
            <v>0.1057961923311713</v>
          </cell>
        </row>
        <row r="6">
          <cell r="D6">
            <v>14.662900170138405</v>
          </cell>
          <cell r="E6">
            <v>10.335742698643472</v>
          </cell>
          <cell r="F6">
            <v>6.0087993071070622</v>
          </cell>
          <cell r="G6">
            <v>1.6768602566838426</v>
          </cell>
          <cell r="H6">
            <v>1.7021238434480377</v>
          </cell>
          <cell r="I6">
            <v>4.4299177246177806</v>
          </cell>
          <cell r="J6">
            <v>9.0904628059315531</v>
          </cell>
          <cell r="K6">
            <v>10.675667037588521</v>
          </cell>
          <cell r="L6">
            <v>12.260872627243328</v>
          </cell>
        </row>
        <row r="7">
          <cell r="E7">
            <v>1.6897457316763094E-4</v>
          </cell>
          <cell r="F7">
            <v>3.3797715983125136E-4</v>
          </cell>
          <cell r="G7">
            <v>0.14347526598759458</v>
          </cell>
          <cell r="H7">
            <v>0.1404739511502455</v>
          </cell>
          <cell r="I7">
            <v>4.3012627152109983</v>
          </cell>
          <cell r="J7">
            <v>11.225184260041708</v>
          </cell>
          <cell r="K7">
            <v>7.1341608428787646</v>
          </cell>
          <cell r="L7">
            <v>7.0106148096882945</v>
          </cell>
        </row>
        <row r="8">
          <cell r="D8">
            <v>280.57997021389878</v>
          </cell>
          <cell r="E8">
            <v>275.80906590955846</v>
          </cell>
          <cell r="F8">
            <v>287.45270261060477</v>
          </cell>
          <cell r="G8">
            <v>312.0531923562657</v>
          </cell>
          <cell r="H8">
            <v>311.17900812275184</v>
          </cell>
          <cell r="I8">
            <v>309.35776794668857</v>
          </cell>
          <cell r="J8">
            <v>306.80131462201985</v>
          </cell>
          <cell r="K8">
            <v>303.25766161174414</v>
          </cell>
          <cell r="L8">
            <v>300.94734529028312</v>
          </cell>
        </row>
        <row r="10">
          <cell r="H10">
            <v>5.9430778347575886E-7</v>
          </cell>
          <cell r="I10">
            <v>5.9430778347575864E-7</v>
          </cell>
          <cell r="J10">
            <v>5.9430778347575886E-7</v>
          </cell>
          <cell r="K10">
            <v>5.1597352371157512E-7</v>
          </cell>
          <cell r="L10">
            <v>7.9350480415376365E-7</v>
          </cell>
        </row>
        <row r="11">
          <cell r="D11">
            <v>7.7496950323137588</v>
          </cell>
          <cell r="E11">
            <v>12.898574782940019</v>
          </cell>
          <cell r="F11">
            <v>18.418471035180449</v>
          </cell>
          <cell r="G11">
            <v>25.871122111752452</v>
          </cell>
          <cell r="H11">
            <v>24.839546470329491</v>
          </cell>
          <cell r="I11">
            <v>23.436950836854358</v>
          </cell>
          <cell r="J11">
            <v>20.101602096313965</v>
          </cell>
          <cell r="K11">
            <v>19.981652668445996</v>
          </cell>
          <cell r="L11">
            <v>19.861703449954362</v>
          </cell>
        </row>
        <row r="12">
          <cell r="D12">
            <v>8.2124942792230093E-2</v>
          </cell>
          <cell r="E12">
            <v>0.28743651505445666</v>
          </cell>
          <cell r="F12">
            <v>0.50301391195988687</v>
          </cell>
          <cell r="G12">
            <v>0.4713987486625385</v>
          </cell>
          <cell r="H12">
            <v>0.21770582653765369</v>
          </cell>
        </row>
        <row r="14">
          <cell r="D14">
            <v>1.1864371595666632</v>
          </cell>
          <cell r="E14">
            <v>1.1622445274724864</v>
          </cell>
          <cell r="F14">
            <v>1.1380518915173943</v>
          </cell>
          <cell r="G14">
            <v>1.1138585446033116</v>
          </cell>
          <cell r="H14">
            <v>0.66347659503180201</v>
          </cell>
        </row>
        <row r="15">
          <cell r="D15">
            <v>31.389321710914881</v>
          </cell>
          <cell r="E15">
            <v>32.658348361622132</v>
          </cell>
          <cell r="F15">
            <v>22.595143317575257</v>
          </cell>
          <cell r="G15">
            <v>3.7216451766619958E-3</v>
          </cell>
          <cell r="H15">
            <v>2.1816697441528867</v>
          </cell>
          <cell r="I15">
            <v>2.2479654545021023E-7</v>
          </cell>
          <cell r="J15">
            <v>3.0145274812839056E-7</v>
          </cell>
          <cell r="K15">
            <v>3.0733902089467166E-7</v>
          </cell>
          <cell r="L15">
            <v>3.5766496932988557E-7</v>
          </cell>
        </row>
        <row r="19">
          <cell r="D19">
            <v>0.80760487337018272</v>
          </cell>
          <cell r="E19">
            <v>6.1080186741577718</v>
          </cell>
          <cell r="F19">
            <v>6.1080186741577718</v>
          </cell>
          <cell r="G19">
            <v>6.1080186741577718</v>
          </cell>
          <cell r="H19">
            <v>6.1080186741577718</v>
          </cell>
          <cell r="I19">
            <v>6.1080186741577718</v>
          </cell>
          <cell r="J19">
            <v>6.1080186741577718</v>
          </cell>
          <cell r="K19">
            <v>6.1080186741577718</v>
          </cell>
          <cell r="L19">
            <v>6.1080186741577718</v>
          </cell>
        </row>
        <row r="24">
          <cell r="D24">
            <v>1.0024014734151394</v>
          </cell>
          <cell r="E24">
            <v>11.051783038619194</v>
          </cell>
          <cell r="F24">
            <v>32.392375867981819</v>
          </cell>
          <cell r="G24">
            <v>49.19937931810113</v>
          </cell>
          <cell r="H24">
            <v>19.321312619285639</v>
          </cell>
          <cell r="I24">
            <v>66.265642207985152</v>
          </cell>
          <cell r="J24">
            <v>71.079369874896031</v>
          </cell>
          <cell r="K24">
            <v>76.500865475919468</v>
          </cell>
          <cell r="L24">
            <v>89.907844478419634</v>
          </cell>
        </row>
        <row r="25">
          <cell r="D25">
            <v>1.4516684966517079</v>
          </cell>
          <cell r="E25">
            <v>1.2611089911047053</v>
          </cell>
          <cell r="F25">
            <v>0.89499338990740562</v>
          </cell>
          <cell r="G25">
            <v>0.65182982954944169</v>
          </cell>
          <cell r="H25">
            <v>5.444865651606786E-2</v>
          </cell>
          <cell r="I25">
            <v>4.9175425008444934E-2</v>
          </cell>
          <cell r="J25">
            <v>3.0088461308161639E-2</v>
          </cell>
          <cell r="K25">
            <v>1.156005337227592</v>
          </cell>
          <cell r="L25">
            <v>2.1324523162737559</v>
          </cell>
        </row>
        <row r="26">
          <cell r="D26">
            <v>9.9251350960307825</v>
          </cell>
          <cell r="E26">
            <v>10.748613857697091</v>
          </cell>
          <cell r="F26">
            <v>3.3181807080651069</v>
          </cell>
          <cell r="G26">
            <v>0.95098800924292259</v>
          </cell>
          <cell r="H26">
            <v>1.7134500034411672E-7</v>
          </cell>
          <cell r="I26">
            <v>2.1329531815785092E-6</v>
          </cell>
          <cell r="J26">
            <v>8.9857569589921906E-7</v>
          </cell>
          <cell r="K26">
            <v>1.0273627035469478E-6</v>
          </cell>
          <cell r="L26">
            <v>1.1622511261870107E-6</v>
          </cell>
        </row>
        <row r="27">
          <cell r="D27">
            <v>13.17253957783092</v>
          </cell>
          <cell r="E27">
            <v>8.7816930518872827</v>
          </cell>
          <cell r="F27">
            <v>4.3908465259436413</v>
          </cell>
        </row>
        <row r="28">
          <cell r="D28">
            <v>62.43462619265599</v>
          </cell>
          <cell r="E28">
            <v>50.037011806361853</v>
          </cell>
          <cell r="F28">
            <v>36.154338640566323</v>
          </cell>
          <cell r="G28">
            <v>34.025624212155776</v>
          </cell>
          <cell r="H28">
            <v>45.32569514648187</v>
          </cell>
          <cell r="I28">
            <v>9.9044020174662037</v>
          </cell>
          <cell r="J28">
            <v>10.936955302302179</v>
          </cell>
          <cell r="K28">
            <v>11.126267896999225</v>
          </cell>
          <cell r="L28">
            <v>13.888521482780579</v>
          </cell>
        </row>
        <row r="29">
          <cell r="D29">
            <v>1.0566088399647904</v>
          </cell>
          <cell r="E29">
            <v>1.0566088399647904</v>
          </cell>
          <cell r="F29">
            <v>1.2191438410900497</v>
          </cell>
          <cell r="G29">
            <v>1.8486792757225685</v>
          </cell>
          <cell r="H29">
            <v>21.072712930098582</v>
          </cell>
          <cell r="I29">
            <v>20.438747626119707</v>
          </cell>
          <cell r="J29">
            <v>20.276212624994447</v>
          </cell>
          <cell r="K29">
            <v>19.646677190361931</v>
          </cell>
          <cell r="L29">
            <v>9.3844533356190372</v>
          </cell>
        </row>
        <row r="30">
          <cell r="D30">
            <v>9.3125148825998902</v>
          </cell>
          <cell r="E30">
            <v>13.504673365580192</v>
          </cell>
          <cell r="F30">
            <v>17.698587421777582</v>
          </cell>
          <cell r="G30">
            <v>21.894243466676706</v>
          </cell>
          <cell r="H30">
            <v>21.700776434082098</v>
          </cell>
          <cell r="I30">
            <v>21.509020328047598</v>
          </cell>
          <cell r="J30">
            <v>21.318957866077707</v>
          </cell>
          <cell r="K30">
            <v>21.130574927847384</v>
          </cell>
          <cell r="L30">
            <v>20.94385653777886</v>
          </cell>
        </row>
        <row r="31">
          <cell r="D31">
            <v>1.0742224223803436</v>
          </cell>
          <cell r="E31">
            <v>2.1278117432172214</v>
          </cell>
          <cell r="F31">
            <v>5.5532543560097247</v>
          </cell>
          <cell r="G31">
            <v>5.2416513204882671</v>
          </cell>
          <cell r="H31">
            <v>3.6222519515209015</v>
          </cell>
        </row>
        <row r="32">
          <cell r="D32">
            <v>0.16935284093060662</v>
          </cell>
          <cell r="E32">
            <v>0.16935283217276614</v>
          </cell>
          <cell r="F32">
            <v>0.16935281292513821</v>
          </cell>
          <cell r="G32">
            <v>0.10161166680686305</v>
          </cell>
          <cell r="H32">
            <v>1.5095925700248271E-7</v>
          </cell>
        </row>
        <row r="33">
          <cell r="D33">
            <v>0.80817407799536567</v>
          </cell>
          <cell r="E33">
            <v>0.78860134506308122</v>
          </cell>
          <cell r="F33">
            <v>0.7690309107805503</v>
          </cell>
          <cell r="G33">
            <v>0.74945868986424591</v>
          </cell>
          <cell r="H33">
            <v>0.44576123497207715</v>
          </cell>
        </row>
        <row r="34">
          <cell r="D34">
            <v>10.367587113026355</v>
          </cell>
          <cell r="E34">
            <v>6.9117241567436318</v>
          </cell>
          <cell r="F34">
            <v>3.4558629562827288</v>
          </cell>
        </row>
        <row r="37">
          <cell r="D37">
            <v>0.77696147619147049</v>
          </cell>
          <cell r="E37">
            <v>3.387640094434897</v>
          </cell>
          <cell r="F37">
            <v>5.1262120090262826</v>
          </cell>
          <cell r="G37">
            <v>6.0315269691419147</v>
          </cell>
          <cell r="H37">
            <v>6.9544774200537178</v>
          </cell>
          <cell r="I37">
            <v>6.9544774200537178</v>
          </cell>
          <cell r="J37">
            <v>6.9544774200537178</v>
          </cell>
          <cell r="K37">
            <v>7.1473034735172671</v>
          </cell>
          <cell r="L37">
            <v>7.7696369475202731</v>
          </cell>
        </row>
        <row r="41">
          <cell r="D41">
            <v>102.99834829175751</v>
          </cell>
          <cell r="E41">
            <v>71.139732718624956</v>
          </cell>
          <cell r="F41">
            <v>39.281117145492409</v>
          </cell>
          <cell r="G41">
            <v>38.685283884644306</v>
          </cell>
          <cell r="H41">
            <v>35.716287554388352</v>
          </cell>
          <cell r="I41">
            <v>82.656350260734683</v>
          </cell>
          <cell r="J41">
            <v>82.656350260734683</v>
          </cell>
          <cell r="K41">
            <v>51.393560783970251</v>
          </cell>
          <cell r="L41">
            <v>51.393560783970251</v>
          </cell>
        </row>
        <row r="42">
          <cell r="D42">
            <v>81.875763299479885</v>
          </cell>
          <cell r="E42">
            <v>114.12790042883712</v>
          </cell>
          <cell r="F42">
            <v>144.36706034268076</v>
          </cell>
          <cell r="G42">
            <v>143.09190126957517</v>
          </cell>
          <cell r="H42">
            <v>144.77042425219253</v>
          </cell>
          <cell r="I42">
            <v>94.08988983861407</v>
          </cell>
          <cell r="J42">
            <v>92.388051125776556</v>
          </cell>
          <cell r="K42">
            <v>122.20867361516385</v>
          </cell>
          <cell r="L42">
            <v>123.17025813462664</v>
          </cell>
        </row>
        <row r="43">
          <cell r="D43">
            <v>6.7881754213230645E-6</v>
          </cell>
          <cell r="G43">
            <v>3.5143137062362366E-6</v>
          </cell>
          <cell r="H43">
            <v>2.089266160632627E-6</v>
          </cell>
        </row>
        <row r="45">
          <cell r="D45">
            <v>34.462037147418755</v>
          </cell>
          <cell r="E45">
            <v>22.974689043452507</v>
          </cell>
          <cell r="F45">
            <v>11.48734810396625</v>
          </cell>
          <cell r="G45">
            <v>2.3063053664756179</v>
          </cell>
          <cell r="H45">
            <v>2.3063053664756179</v>
          </cell>
          <cell r="I45">
            <v>2.3063053664756179</v>
          </cell>
          <cell r="J45">
            <v>2.3063053664756179</v>
          </cell>
        </row>
        <row r="46">
          <cell r="E46">
            <v>9.014835123243099</v>
          </cell>
          <cell r="F46">
            <v>34.456409619259652</v>
          </cell>
          <cell r="G46">
            <v>50.069149975557153</v>
          </cell>
          <cell r="H46">
            <v>55.462665704125108</v>
          </cell>
          <cell r="I46">
            <v>46.44783058088202</v>
          </cell>
          <cell r="J46">
            <v>35.972486834174298</v>
          </cell>
          <cell r="K46">
            <v>38.914577170661296</v>
          </cell>
          <cell r="L46">
            <v>41.344071529524726</v>
          </cell>
        </row>
        <row r="47">
          <cell r="D47">
            <v>2.376977234219031</v>
          </cell>
          <cell r="E47">
            <v>2.3769772297077827</v>
          </cell>
          <cell r="F47">
            <v>2.3769772201277708</v>
          </cell>
          <cell r="G47">
            <v>2.3769772139363647</v>
          </cell>
          <cell r="H47">
            <v>1.4261863041010414</v>
          </cell>
        </row>
        <row r="49">
          <cell r="D49">
            <v>28.657919960000001</v>
          </cell>
          <cell r="E49">
            <v>19.105275197013341</v>
          </cell>
          <cell r="F49">
            <v>9.5526447629866595</v>
          </cell>
        </row>
        <row r="50">
          <cell r="D50">
            <v>1.6478232336014622</v>
          </cell>
          <cell r="E50">
            <v>1.6030380558068817</v>
          </cell>
          <cell r="F50">
            <v>1.5582457234089946</v>
          </cell>
          <cell r="G50">
            <v>3.8534575347477897</v>
          </cell>
          <cell r="H50">
            <v>2.9274671842683908</v>
          </cell>
          <cell r="I50">
            <v>4.7785400725963267</v>
          </cell>
          <cell r="J50">
            <v>17.612988572724191</v>
          </cell>
          <cell r="K50">
            <v>17.612988517256522</v>
          </cell>
          <cell r="L50">
            <v>15.761915781451121</v>
          </cell>
        </row>
        <row r="51">
          <cell r="D51">
            <v>1.0252529668386925</v>
          </cell>
          <cell r="E51">
            <v>9.0571629145765513</v>
          </cell>
          <cell r="F51">
            <v>4.9029503548067757</v>
          </cell>
          <cell r="G51">
            <v>6.4437393456022036</v>
          </cell>
          <cell r="H51">
            <v>5.0677800950646859</v>
          </cell>
          <cell r="I51">
            <v>14.974180197584609</v>
          </cell>
          <cell r="J51">
            <v>13.878664036978266</v>
          </cell>
          <cell r="K51">
            <v>14.466684570627891</v>
          </cell>
          <cell r="L51">
            <v>15.083140601560922</v>
          </cell>
        </row>
        <row r="52">
          <cell r="D52">
            <v>2.5367788963287778</v>
          </cell>
          <cell r="E52">
            <v>2.5620356854887811</v>
          </cell>
          <cell r="F52">
            <v>2.7936178370764724</v>
          </cell>
          <cell r="G52">
            <v>3.9171567423030171</v>
          </cell>
          <cell r="H52">
            <v>0.17609569116693952</v>
          </cell>
          <cell r="I52">
            <v>4.135930614814586</v>
          </cell>
          <cell r="J52">
            <v>5.2210166705861507</v>
          </cell>
          <cell r="K52">
            <v>4.6576705771212197</v>
          </cell>
          <cell r="L52">
            <v>4.6002377084755715</v>
          </cell>
        </row>
        <row r="53">
          <cell r="D53">
            <v>4.5755020787153058E-2</v>
          </cell>
          <cell r="E53">
            <v>7.8201524404418646E-2</v>
          </cell>
          <cell r="F53">
            <v>5.5640430084040002E-2</v>
          </cell>
          <cell r="G53">
            <v>6.1088781129856953E-2</v>
          </cell>
          <cell r="H53">
            <v>4.6940053499102468E-3</v>
          </cell>
          <cell r="I53">
            <v>1.4309812623031586E-3</v>
          </cell>
          <cell r="J53">
            <v>2.0338050059599265E-5</v>
          </cell>
          <cell r="K53">
            <v>2.0833894547784526E-5</v>
          </cell>
          <cell r="L53">
            <v>2.3431184166454608E-5</v>
          </cell>
        </row>
        <row r="54">
          <cell r="D54">
            <v>1.2024000317704424</v>
          </cell>
          <cell r="E54">
            <v>1.5607185449554146</v>
          </cell>
          <cell r="F54">
            <v>0.39859673713304034</v>
          </cell>
          <cell r="G54">
            <v>2.6152783274663767</v>
          </cell>
          <cell r="H54">
            <v>1.1480369060096824E-7</v>
          </cell>
          <cell r="I54">
            <v>1.14106037218017E-6</v>
          </cell>
          <cell r="J54">
            <v>6.5804832629795385E-7</v>
          </cell>
          <cell r="K54">
            <v>6.9532024872157319E-7</v>
          </cell>
          <cell r="L54">
            <v>7.5532476823916298E-7</v>
          </cell>
        </row>
        <row r="55">
          <cell r="D55">
            <v>17.149840738057442</v>
          </cell>
          <cell r="E55">
            <v>12.160610885149069</v>
          </cell>
          <cell r="F55">
            <v>3.9029804685974394</v>
          </cell>
          <cell r="G55">
            <v>1.0792664372339777</v>
          </cell>
          <cell r="H55">
            <v>5.7867647544134761E-4</v>
          </cell>
          <cell r="I55">
            <v>0.7899548595172402</v>
          </cell>
          <cell r="J55">
            <v>1.5296605927930365</v>
          </cell>
          <cell r="K55">
            <v>0.95478431056405144</v>
          </cell>
          <cell r="L55">
            <v>0.91816325169097579</v>
          </cell>
        </row>
        <row r="56">
          <cell r="E56">
            <v>4.7280010691469716</v>
          </cell>
          <cell r="F56">
            <v>14.038211353040644</v>
          </cell>
          <cell r="G56">
            <v>15.409637494043823</v>
          </cell>
          <cell r="H56">
            <v>20.934628728396955</v>
          </cell>
          <cell r="I56">
            <v>16.206627659249985</v>
          </cell>
          <cell r="J56">
            <v>14.233263181941364</v>
          </cell>
          <cell r="K56">
            <v>14.57924663825084</v>
          </cell>
          <cell r="L56">
            <v>14.351403674564624</v>
          </cell>
        </row>
        <row r="57">
          <cell r="D57">
            <v>0.61320440528727771</v>
          </cell>
          <cell r="E57">
            <v>0.45990367753491834</v>
          </cell>
          <cell r="F57">
            <v>0.30660138938103226</v>
          </cell>
          <cell r="G57">
            <v>0.15330064047141254</v>
          </cell>
        </row>
        <row r="58">
          <cell r="D58">
            <v>0.34583196082418832</v>
          </cell>
          <cell r="E58">
            <v>0.34583195584003834</v>
          </cell>
          <cell r="F58">
            <v>0.34583194590054589</v>
          </cell>
          <cell r="G58">
            <v>0.20749915736337443</v>
          </cell>
        </row>
        <row r="59">
          <cell r="D59">
            <v>8.7843769985831237</v>
          </cell>
          <cell r="E59">
            <v>7.0763233592185211</v>
          </cell>
          <cell r="F59">
            <v>6.9749367402814508</v>
          </cell>
          <cell r="G59">
            <v>6.6260619696625289</v>
          </cell>
          <cell r="H59">
            <v>7.5102986832385126</v>
          </cell>
          <cell r="I59">
            <v>7.6214288343636989</v>
          </cell>
          <cell r="J59">
            <v>7.8188556448945707</v>
          </cell>
          <cell r="K59">
            <v>8.5766133693142397</v>
          </cell>
          <cell r="L59">
            <v>8.8403125049348503</v>
          </cell>
        </row>
        <row r="61">
          <cell r="D61">
            <v>9.6142658653139201E-2</v>
          </cell>
          <cell r="E61">
            <v>0.14365823828868562</v>
          </cell>
          <cell r="F61">
            <v>0.14365823828868562</v>
          </cell>
          <cell r="G61">
            <v>0.14365823828868562</v>
          </cell>
          <cell r="H61">
            <v>0.14365823828868562</v>
          </cell>
          <cell r="I61">
            <v>0.14365823828868562</v>
          </cell>
          <cell r="J61">
            <v>0.14365823828868562</v>
          </cell>
          <cell r="K61">
            <v>0.14365823828868562</v>
          </cell>
          <cell r="L61">
            <v>0.14365823828868562</v>
          </cell>
        </row>
      </sheetData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62"/>
      <sheetName val="Figure 64"/>
      <sheetName val="Figure 65"/>
      <sheetName val="Figure 66"/>
      <sheetName val="Figure 67"/>
    </sheetNames>
    <sheetDataSet>
      <sheetData sheetId="0">
        <row r="4">
          <cell r="Q4" t="str">
            <v>2013/14</v>
          </cell>
        </row>
      </sheetData>
      <sheetData sheetId="1">
        <row r="4">
          <cell r="K4" t="str">
            <v>STOR</v>
          </cell>
        </row>
      </sheetData>
      <sheetData sheetId="2">
        <row r="8">
          <cell r="H8" t="str">
            <v>Total cost over lifetime</v>
          </cell>
        </row>
      </sheetData>
      <sheetData sheetId="3">
        <row r="7">
          <cell r="K7" t="str">
            <v>Total cost over lifetime</v>
          </cell>
        </row>
      </sheetData>
      <sheetData sheetId="4">
        <row r="6">
          <cell r="J6" t="str">
            <v>Total cost over lifetime</v>
          </cell>
        </row>
      </sheetData>
    </sheetDataSet>
  </externalBook>
</externalLink>
</file>

<file path=xl/theme/_rels/themeOverride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Redpoint Colour Theme">
    <a:dk1>
      <a:sysClr val="windowText" lastClr="000000"/>
    </a:dk1>
    <a:lt1>
      <a:sysClr val="window" lastClr="FFFFFF"/>
    </a:lt1>
    <a:dk2>
      <a:srgbClr val="964305"/>
    </a:dk2>
    <a:lt2>
      <a:srgbClr val="990099"/>
    </a:lt2>
    <a:accent1>
      <a:srgbClr val="3891A7"/>
    </a:accent1>
    <a:accent2>
      <a:srgbClr val="FFC80A"/>
    </a:accent2>
    <a:accent3>
      <a:srgbClr val="CE191E"/>
    </a:accent3>
    <a:accent4>
      <a:srgbClr val="00CC00"/>
    </a:accent4>
    <a:accent5>
      <a:srgbClr val="DC0000"/>
    </a:accent5>
    <a:accent6>
      <a:srgbClr val="000099"/>
    </a:accent6>
    <a:hlink>
      <a:srgbClr val="8DC765"/>
    </a:hlink>
    <a:folHlink>
      <a:srgbClr val="AA8A14"/>
    </a:folHlink>
  </a:clrScheme>
  <a:fontScheme name="Solstice">
    <a:majorFont>
      <a:latin typeface="Gill Sans MT"/>
      <a:ea typeface=""/>
      <a:cs typeface=""/>
      <a:font script="Grek" typeface="Corbel"/>
      <a:font script="Cyrl" typeface="Corbel"/>
      <a:font script="Jpan" typeface="HGｺﾞｼｯｸE"/>
      <a:font script="Hang" typeface="휴먼매직체"/>
      <a:font script="Hans" typeface="华文中宋"/>
      <a:font script="Hant" typeface="微軟正黑體"/>
      <a:font script="Arab" typeface="Majalla UI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ajorFont>
    <a:minorFont>
      <a:latin typeface="Gill Sans MT"/>
      <a:ea typeface=""/>
      <a:cs typeface=""/>
      <a:font script="Grek" typeface="Corbel"/>
      <a:font script="Cyrl" typeface="Corbel"/>
      <a:font script="Jpan" typeface="HGｺﾞｼｯｸE"/>
      <a:font script="Hang" typeface="HY엽서L"/>
      <a:font script="Hans" typeface="华文中宋"/>
      <a:font script="Hant" typeface="微軟正黑體"/>
      <a:font script="Arab" typeface="Majalla UI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inorFont>
  </a:fontScheme>
  <a:fmtScheme name="Solstice">
    <a:fillStyleLst>
      <a:solidFill>
        <a:schemeClr val="phClr"/>
      </a:solidFill>
      <a:gradFill rotWithShape="1">
        <a:gsLst>
          <a:gs pos="0">
            <a:schemeClr val="phClr">
              <a:tint val="35000"/>
              <a:satMod val="253000"/>
            </a:schemeClr>
          </a:gs>
          <a:gs pos="50000">
            <a:schemeClr val="phClr">
              <a:tint val="42000"/>
              <a:satMod val="255000"/>
            </a:schemeClr>
          </a:gs>
          <a:gs pos="97000">
            <a:schemeClr val="phClr">
              <a:tint val="53000"/>
              <a:satMod val="260000"/>
            </a:schemeClr>
          </a:gs>
          <a:gs pos="100000">
            <a:schemeClr val="phClr">
              <a:tint val="56000"/>
              <a:satMod val="275000"/>
            </a:schemeClr>
          </a:gs>
        </a:gsLst>
        <a:path path="circle">
          <a:fillToRect l="50000" t="50000" r="50000" b="50000"/>
        </a:path>
      </a:gradFill>
      <a:gradFill rotWithShape="1">
        <a:gsLst>
          <a:gs pos="0">
            <a:schemeClr val="phClr">
              <a:tint val="92000"/>
              <a:satMod val="170000"/>
            </a:schemeClr>
          </a:gs>
          <a:gs pos="15000">
            <a:schemeClr val="phClr">
              <a:tint val="92000"/>
              <a:shade val="99000"/>
              <a:satMod val="170000"/>
            </a:schemeClr>
          </a:gs>
          <a:gs pos="62000">
            <a:schemeClr val="phClr">
              <a:tint val="96000"/>
              <a:shade val="80000"/>
              <a:satMod val="170000"/>
            </a:schemeClr>
          </a:gs>
          <a:gs pos="97000">
            <a:schemeClr val="phClr">
              <a:tint val="98000"/>
              <a:shade val="63000"/>
              <a:satMod val="170000"/>
            </a:schemeClr>
          </a:gs>
          <a:gs pos="100000">
            <a:schemeClr val="phClr">
              <a:shade val="62000"/>
              <a:satMod val="170000"/>
            </a:schemeClr>
          </a:gs>
        </a:gsLst>
        <a:path path="circle">
          <a:fillToRect l="50000" t="50000" r="50000" b="50000"/>
        </a:path>
      </a:gradFill>
    </a:fillStyleLst>
    <a:lnStyleLst>
      <a:ln w="9525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63500" dist="25400" dir="5400000" rotWithShape="0">
            <a:srgbClr val="000000">
              <a:alpha val="43137"/>
            </a:srgbClr>
          </a:outerShdw>
        </a:effectLst>
      </a:effectStyle>
      <a:effectStyle>
        <a:effectLst>
          <a:outerShdw blurRad="63500" dist="25400" dir="5400000" rotWithShape="0">
            <a:srgbClr val="000000">
              <a:alpha val="43137"/>
            </a:srgbClr>
          </a:outerShdw>
        </a:effectLst>
        <a:scene3d>
          <a:camera prst="orthographicFront" fov="0">
            <a:rot lat="0" lon="0" rev="0"/>
          </a:camera>
          <a:lightRig rig="brightRoom" dir="tl">
            <a:rot lat="0" lon="0" rev="8700000"/>
          </a:lightRig>
        </a:scene3d>
        <a:sp3d contourW="12700">
          <a:bevelT w="0" h="0"/>
          <a:contourClr>
            <a:schemeClr val="phClr">
              <a:shade val="80000"/>
            </a:schemeClr>
          </a:contourClr>
        </a:sp3d>
      </a:effectStyle>
      <a:effectStyle>
        <a:effectLst>
          <a:outerShdw blurRad="63500" dist="25400" dir="5400000" rotWithShape="0">
            <a:srgbClr val="000000">
              <a:alpha val="43137"/>
            </a:srgbClr>
          </a:outerShdw>
        </a:effectLst>
        <a:scene3d>
          <a:camera prst="orthographicFront" fov="0">
            <a:rot lat="0" lon="0" rev="0"/>
          </a:camera>
          <a:lightRig rig="brightRoom" dir="tl">
            <a:rot lat="0" lon="0" rev="5400000"/>
          </a:lightRig>
        </a:scene3d>
        <a:sp3d contourW="12700">
          <a:bevelT w="25400" h="50800" prst="angle"/>
          <a:contourClr>
            <a:schemeClr val="phClr"/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60000"/>
              <a:satMod val="355000"/>
            </a:schemeClr>
          </a:gs>
          <a:gs pos="40000">
            <a:schemeClr val="phClr">
              <a:tint val="85000"/>
              <a:satMod val="320000"/>
            </a:schemeClr>
          </a:gs>
          <a:gs pos="100000">
            <a:schemeClr val="phClr">
              <a:shade val="55000"/>
              <a:satMod val="300000"/>
            </a:schemeClr>
          </a:gs>
        </a:gsLst>
        <a:path path="circle">
          <a:fillToRect l="-24500" t="-20000" r="124500" b="120000"/>
        </a:path>
      </a:gradFill>
      <a:blipFill>
        <a:blip xmlns:r="http://schemas.openxmlformats.org/officeDocument/2006/relationships" r:embed="rId1">
          <a:duotone>
            <a:schemeClr val="phClr">
              <a:shade val="9000"/>
              <a:satMod val="300000"/>
            </a:schemeClr>
            <a:schemeClr val="phClr">
              <a:tint val="90000"/>
              <a:satMod val="225000"/>
            </a:schemeClr>
          </a:duotone>
        </a:blip>
        <a:tile tx="0" ty="0" sx="90000" sy="90000" flip="xy" algn="tl"/>
      </a:blip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64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1.xm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66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67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69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70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71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72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73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74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7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34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36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40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41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42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3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44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6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7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8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9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51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52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54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55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56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57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8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9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60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61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62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6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-0.249977111117893"/>
  </sheetPr>
  <dimension ref="B2:C105"/>
  <sheetViews>
    <sheetView tabSelected="1" topLeftCell="A4" workbookViewId="0">
      <selection activeCell="I29" sqref="I29"/>
    </sheetView>
  </sheetViews>
  <sheetFormatPr defaultRowHeight="15"/>
  <cols>
    <col min="1" max="2" width="9.140625" style="9"/>
    <col min="3" max="3" width="76.85546875" style="9" bestFit="1" customWidth="1"/>
    <col min="4" max="16384" width="9.140625" style="9"/>
  </cols>
  <sheetData>
    <row r="2" spans="2:3">
      <c r="B2" s="27" t="s">
        <v>93</v>
      </c>
      <c r="C2" s="28" t="s">
        <v>94</v>
      </c>
    </row>
    <row r="3" spans="2:3">
      <c r="B3" s="26">
        <v>3</v>
      </c>
      <c r="C3" s="242" t="s">
        <v>445</v>
      </c>
    </row>
    <row r="4" spans="2:3">
      <c r="B4" s="26">
        <v>4</v>
      </c>
      <c r="C4" s="243" t="s">
        <v>446</v>
      </c>
    </row>
    <row r="5" spans="2:3">
      <c r="B5" s="26">
        <v>5</v>
      </c>
      <c r="C5" s="243" t="s">
        <v>447</v>
      </c>
    </row>
    <row r="6" spans="2:3">
      <c r="B6" s="26">
        <v>6</v>
      </c>
      <c r="C6" s="243" t="s">
        <v>448</v>
      </c>
    </row>
    <row r="7" spans="2:3">
      <c r="B7" s="26">
        <v>7</v>
      </c>
      <c r="C7" s="243" t="s">
        <v>449</v>
      </c>
    </row>
    <row r="8" spans="2:3">
      <c r="B8" s="26">
        <v>8</v>
      </c>
      <c r="C8" s="243" t="s">
        <v>450</v>
      </c>
    </row>
    <row r="9" spans="2:3">
      <c r="B9" s="26">
        <v>9</v>
      </c>
      <c r="C9" s="243" t="s">
        <v>451</v>
      </c>
    </row>
    <row r="10" spans="2:3">
      <c r="B10" s="26">
        <v>10</v>
      </c>
      <c r="C10" s="243" t="s">
        <v>452</v>
      </c>
    </row>
    <row r="11" spans="2:3">
      <c r="B11" s="26">
        <v>13</v>
      </c>
      <c r="C11" s="243" t="s">
        <v>453</v>
      </c>
    </row>
    <row r="12" spans="2:3">
      <c r="B12" s="26">
        <v>14</v>
      </c>
      <c r="C12" s="243" t="s">
        <v>454</v>
      </c>
    </row>
    <row r="13" spans="2:3">
      <c r="B13" s="26">
        <v>15</v>
      </c>
      <c r="C13" s="243" t="s">
        <v>455</v>
      </c>
    </row>
    <row r="14" spans="2:3">
      <c r="B14" s="26">
        <v>16</v>
      </c>
      <c r="C14" s="243" t="s">
        <v>456</v>
      </c>
    </row>
    <row r="15" spans="2:3">
      <c r="B15" s="26">
        <v>17</v>
      </c>
      <c r="C15" s="243" t="s">
        <v>457</v>
      </c>
    </row>
    <row r="16" spans="2:3">
      <c r="B16" s="26">
        <v>18</v>
      </c>
      <c r="C16" s="243" t="s">
        <v>458</v>
      </c>
    </row>
    <row r="17" spans="2:3">
      <c r="B17" s="26">
        <v>19</v>
      </c>
      <c r="C17" s="243" t="s">
        <v>459</v>
      </c>
    </row>
    <row r="18" spans="2:3">
      <c r="B18" s="26">
        <v>20</v>
      </c>
      <c r="C18" s="243" t="s">
        <v>7</v>
      </c>
    </row>
    <row r="19" spans="2:3">
      <c r="B19" s="26">
        <v>21</v>
      </c>
      <c r="C19" s="243" t="s">
        <v>8</v>
      </c>
    </row>
    <row r="20" spans="2:3">
      <c r="B20" s="26">
        <v>20</v>
      </c>
      <c r="C20" s="24" t="s">
        <v>7</v>
      </c>
    </row>
    <row r="21" spans="2:3">
      <c r="B21" s="26">
        <v>21</v>
      </c>
      <c r="C21" s="24" t="s">
        <v>8</v>
      </c>
    </row>
    <row r="22" spans="2:3">
      <c r="B22" s="26">
        <v>22</v>
      </c>
      <c r="C22" s="24" t="s">
        <v>9</v>
      </c>
    </row>
    <row r="23" spans="2:3">
      <c r="B23" s="26">
        <v>23</v>
      </c>
      <c r="C23" s="24" t="s">
        <v>14</v>
      </c>
    </row>
    <row r="24" spans="2:3">
      <c r="B24" s="26">
        <v>24</v>
      </c>
      <c r="C24" s="24" t="s">
        <v>15</v>
      </c>
    </row>
    <row r="25" spans="2:3">
      <c r="B25" s="26">
        <v>25</v>
      </c>
      <c r="C25" s="24" t="s">
        <v>16</v>
      </c>
    </row>
    <row r="26" spans="2:3">
      <c r="B26" s="26">
        <v>26</v>
      </c>
      <c r="C26" s="24" t="s">
        <v>53</v>
      </c>
    </row>
    <row r="27" spans="2:3">
      <c r="B27" s="26" t="s">
        <v>475</v>
      </c>
      <c r="C27" s="24" t="s">
        <v>474</v>
      </c>
    </row>
    <row r="28" spans="2:3">
      <c r="B28" s="26">
        <v>32</v>
      </c>
      <c r="C28" s="247" t="s">
        <v>476</v>
      </c>
    </row>
    <row r="29" spans="2:3">
      <c r="B29" s="26">
        <v>34</v>
      </c>
      <c r="C29" s="24" t="s">
        <v>59</v>
      </c>
    </row>
    <row r="30" spans="2:3">
      <c r="B30" s="26">
        <v>35</v>
      </c>
      <c r="C30" s="24" t="s">
        <v>60</v>
      </c>
    </row>
    <row r="31" spans="2:3">
      <c r="B31" s="26">
        <v>36</v>
      </c>
      <c r="C31" s="24" t="s">
        <v>61</v>
      </c>
    </row>
    <row r="32" spans="2:3">
      <c r="B32" s="26">
        <v>37</v>
      </c>
      <c r="C32" s="24" t="s">
        <v>62</v>
      </c>
    </row>
    <row r="33" spans="2:3">
      <c r="B33" s="26">
        <v>38</v>
      </c>
      <c r="C33" s="24" t="s">
        <v>63</v>
      </c>
    </row>
    <row r="34" spans="2:3">
      <c r="B34" s="26">
        <v>40</v>
      </c>
      <c r="C34" s="24" t="s">
        <v>64</v>
      </c>
    </row>
    <row r="35" spans="2:3">
      <c r="B35" s="26">
        <v>41</v>
      </c>
      <c r="C35" s="24" t="s">
        <v>72</v>
      </c>
    </row>
    <row r="36" spans="2:3">
      <c r="B36" s="26">
        <v>43</v>
      </c>
      <c r="C36" s="24" t="s">
        <v>73</v>
      </c>
    </row>
    <row r="37" spans="2:3">
      <c r="B37" s="26">
        <v>45</v>
      </c>
      <c r="C37" s="24" t="s">
        <v>74</v>
      </c>
    </row>
    <row r="38" spans="2:3">
      <c r="B38" s="26">
        <v>46</v>
      </c>
      <c r="C38" s="24" t="s">
        <v>75</v>
      </c>
    </row>
    <row r="39" spans="2:3">
      <c r="B39" s="241">
        <v>47</v>
      </c>
      <c r="C39" s="25" t="s">
        <v>76</v>
      </c>
    </row>
    <row r="40" spans="2:3">
      <c r="B40" s="241">
        <v>48</v>
      </c>
      <c r="C40" s="25" t="s">
        <v>78</v>
      </c>
    </row>
    <row r="41" spans="2:3">
      <c r="B41" s="241">
        <v>49</v>
      </c>
      <c r="C41" s="24" t="s">
        <v>80</v>
      </c>
    </row>
    <row r="42" spans="2:3">
      <c r="B42" s="241" t="s">
        <v>489</v>
      </c>
      <c r="C42" s="243" t="s">
        <v>488</v>
      </c>
    </row>
    <row r="43" spans="2:3">
      <c r="B43" s="241">
        <v>54</v>
      </c>
      <c r="C43" s="24" t="s">
        <v>89</v>
      </c>
    </row>
    <row r="44" spans="2:3">
      <c r="B44" s="241">
        <v>55</v>
      </c>
      <c r="C44" s="24" t="s">
        <v>90</v>
      </c>
    </row>
    <row r="45" spans="2:3">
      <c r="B45" s="241">
        <v>56</v>
      </c>
      <c r="C45" s="24" t="s">
        <v>91</v>
      </c>
    </row>
    <row r="46" spans="2:3">
      <c r="B46" s="241">
        <v>57</v>
      </c>
      <c r="C46" s="24" t="s">
        <v>92</v>
      </c>
    </row>
    <row r="47" spans="2:3">
      <c r="B47" s="241" t="s">
        <v>490</v>
      </c>
      <c r="C47" s="243" t="s">
        <v>491</v>
      </c>
    </row>
    <row r="48" spans="2:3">
      <c r="B48" s="241">
        <v>61.571428571428598</v>
      </c>
      <c r="C48" s="243" t="s">
        <v>492</v>
      </c>
    </row>
    <row r="49" spans="2:3">
      <c r="B49" s="241">
        <v>63.428571428571402</v>
      </c>
      <c r="C49" s="243" t="s">
        <v>493</v>
      </c>
    </row>
    <row r="50" spans="2:3">
      <c r="B50" s="241">
        <v>64</v>
      </c>
      <c r="C50" s="243" t="s">
        <v>494</v>
      </c>
    </row>
    <row r="51" spans="2:3">
      <c r="B51" s="241">
        <v>65</v>
      </c>
      <c r="C51" s="243" t="s">
        <v>495</v>
      </c>
    </row>
    <row r="52" spans="2:3">
      <c r="B52" s="241">
        <v>66</v>
      </c>
      <c r="C52" s="243" t="s">
        <v>496</v>
      </c>
    </row>
    <row r="53" spans="2:3">
      <c r="B53" s="241">
        <v>67</v>
      </c>
      <c r="C53" s="243" t="s">
        <v>497</v>
      </c>
    </row>
    <row r="54" spans="2:3">
      <c r="B54" s="241">
        <v>69</v>
      </c>
      <c r="C54" s="243" t="s">
        <v>498</v>
      </c>
    </row>
    <row r="55" spans="2:3">
      <c r="B55" s="241">
        <v>70</v>
      </c>
      <c r="C55" s="243" t="s">
        <v>499</v>
      </c>
    </row>
    <row r="56" spans="2:3">
      <c r="B56" s="241" t="s">
        <v>501</v>
      </c>
      <c r="C56" s="243" t="s">
        <v>500</v>
      </c>
    </row>
    <row r="57" spans="2:3">
      <c r="B57" s="241">
        <v>75</v>
      </c>
      <c r="C57" s="243" t="s">
        <v>502</v>
      </c>
    </row>
    <row r="58" spans="2:3">
      <c r="B58" s="241">
        <v>76</v>
      </c>
      <c r="C58" s="243" t="s">
        <v>503</v>
      </c>
    </row>
    <row r="59" spans="2:3">
      <c r="B59" s="241" t="s">
        <v>504</v>
      </c>
      <c r="C59" s="243" t="s">
        <v>505</v>
      </c>
    </row>
    <row r="60" spans="2:3">
      <c r="B60" s="241">
        <v>81</v>
      </c>
      <c r="C60" s="243" t="s">
        <v>507</v>
      </c>
    </row>
    <row r="61" spans="2:3">
      <c r="B61" s="241">
        <v>82</v>
      </c>
      <c r="C61" s="243" t="s">
        <v>506</v>
      </c>
    </row>
    <row r="62" spans="2:3">
      <c r="B62" s="241" t="s">
        <v>509</v>
      </c>
      <c r="C62" s="243" t="s">
        <v>508</v>
      </c>
    </row>
    <row r="63" spans="2:3">
      <c r="B63" s="241">
        <v>87</v>
      </c>
      <c r="C63" s="243" t="s">
        <v>510</v>
      </c>
    </row>
    <row r="64" spans="2:3">
      <c r="B64" s="241">
        <v>88</v>
      </c>
      <c r="C64" s="243" t="s">
        <v>511</v>
      </c>
    </row>
    <row r="65" spans="2:3">
      <c r="B65" s="241" t="s">
        <v>513</v>
      </c>
      <c r="C65" s="243" t="s">
        <v>512</v>
      </c>
    </row>
    <row r="66" spans="2:3">
      <c r="B66" s="241">
        <v>93</v>
      </c>
      <c r="C66" s="243" t="s">
        <v>514</v>
      </c>
    </row>
    <row r="67" spans="2:3">
      <c r="B67" s="241">
        <v>94</v>
      </c>
      <c r="C67" s="243" t="s">
        <v>515</v>
      </c>
    </row>
    <row r="68" spans="2:3">
      <c r="B68" s="241">
        <v>95</v>
      </c>
      <c r="C68" s="243" t="s">
        <v>515</v>
      </c>
    </row>
    <row r="69" spans="2:3">
      <c r="B69" s="241">
        <v>96</v>
      </c>
      <c r="C69" s="243" t="s">
        <v>516</v>
      </c>
    </row>
    <row r="70" spans="2:3">
      <c r="B70" s="241">
        <v>97</v>
      </c>
      <c r="C70" s="243" t="s">
        <v>517</v>
      </c>
    </row>
    <row r="71" spans="2:3">
      <c r="B71" s="241">
        <v>98</v>
      </c>
      <c r="C71" s="243" t="s">
        <v>518</v>
      </c>
    </row>
    <row r="72" spans="2:3">
      <c r="B72" s="241">
        <v>99</v>
      </c>
      <c r="C72" s="243" t="s">
        <v>521</v>
      </c>
    </row>
    <row r="73" spans="2:3">
      <c r="B73" s="241">
        <v>100</v>
      </c>
      <c r="C73" s="243" t="s">
        <v>520</v>
      </c>
    </row>
    <row r="74" spans="2:3">
      <c r="B74" s="241">
        <v>101</v>
      </c>
      <c r="C74" s="243" t="s">
        <v>522</v>
      </c>
    </row>
    <row r="75" spans="2:3">
      <c r="B75" s="241">
        <v>102</v>
      </c>
      <c r="C75" s="243" t="s">
        <v>523</v>
      </c>
    </row>
    <row r="76" spans="2:3">
      <c r="B76" s="241" t="s">
        <v>524</v>
      </c>
      <c r="C76" s="243" t="s">
        <v>525</v>
      </c>
    </row>
    <row r="77" spans="2:3">
      <c r="B77" s="241">
        <v>108</v>
      </c>
      <c r="C77" s="243" t="s">
        <v>526</v>
      </c>
    </row>
    <row r="78" spans="2:3">
      <c r="B78" s="241">
        <v>110</v>
      </c>
      <c r="C78" s="243" t="s">
        <v>527</v>
      </c>
    </row>
    <row r="79" spans="2:3">
      <c r="B79" s="241">
        <v>111</v>
      </c>
      <c r="C79" s="243" t="s">
        <v>528</v>
      </c>
    </row>
    <row r="80" spans="2:3">
      <c r="B80" s="241">
        <v>112</v>
      </c>
      <c r="C80" s="243" t="s">
        <v>529</v>
      </c>
    </row>
    <row r="81" spans="2:3">
      <c r="B81" s="241">
        <v>113</v>
      </c>
      <c r="C81" s="243" t="s">
        <v>530</v>
      </c>
    </row>
    <row r="82" spans="2:3">
      <c r="B82" s="241">
        <v>114</v>
      </c>
      <c r="C82" s="243" t="s">
        <v>531</v>
      </c>
    </row>
    <row r="83" spans="2:3">
      <c r="B83" s="241">
        <v>116</v>
      </c>
      <c r="C83" s="243" t="s">
        <v>532</v>
      </c>
    </row>
    <row r="84" spans="2:3">
      <c r="B84" s="241">
        <v>117</v>
      </c>
      <c r="C84" s="243" t="s">
        <v>533</v>
      </c>
    </row>
    <row r="85" spans="2:3">
      <c r="B85" s="241">
        <v>118</v>
      </c>
      <c r="C85" s="243" t="s">
        <v>534</v>
      </c>
    </row>
    <row r="86" spans="2:3">
      <c r="B86" s="241">
        <v>119</v>
      </c>
      <c r="C86" s="243" t="s">
        <v>535</v>
      </c>
    </row>
    <row r="87" spans="2:3">
      <c r="B87" s="241">
        <v>120</v>
      </c>
      <c r="C87" s="243" t="s">
        <v>536</v>
      </c>
    </row>
    <row r="88" spans="2:3">
      <c r="B88" s="241">
        <v>121</v>
      </c>
      <c r="C88" s="243" t="s">
        <v>537</v>
      </c>
    </row>
    <row r="89" spans="2:3">
      <c r="B89" s="241">
        <v>122</v>
      </c>
      <c r="C89" s="243" t="s">
        <v>538</v>
      </c>
    </row>
    <row r="90" spans="2:3">
      <c r="B90" s="241">
        <v>123</v>
      </c>
      <c r="C90" s="243" t="s">
        <v>539</v>
      </c>
    </row>
    <row r="91" spans="2:3">
      <c r="B91" s="241">
        <v>124</v>
      </c>
      <c r="C91" s="243" t="s">
        <v>540</v>
      </c>
    </row>
    <row r="92" spans="2:3">
      <c r="B92" s="241">
        <v>125</v>
      </c>
      <c r="C92" s="243" t="s">
        <v>416</v>
      </c>
    </row>
    <row r="93" spans="2:3">
      <c r="B93" s="241">
        <v>126</v>
      </c>
      <c r="C93" s="243" t="s">
        <v>542</v>
      </c>
    </row>
    <row r="94" spans="2:3">
      <c r="B94" s="241">
        <v>130</v>
      </c>
      <c r="C94" s="243" t="s">
        <v>541</v>
      </c>
    </row>
    <row r="95" spans="2:3">
      <c r="B95" s="241">
        <v>132</v>
      </c>
      <c r="C95" s="243" t="s">
        <v>543</v>
      </c>
    </row>
    <row r="96" spans="2:3">
      <c r="B96" s="241" t="s">
        <v>546</v>
      </c>
      <c r="C96" s="243" t="s">
        <v>548</v>
      </c>
    </row>
    <row r="97" spans="2:3">
      <c r="B97" s="241" t="s">
        <v>547</v>
      </c>
      <c r="C97" s="243" t="s">
        <v>550</v>
      </c>
    </row>
    <row r="98" spans="2:3">
      <c r="B98" s="241"/>
    </row>
    <row r="99" spans="2:3">
      <c r="B99" s="241"/>
    </row>
    <row r="100" spans="2:3">
      <c r="B100" s="241"/>
    </row>
    <row r="101" spans="2:3">
      <c r="B101" s="241"/>
    </row>
    <row r="102" spans="2:3">
      <c r="B102" s="241"/>
    </row>
    <row r="103" spans="2:3">
      <c r="B103" s="241"/>
    </row>
    <row r="104" spans="2:3">
      <c r="B104" s="241"/>
    </row>
    <row r="105" spans="2:3">
      <c r="B105" s="241"/>
    </row>
  </sheetData>
  <hyperlinks>
    <hyperlink ref="C20" location="'Figure 20'!A1" display="Number of Heat Pumps"/>
    <hyperlink ref="C21" location="'Figure 21'!A1" display="Demand (excluding effect of removing old resistive heating)"/>
    <hyperlink ref="C22" location="'Figure 22'!A1" display="Gone Green heat pump installations and heating types replaced"/>
    <hyperlink ref="C23" location="'Figure 23'!A1" display="Slow Progression, No Progression and Low Carbon Life heat pump installations"/>
    <hyperlink ref="C24" location="'Figure 24'!A1" display="Heat pump electricity annual demand"/>
    <hyperlink ref="C25" location="'Figure 25'!A1" display="Number of homes with electric heating"/>
    <hyperlink ref="C26" location="'Figure 26'!A1" display="Annual resistive electric heat and hot water demand"/>
    <hyperlink ref="C29" location="'Figure 34'!A1" display="Residential Lighting Technology - Low Carbon Life"/>
    <hyperlink ref="C30" location="'Figure 35'!A1" display="Residential Lighting Technology - No Progression"/>
    <hyperlink ref="C31" location="'Figure 36'!A1" display="Residential Lighting Technology - Gone Green"/>
    <hyperlink ref="C32" location="'Figure 37'!A1" display="Residential Lighting Technology - Slow Progression"/>
    <hyperlink ref="C33" location="'Figure 38'!A1" display="Light demand scenarios pre-weather correction"/>
    <hyperlink ref="C34" location="'Figure 40'!A1" display="Gone Green number of appliances by type"/>
    <hyperlink ref="C35" location="'Figure 41'!A1" display="Residential appliance demand pre-weather correction"/>
    <hyperlink ref="C36" location="'Figure 43'!A1" display="Peak demand impact from residential smart meters and time-of-use-tariffs"/>
    <hyperlink ref="C37" location="'Figure 45'!A1" display="Number of electric vehicles"/>
    <hyperlink ref="C38" location="'Figure 46'!A1" display="Annual demand from electric vehicles"/>
    <hyperlink ref="C39" location="'Figure 47'!A1" display="Commuter EV charging profile"/>
    <hyperlink ref="C40" location="'Figure 48'!A1" display="Shorter distance EV charging profile"/>
    <hyperlink ref="C41" location="'Figure 49'!A1" display="Peak demand scenarios with assumed TOUT response"/>
    <hyperlink ref="C43" location="'Figure 54'!A1" display="Annual Residential Power Demand"/>
    <hyperlink ref="C44" location="'Figure 55'!A1" display="Industrial and Commercial Power Demand"/>
    <hyperlink ref="C45" location="'Figure 56'!A1" display="GB Annual Power Demand"/>
    <hyperlink ref="C46" location="'Figure 57'!A1" display="Peak ACS Demand"/>
    <hyperlink ref="C3" location="'Figure 3'!A1" display="Indexed GDP growth"/>
    <hyperlink ref="C4" location="'Figure 4'!A1" display="Indexed manufacturing output"/>
    <hyperlink ref="C5" location="'Figure 5'!A1" display="Indexed non-manufacturing output"/>
    <hyperlink ref="C6" location="'Figure 6'!A1" display="Wholesale oil price (Brent)"/>
    <hyperlink ref="C7" location="'Figure 7'!A1" display="Wholesale gas price"/>
    <hyperlink ref="C8" location="'Figure 8'!A1" display="Wholesale UK power price (baseload)"/>
    <hyperlink ref="C9" location="'Figure 9'!A1" display="Wholesale coal price"/>
    <hyperlink ref="C10" location="'Figure 10'!A1" display=" Wholesale UK carbon price"/>
    <hyperlink ref="C11" location="'Figure 13'!A1" display="Take-up of loft insulation"/>
    <hyperlink ref="C12" location="'Figure 14'!A1" display="Take-up of cavity wall insulation"/>
    <hyperlink ref="C13" location="'Figure 15'!A1" display=" Take-up of solid wall insulation"/>
    <hyperlink ref="C14" location="'Figure 16'!A1" display="Total residential insulation savings by scenario"/>
    <hyperlink ref="C15" location="'Figure 17'!A1" display="Heat demand from new houses"/>
    <hyperlink ref="C16" location="'Figure 18'!A1" display=" Household fuel types"/>
    <hyperlink ref="C17" location="'Figure 19'!A1" display="Gas demand savings from residential energy efficiency measures: Gone Green"/>
    <hyperlink ref="C18" location="'Figure 20'!A1" display="Number of Heat Pumps"/>
    <hyperlink ref="C19" location="'Figure 21'!A1" display="Demand (excluding effect of removing old resistive heating)"/>
    <hyperlink ref="C28" location="'Figure 32'!A1" display="Heat duration supply curve for 2050 (Gone Green)"/>
    <hyperlink ref="C42" location="'Figures 50-53'!A1" display="Energy inputs to transport"/>
    <hyperlink ref="C47" location="'Figures 58-61'!A1" display="Electricity use to 2050"/>
    <hyperlink ref="C48" location="'Figure 62'!A1" display="Proportion of interconnection in comparison with installed capacity"/>
    <hyperlink ref="C49" location="'Figure 63'!A1" display="NaS battery: comparison of total costs against revenue over 15 year lifetime"/>
    <hyperlink ref="C50" location="'Figure 64'!A1" display="Li-ion battery: comparison of total costs against revenue over 15 year lifetime"/>
    <hyperlink ref="C51" location="'Figure 65'!A1" display="PHES: comparison of total costs against revenue over 60 year lifetime"/>
    <hyperlink ref="C52" location="'Figure 66'!A1" display="Below ground CAES: comparison of total costs against revenue over 40 year lifetime"/>
    <hyperlink ref="C53" location="'Figure 67'!A1" display="Above ground CAES: comparison of total costs against revenue over 40 year lifetime"/>
    <hyperlink ref="C54" location="'Figure 69'!A1" display="Gone Green Generation Background"/>
    <hyperlink ref="C55" location="'Figure 70'!A1" display="Gone Green Generation Output"/>
    <hyperlink ref="C56" location="'Figure 71 - 74'!A1" display="Gone Green Power Supply Landscape at 2020/21 and 2035/36"/>
    <hyperlink ref="C57" location="'Figure 75'!A1" display="Slow Progression Generation Background"/>
    <hyperlink ref="C58" location="'Figure 76'!A1" display="Slow Progression Generation Output"/>
    <hyperlink ref="C59" location="'Figures 77 - 80'!A1" display="Slow Progression Power Supply Landscape at 2020/21 and 2035/36"/>
    <hyperlink ref="C60" location="'Figure 81'!A1" display=" No Progression Generation Background"/>
    <hyperlink ref="C61" location="'Figure 82'!A1" display="No Progression Generation Output"/>
    <hyperlink ref="C62" location="'Figures 83 - 86'!A1" display="No Progression Power Supply Landscape at 2020/21 and 2035/36"/>
    <hyperlink ref="C63" location="'Figure 87'!A1" display="Low Carbon Life Generation Background"/>
    <hyperlink ref="C64" location="'Figure 88'!A1" display="Low Carbon Life Generation Output"/>
    <hyperlink ref="C65" location="'Figures 89 - 92'!A1" display="Low Carbon Life Power Supply Landscape at 2020/21 and 2035/36"/>
    <hyperlink ref="C66" location="'Figure 93'!A1" display="Security of Supply"/>
    <hyperlink ref="C67" location="'Figure 94'!A1" display="Low Carbon Life dsitributed generation output"/>
    <hyperlink ref="C68" location="'Figure 95'!A1" display="Low Carbon Life dsitributed generation output"/>
    <hyperlink ref="C69" location="'Figure 96'!A1" display="No Progression distributed generation installed capacity"/>
    <hyperlink ref="C70" location="'Figure 97'!A1" display="No Progression distributed generation output"/>
    <hyperlink ref="C71" location="'Figure 97'!A1" display="Gone Green micro-generation Installed Capacity"/>
    <hyperlink ref="C72" location="'Figure 99'!A1" display=" Gone Green micro-generation output"/>
    <hyperlink ref="C73" location="'Figure 100'!A1" display="No Progression micro-generation Installed Capacity"/>
    <hyperlink ref="C74" location="'Figure 101'!A1" display=" No Progression micro-generation Output"/>
    <hyperlink ref="C75" location="'Figure 102'!A1" display="Cost of New (Transmission Generation)"/>
    <hyperlink ref="C76" location="'Figures 103-106'!A1" display=" Electricity Generation to 2050"/>
    <hyperlink ref="C77" location="'Figure 108'!A1" display="Residential gas demand in each scenario"/>
    <hyperlink ref="C78" location="'Figure 110'!A1" display="Total industrial and commercial demand"/>
    <hyperlink ref="C79" location="'Figure 111'!A1" display="Demand from the national transmission system to Ireland"/>
    <hyperlink ref="C80" location="'Figure 112'!A1" display=" Total gas demand"/>
    <hyperlink ref="C81" location="'Figure 113'!A1" display="Peak gas demand"/>
    <hyperlink ref="C82" location="'Figure 114'!A1" display="Gas use to 2050"/>
    <hyperlink ref="C83" location="'Figure 116'!A1" display="UKCS Annuals"/>
    <hyperlink ref="C84" location="'Figure 117'!A1" display="Biomethane Annuals"/>
    <hyperlink ref="C85" location="'Figure 118'!A1" display="Shale Annuals"/>
    <hyperlink ref="C86" location="'Figure 119'!A1" display="Norwegian Production Annuals"/>
    <hyperlink ref="C87" location="'Figure 120'!A1" display="Norway Supplies Annuals"/>
    <hyperlink ref="C88" location="'Figure 121'!A1" display="Annual Gone Green"/>
    <hyperlink ref="C89" location="'Figure 122'!A1" display="Annual Slow Progression"/>
    <hyperlink ref="C90" location="'Figure 123'!A1" display="Annual No Progression"/>
    <hyperlink ref="C91" location="'Figure 124'!A1" display="Annual Low Carbon Life"/>
    <hyperlink ref="C92" location="'Figure 126'!A1" display="Diversified Peak No Progression"/>
    <hyperlink ref="C93" location="'Figure 126'!A1" display="Diversified Peak Margins"/>
    <hyperlink ref="C94" location="'Figure 130'!A1" display="Progress towards Renewable Energy Targets"/>
    <hyperlink ref="C95" location="'Figure 132'!A1" display="Carbon Emissions and progress towards targets"/>
    <hyperlink ref="C96" location="'Figures 133-136'!A1" display="Figures 133-136: Emissions by sector"/>
    <hyperlink ref="C97" location="'Figures 137-140'!A1" display="Contributions to RED targets"/>
    <hyperlink ref="C27" location="'Figures 28-31'!A1" display="Heat supply to 205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B2:BA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42578125" style="29" customWidth="1"/>
    <col min="14" max="14" width="12.28515625" style="29" customWidth="1"/>
    <col min="15" max="16384" width="9.140625" style="29"/>
  </cols>
  <sheetData>
    <row r="2" spans="2:53">
      <c r="B2" s="45" t="s">
        <v>119</v>
      </c>
      <c r="L2" s="42" t="s">
        <v>118</v>
      </c>
      <c r="M2" s="42"/>
      <c r="N2" s="42"/>
      <c r="O2" s="40"/>
      <c r="P2" s="40"/>
      <c r="Q2" s="40"/>
      <c r="R2" s="40"/>
      <c r="S2" s="40"/>
      <c r="T2" s="40"/>
      <c r="U2" s="40"/>
      <c r="V2" s="40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0"/>
      <c r="AU2" s="40"/>
      <c r="AV2" s="40"/>
      <c r="AW2" s="40"/>
      <c r="AX2" s="40"/>
    </row>
    <row r="3" spans="2:53" s="41" customFormat="1">
      <c r="L3" s="39"/>
      <c r="M3" s="43">
        <v>2004</v>
      </c>
      <c r="N3" s="43">
        <v>2005</v>
      </c>
      <c r="O3" s="39">
        <v>2006</v>
      </c>
      <c r="P3" s="39">
        <v>2007</v>
      </c>
      <c r="Q3" s="39">
        <v>2008</v>
      </c>
      <c r="R3" s="39">
        <v>2009</v>
      </c>
      <c r="S3" s="39">
        <v>2010</v>
      </c>
      <c r="T3" s="39">
        <v>2011</v>
      </c>
      <c r="U3" s="39">
        <v>2012</v>
      </c>
      <c r="V3" s="39">
        <v>2013</v>
      </c>
      <c r="W3" s="39">
        <v>2014</v>
      </c>
      <c r="X3" s="39">
        <v>2015</v>
      </c>
      <c r="Y3" s="39">
        <v>2016</v>
      </c>
      <c r="Z3" s="39">
        <v>2017</v>
      </c>
      <c r="AA3" s="39">
        <v>2018</v>
      </c>
      <c r="AB3" s="39">
        <v>2019</v>
      </c>
      <c r="AC3" s="39">
        <v>2020</v>
      </c>
      <c r="AD3" s="39">
        <v>2021</v>
      </c>
      <c r="AE3" s="39">
        <v>2022</v>
      </c>
      <c r="AF3" s="39">
        <v>2023</v>
      </c>
      <c r="AG3" s="39">
        <v>2024</v>
      </c>
      <c r="AH3" s="39">
        <v>2025</v>
      </c>
      <c r="AI3" s="39">
        <v>2026</v>
      </c>
      <c r="AJ3" s="39">
        <v>2027</v>
      </c>
      <c r="AK3" s="39">
        <v>2028</v>
      </c>
      <c r="AL3" s="39">
        <v>2029</v>
      </c>
      <c r="AM3" s="39">
        <v>2030</v>
      </c>
      <c r="AN3" s="39">
        <v>2031</v>
      </c>
      <c r="AO3" s="39">
        <v>2032</v>
      </c>
      <c r="AP3" s="39">
        <v>2033</v>
      </c>
      <c r="AQ3" s="39">
        <v>2034</v>
      </c>
      <c r="AR3" s="39">
        <v>2035</v>
      </c>
      <c r="AS3" s="39">
        <v>2036</v>
      </c>
      <c r="AT3" s="42"/>
      <c r="AU3" s="42"/>
      <c r="AV3" s="42"/>
      <c r="AW3" s="42"/>
      <c r="AX3" s="42"/>
    </row>
    <row r="4" spans="2:53">
      <c r="L4" s="39" t="s">
        <v>117</v>
      </c>
      <c r="M4" s="38">
        <v>6.0864290529900016</v>
      </c>
      <c r="N4" s="38">
        <v>6.9396031998124998</v>
      </c>
      <c r="O4" s="37">
        <v>11.648721030283696</v>
      </c>
      <c r="P4" s="37">
        <v>0.44771843243801424</v>
      </c>
      <c r="Q4" s="37">
        <v>17.588310393860223</v>
      </c>
      <c r="R4" s="37">
        <v>11.719268809360001</v>
      </c>
      <c r="S4" s="37">
        <v>12.267728347875</v>
      </c>
      <c r="T4" s="37">
        <v>11.290512059135001</v>
      </c>
      <c r="U4" s="37">
        <v>5.9032748920599998</v>
      </c>
      <c r="V4" s="37">
        <v>15.8</v>
      </c>
      <c r="W4" s="37">
        <v>17.405817751308685</v>
      </c>
      <c r="X4" s="37">
        <v>19.03</v>
      </c>
      <c r="Y4" s="37">
        <v>23.05</v>
      </c>
      <c r="Z4" s="37">
        <v>26</v>
      </c>
      <c r="AA4" s="37">
        <v>28.22</v>
      </c>
      <c r="AB4" s="37">
        <v>30.45</v>
      </c>
      <c r="AC4" s="37">
        <v>32.67</v>
      </c>
      <c r="AD4" s="37">
        <v>37.03</v>
      </c>
      <c r="AE4" s="37">
        <v>41.38</v>
      </c>
      <c r="AF4" s="37">
        <v>45.74</v>
      </c>
      <c r="AG4" s="37">
        <v>50.09</v>
      </c>
      <c r="AH4" s="37">
        <v>54.45</v>
      </c>
      <c r="AI4" s="37">
        <v>58.81</v>
      </c>
      <c r="AJ4" s="37">
        <v>63.16</v>
      </c>
      <c r="AK4" s="37">
        <v>67.52</v>
      </c>
      <c r="AL4" s="37">
        <v>71.88</v>
      </c>
      <c r="AM4" s="37">
        <v>76.23</v>
      </c>
      <c r="AN4" s="46">
        <v>76.23</v>
      </c>
      <c r="AO4" s="46">
        <v>76.23</v>
      </c>
      <c r="AP4" s="46">
        <v>76.23</v>
      </c>
      <c r="AQ4" s="46">
        <v>76.23</v>
      </c>
      <c r="AR4" s="46">
        <v>76.23</v>
      </c>
      <c r="AS4" s="46">
        <v>76.23</v>
      </c>
      <c r="AT4" s="40"/>
      <c r="AU4" s="40"/>
      <c r="AV4" s="40"/>
      <c r="AW4" s="40"/>
      <c r="AX4" s="40"/>
    </row>
    <row r="5" spans="2:53">
      <c r="L5" s="39" t="s">
        <v>116</v>
      </c>
      <c r="M5" s="38">
        <v>6.0864290529900016</v>
      </c>
      <c r="N5" s="38">
        <v>6.9396031998124998</v>
      </c>
      <c r="O5" s="37">
        <v>11.648721030283696</v>
      </c>
      <c r="P5" s="37">
        <v>0.44771843243801424</v>
      </c>
      <c r="Q5" s="37">
        <v>17.588310393860223</v>
      </c>
      <c r="R5" s="37">
        <v>11.719268809360001</v>
      </c>
      <c r="S5" s="37">
        <v>12.267728347875</v>
      </c>
      <c r="T5" s="37">
        <v>11.290512059135001</v>
      </c>
      <c r="U5" s="37">
        <v>5.9032748920599998</v>
      </c>
      <c r="V5" s="37">
        <v>15.758461627364206</v>
      </c>
      <c r="W5" s="37">
        <v>17.405817751308685</v>
      </c>
      <c r="X5" s="37">
        <v>18.894681566080845</v>
      </c>
      <c r="Y5" s="37">
        <v>20.451422734000424</v>
      </c>
      <c r="Z5" s="37">
        <v>22.371335155430486</v>
      </c>
      <c r="AA5" s="37">
        <v>24.418396954947585</v>
      </c>
      <c r="AB5" s="37">
        <v>26.495063939416333</v>
      </c>
      <c r="AC5" s="37">
        <v>28.601666231646377</v>
      </c>
      <c r="AD5" s="37">
        <v>30.736163498752259</v>
      </c>
      <c r="AE5" s="37">
        <v>30.767504251818934</v>
      </c>
      <c r="AF5" s="37">
        <v>30.42314764545743</v>
      </c>
      <c r="AG5" s="37">
        <v>30.522100053846774</v>
      </c>
      <c r="AH5" s="37">
        <v>31.700684531545459</v>
      </c>
      <c r="AI5" s="37">
        <v>32.453815235649024</v>
      </c>
      <c r="AJ5" s="37">
        <v>32.453815235649024</v>
      </c>
      <c r="AK5" s="37">
        <v>32.453815235649024</v>
      </c>
      <c r="AL5" s="37">
        <v>32.453815235649024</v>
      </c>
      <c r="AM5" s="37">
        <v>32.453815235649024</v>
      </c>
      <c r="AN5" s="37">
        <v>32.453815235649024</v>
      </c>
      <c r="AO5" s="37">
        <v>32.453815235649024</v>
      </c>
      <c r="AP5" s="37">
        <v>32.453815235649024</v>
      </c>
      <c r="AQ5" s="37">
        <v>32.453815235649024</v>
      </c>
      <c r="AR5" s="37">
        <v>32.453815235649024</v>
      </c>
      <c r="AS5" s="37">
        <v>32.453815235649024</v>
      </c>
      <c r="AT5" s="40"/>
      <c r="AU5" s="40"/>
      <c r="AV5" s="40"/>
      <c r="AW5" s="40"/>
      <c r="AX5" s="40"/>
    </row>
    <row r="6" spans="2:53">
      <c r="L6" s="39" t="s">
        <v>6</v>
      </c>
      <c r="M6" s="38">
        <v>6.0864290529900016</v>
      </c>
      <c r="N6" s="38">
        <v>6.9396031998124998</v>
      </c>
      <c r="O6" s="37">
        <v>11.648721030283696</v>
      </c>
      <c r="P6" s="37">
        <v>0.44771843243801424</v>
      </c>
      <c r="Q6" s="37">
        <v>17.588310393860223</v>
      </c>
      <c r="R6" s="37">
        <v>11.719268809360001</v>
      </c>
      <c r="S6" s="37">
        <v>12.267728347875</v>
      </c>
      <c r="T6" s="37">
        <v>11.290512059135001</v>
      </c>
      <c r="U6" s="37">
        <v>5.9032748920599998</v>
      </c>
      <c r="V6" s="37">
        <v>15.758461627364206</v>
      </c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5"/>
      <c r="AU6" s="35"/>
      <c r="AV6" s="35"/>
      <c r="AW6" s="35"/>
      <c r="AX6" s="35"/>
      <c r="AY6" s="35"/>
      <c r="AZ6" s="35"/>
      <c r="BA6" s="35"/>
    </row>
    <row r="7" spans="2:53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2:53" s="30" customFormat="1">
      <c r="L8" s="36"/>
      <c r="M8" s="36"/>
      <c r="N8" s="36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</row>
    <row r="9" spans="2:53" s="30" customFormat="1">
      <c r="L9" s="36"/>
      <c r="M9" s="36"/>
      <c r="N9" s="36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</row>
    <row r="10" spans="2:53" s="30" customFormat="1"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2:53" s="30" customFormat="1"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2:53" s="30" customFormat="1"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</row>
    <row r="13" spans="2:53" s="30" customFormat="1"/>
    <row r="14" spans="2:53" s="30" customFormat="1"/>
    <row r="15" spans="2:53" s="30" customFormat="1"/>
    <row r="16" spans="2:53" s="30" customFormat="1"/>
    <row r="17" spans="15:46" s="30" customFormat="1"/>
    <row r="18" spans="15:46" s="30" customFormat="1"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</row>
    <row r="19" spans="15:46" s="30" customFormat="1"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3"/>
    </row>
    <row r="20" spans="15:46" s="30" customFormat="1" ht="11.25" customHeight="1"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5:46" s="30" customFormat="1"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15:46" s="30" customFormat="1"/>
    <row r="23" spans="15:46" s="30" customFormat="1"/>
    <row r="24" spans="15:46" s="30" customFormat="1"/>
    <row r="25" spans="15:46" s="30" customFormat="1"/>
    <row r="26" spans="15:46" s="30" customFormat="1"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5:46" s="30" customFormat="1"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5:46" s="30" customFormat="1"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5:46" s="30" customFormat="1"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5:46" s="30" customFormat="1"/>
    <row r="31" spans="15:46" s="30" customFormat="1"/>
    <row r="32" spans="15:46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E64097"/>
  </sheetPr>
  <dimension ref="A1:Y20"/>
  <sheetViews>
    <sheetView showGridLines="0" workbookViewId="0"/>
  </sheetViews>
  <sheetFormatPr defaultRowHeight="14.25"/>
  <cols>
    <col min="1" max="11" width="9.140625" style="53"/>
    <col min="12" max="12" width="18.140625" style="53" bestFit="1" customWidth="1"/>
    <col min="13" max="15" width="9.140625" style="53"/>
    <col min="16" max="16" width="9.140625" style="53" customWidth="1"/>
    <col min="17" max="16384" width="9.140625" style="53"/>
  </cols>
  <sheetData>
    <row r="1" spans="1:25" ht="15">
      <c r="A1" s="54" t="s">
        <v>418</v>
      </c>
    </row>
    <row r="4" spans="1:25">
      <c r="L4" s="76"/>
      <c r="M4" s="76">
        <v>2010</v>
      </c>
      <c r="N4" s="76">
        <v>2011</v>
      </c>
      <c r="O4" s="76">
        <v>2012</v>
      </c>
      <c r="P4" s="76">
        <v>2013</v>
      </c>
      <c r="Q4" s="76">
        <v>2014</v>
      </c>
      <c r="R4" s="76">
        <v>2015</v>
      </c>
      <c r="S4" s="76">
        <v>2016</v>
      </c>
      <c r="T4" s="76">
        <v>2017</v>
      </c>
      <c r="U4" s="76">
        <v>2018</v>
      </c>
      <c r="V4" s="76">
        <v>2019</v>
      </c>
      <c r="W4" s="76">
        <v>2020</v>
      </c>
    </row>
    <row r="5" spans="1:25">
      <c r="L5" s="76" t="s">
        <v>3</v>
      </c>
      <c r="M5" s="256"/>
      <c r="N5" s="256"/>
      <c r="O5" s="256">
        <v>4.2000000000000003E-2</v>
      </c>
      <c r="P5" s="256">
        <v>5.2999999999999999E-2</v>
      </c>
      <c r="Q5" s="256">
        <v>6.3E-2</v>
      </c>
      <c r="R5" s="256">
        <v>7.3999999999999996E-2</v>
      </c>
      <c r="S5" s="256">
        <v>8.5000000000000006E-2</v>
      </c>
      <c r="T5" s="256">
        <v>9.6000000000000002E-2</v>
      </c>
      <c r="U5" s="256">
        <v>0.106</v>
      </c>
      <c r="V5" s="256">
        <v>0.11700000000000001</v>
      </c>
      <c r="W5" s="256">
        <v>0.128</v>
      </c>
      <c r="X5" s="231"/>
      <c r="Y5" s="231"/>
    </row>
    <row r="6" spans="1:25">
      <c r="L6" s="76" t="s">
        <v>0</v>
      </c>
      <c r="M6" s="256"/>
      <c r="N6" s="256"/>
      <c r="O6" s="256">
        <v>4.2000000000000003E-2</v>
      </c>
      <c r="P6" s="256">
        <v>5.5E-2</v>
      </c>
      <c r="Q6" s="256">
        <v>6.9000000000000006E-2</v>
      </c>
      <c r="R6" s="256">
        <v>8.2000000000000003E-2</v>
      </c>
      <c r="S6" s="256">
        <v>9.6000000000000002E-2</v>
      </c>
      <c r="T6" s="256">
        <v>0.109</v>
      </c>
      <c r="U6" s="256">
        <v>0.123</v>
      </c>
      <c r="V6" s="256">
        <v>0.13600000000000001</v>
      </c>
      <c r="W6" s="256">
        <v>0.15</v>
      </c>
      <c r="X6" s="231"/>
      <c r="Y6" s="231"/>
    </row>
    <row r="7" spans="1:25">
      <c r="L7" s="76" t="s">
        <v>2</v>
      </c>
      <c r="M7" s="256"/>
      <c r="N7" s="256"/>
      <c r="O7" s="256">
        <v>4.2000000000000003E-2</v>
      </c>
      <c r="P7" s="256">
        <v>5.1999999999999998E-2</v>
      </c>
      <c r="Q7" s="256">
        <v>6.3E-2</v>
      </c>
      <c r="R7" s="256">
        <v>7.2999999999999995E-2</v>
      </c>
      <c r="S7" s="256">
        <v>8.4000000000000005E-2</v>
      </c>
      <c r="T7" s="256">
        <v>9.4E-2</v>
      </c>
      <c r="U7" s="256">
        <v>0.105</v>
      </c>
      <c r="V7" s="256">
        <v>0.115</v>
      </c>
      <c r="W7" s="256">
        <v>0.126</v>
      </c>
      <c r="X7" s="231"/>
      <c r="Y7" s="231"/>
    </row>
    <row r="8" spans="1:25">
      <c r="L8" s="76" t="s">
        <v>5</v>
      </c>
      <c r="M8" s="256"/>
      <c r="N8" s="256"/>
      <c r="O8" s="256">
        <v>4.2000000000000003E-2</v>
      </c>
      <c r="P8" s="256">
        <v>5.0999999999999997E-2</v>
      </c>
      <c r="Q8" s="256">
        <v>5.8999999999999997E-2</v>
      </c>
      <c r="R8" s="256">
        <v>6.8000000000000005E-2</v>
      </c>
      <c r="S8" s="256">
        <v>7.5999999999999998E-2</v>
      </c>
      <c r="T8" s="256">
        <v>8.5000000000000006E-2</v>
      </c>
      <c r="U8" s="256">
        <v>9.4E-2</v>
      </c>
      <c r="V8" s="256">
        <v>0.10199999999999999</v>
      </c>
      <c r="W8" s="256">
        <v>0.111</v>
      </c>
      <c r="X8" s="231"/>
      <c r="Y8" s="231"/>
    </row>
    <row r="9" spans="1:25">
      <c r="L9" s="76" t="s">
        <v>417</v>
      </c>
      <c r="M9" s="256">
        <v>0.15</v>
      </c>
      <c r="N9" s="256">
        <v>0.15</v>
      </c>
      <c r="O9" s="256">
        <v>0.15</v>
      </c>
      <c r="P9" s="256">
        <v>0.15</v>
      </c>
      <c r="Q9" s="256">
        <v>0.15</v>
      </c>
      <c r="R9" s="256">
        <v>0.15</v>
      </c>
      <c r="S9" s="256">
        <v>0.15</v>
      </c>
      <c r="T9" s="256">
        <v>0.15</v>
      </c>
      <c r="U9" s="256">
        <v>0.15</v>
      </c>
      <c r="V9" s="256">
        <v>0.15</v>
      </c>
      <c r="W9" s="256">
        <v>0.15</v>
      </c>
      <c r="X9" s="231"/>
      <c r="Y9" s="231"/>
    </row>
    <row r="10" spans="1:25">
      <c r="L10" s="76" t="s">
        <v>6</v>
      </c>
      <c r="M10" s="256">
        <v>3.3000000000000002E-2</v>
      </c>
      <c r="N10" s="256">
        <v>3.7999999999999999E-2</v>
      </c>
      <c r="O10" s="256">
        <v>4.2000000000000003E-2</v>
      </c>
      <c r="P10" s="76"/>
      <c r="Q10" s="76"/>
      <c r="R10" s="76"/>
      <c r="S10" s="76"/>
      <c r="T10" s="76"/>
      <c r="U10" s="76"/>
      <c r="V10" s="76"/>
      <c r="W10" s="76"/>
    </row>
    <row r="20" ht="13.5" customHeight="1"/>
  </sheetData>
  <pageMargins left="0.7" right="0.7" top="0.75" bottom="0.75" header="0.3" footer="0.3"/>
  <pageSetup paperSize="9"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4">
    <tabColor rgb="FFE64097"/>
  </sheetPr>
  <dimension ref="A1:U12"/>
  <sheetViews>
    <sheetView showGridLines="0" workbookViewId="0"/>
  </sheetViews>
  <sheetFormatPr defaultRowHeight="15"/>
  <cols>
    <col min="12" max="12" width="16.28515625" bestFit="1" customWidth="1"/>
  </cols>
  <sheetData>
    <row r="1" spans="1:21">
      <c r="A1" s="87" t="s">
        <v>420</v>
      </c>
    </row>
    <row r="7" spans="1:21">
      <c r="L7" s="257"/>
      <c r="M7" s="257">
        <v>2012</v>
      </c>
      <c r="N7" s="257">
        <v>2015</v>
      </c>
      <c r="O7" s="257">
        <v>2020</v>
      </c>
      <c r="P7" s="257">
        <v>2025</v>
      </c>
      <c r="Q7" s="257">
        <v>2030</v>
      </c>
      <c r="R7" s="257">
        <v>2035</v>
      </c>
      <c r="S7" s="257">
        <v>2040</v>
      </c>
      <c r="T7" s="257">
        <v>2045</v>
      </c>
      <c r="U7" s="257">
        <v>2050</v>
      </c>
    </row>
    <row r="8" spans="1:21">
      <c r="L8" s="257" t="s">
        <v>419</v>
      </c>
      <c r="M8" s="258">
        <v>494</v>
      </c>
      <c r="N8" s="258">
        <v>489.47499999999997</v>
      </c>
      <c r="O8" s="258">
        <v>434.54999999999995</v>
      </c>
      <c r="P8" s="258">
        <v>365.91316560357325</v>
      </c>
      <c r="Q8" s="258">
        <v>289.00044909023165</v>
      </c>
      <c r="R8" s="258">
        <v>225.04032609666166</v>
      </c>
      <c r="S8" s="258">
        <v>174.8894267468109</v>
      </c>
      <c r="T8" s="258">
        <v>135.64202231638833</v>
      </c>
      <c r="U8" s="258">
        <v>105.00595747750054</v>
      </c>
    </row>
    <row r="9" spans="1:21">
      <c r="L9" s="257" t="s">
        <v>0</v>
      </c>
      <c r="M9" s="258">
        <v>494.00010970329441</v>
      </c>
      <c r="N9" s="258">
        <v>470.47212653887169</v>
      </c>
      <c r="O9" s="258">
        <v>379.07625890257719</v>
      </c>
      <c r="P9" s="258">
        <v>350.0713147456064</v>
      </c>
      <c r="Q9" s="258">
        <v>289.00093232744103</v>
      </c>
      <c r="R9" s="258">
        <v>225.04086384483173</v>
      </c>
      <c r="S9" s="258">
        <v>174.89003058705345</v>
      </c>
      <c r="T9" s="258">
        <v>135.64254306429413</v>
      </c>
      <c r="U9" s="258">
        <v>105.00640026253622</v>
      </c>
    </row>
    <row r="10" spans="1:21">
      <c r="L10" s="257" t="s">
        <v>2</v>
      </c>
      <c r="M10" s="258">
        <v>493.99999992097639</v>
      </c>
      <c r="N10" s="258">
        <v>483.2666067597192</v>
      </c>
      <c r="O10" s="258">
        <v>401.00658343601788</v>
      </c>
      <c r="P10" s="258">
        <v>376.86505619301914</v>
      </c>
      <c r="Q10" s="258">
        <v>330.00035782725143</v>
      </c>
      <c r="R10" s="258">
        <v>278.83225894786898</v>
      </c>
      <c r="S10" s="258">
        <v>238.71153981920369</v>
      </c>
      <c r="T10" s="258">
        <v>207.31361658160995</v>
      </c>
      <c r="U10" s="258">
        <v>182.80476264520885</v>
      </c>
    </row>
    <row r="11" spans="1:21">
      <c r="L11" s="257" t="s">
        <v>5</v>
      </c>
      <c r="M11" s="258">
        <v>493.99999977635855</v>
      </c>
      <c r="N11" s="258">
        <v>490.36372666955913</v>
      </c>
      <c r="O11" s="258">
        <v>434.60562273458106</v>
      </c>
      <c r="P11" s="258">
        <v>417.19384284176783</v>
      </c>
      <c r="Q11" s="258">
        <v>397.91041075815627</v>
      </c>
      <c r="R11" s="258">
        <v>397.73719732979379</v>
      </c>
      <c r="S11" s="258">
        <v>403.08824004934996</v>
      </c>
      <c r="T11" s="258">
        <v>412.9157401092487</v>
      </c>
      <c r="U11" s="258">
        <v>425.89238081011979</v>
      </c>
    </row>
    <row r="12" spans="1:21">
      <c r="L12" s="257" t="s">
        <v>3</v>
      </c>
      <c r="M12" s="258">
        <v>493.99999986790857</v>
      </c>
      <c r="N12" s="258">
        <v>489.40168732605275</v>
      </c>
      <c r="O12" s="258">
        <v>412.51310808141534</v>
      </c>
      <c r="P12" s="258">
        <v>365.91316590906933</v>
      </c>
      <c r="Q12" s="258">
        <v>289.00044914338417</v>
      </c>
      <c r="R12" s="258">
        <v>225.04032563730593</v>
      </c>
      <c r="S12" s="258">
        <v>174.88942654471327</v>
      </c>
      <c r="T12" s="258">
        <v>135.64201955195153</v>
      </c>
      <c r="U12" s="258">
        <v>105.0059537445928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Emissions">
    <tabColor rgb="FFE64097"/>
    <pageSetUpPr fitToPage="1"/>
  </sheetPr>
  <dimension ref="A1:CC136"/>
  <sheetViews>
    <sheetView showGridLines="0" zoomScaleNormal="100" workbookViewId="0"/>
  </sheetViews>
  <sheetFormatPr defaultRowHeight="15"/>
  <cols>
    <col min="1" max="1" width="15.28515625" customWidth="1"/>
    <col min="2" max="2" width="35.85546875" customWidth="1"/>
    <col min="3" max="11" width="7.42578125" customWidth="1"/>
    <col min="12" max="12" width="6.85546875" bestFit="1" customWidth="1"/>
    <col min="13" max="13" width="30.85546875" customWidth="1"/>
    <col min="14" max="14" width="6.85546875" bestFit="1" customWidth="1" collapsed="1"/>
    <col min="15" max="30" width="6.85546875" customWidth="1"/>
    <col min="31" max="31" width="6.85546875" bestFit="1" customWidth="1" collapsed="1"/>
    <col min="32" max="80" width="6.85546875" customWidth="1"/>
    <col min="81" max="81" width="6.85546875" bestFit="1" customWidth="1" collapsed="1"/>
    <col min="82" max="82" width="43.28515625" customWidth="1"/>
  </cols>
  <sheetData>
    <row r="1" spans="1:22">
      <c r="A1" s="87" t="s">
        <v>545</v>
      </c>
    </row>
    <row r="2" spans="1:22" ht="13.5" customHeight="1">
      <c r="A2" s="259" t="s">
        <v>544</v>
      </c>
    </row>
    <row r="6" spans="1:22">
      <c r="A6" t="s">
        <v>433</v>
      </c>
    </row>
    <row r="11" spans="1:22">
      <c r="M11" s="257" t="s">
        <v>432</v>
      </c>
      <c r="N11" s="257">
        <v>2012</v>
      </c>
      <c r="O11" s="257">
        <v>2015</v>
      </c>
      <c r="P11" s="257">
        <v>2020</v>
      </c>
      <c r="Q11" s="257">
        <v>2025</v>
      </c>
      <c r="R11" s="257">
        <v>2030</v>
      </c>
      <c r="S11" s="257">
        <v>2035</v>
      </c>
      <c r="T11" s="257">
        <v>2040</v>
      </c>
      <c r="U11" s="257">
        <v>2045</v>
      </c>
      <c r="V11" s="257">
        <v>2050</v>
      </c>
    </row>
    <row r="12" spans="1:22">
      <c r="M12" s="257" t="s">
        <v>428</v>
      </c>
      <c r="N12" s="258">
        <v>1.1462026390144056</v>
      </c>
      <c r="O12" s="258">
        <v>1.3464769736269062</v>
      </c>
      <c r="P12" s="258">
        <v>1.5046795708666239</v>
      </c>
      <c r="Q12" s="258">
        <v>1.5983552021474043</v>
      </c>
      <c r="R12" s="258">
        <v>1.898945106370346</v>
      </c>
      <c r="S12" s="258">
        <v>1.8023598998802894</v>
      </c>
      <c r="T12" s="258">
        <v>1.8271203758265011</v>
      </c>
      <c r="U12" s="258">
        <v>1.7068898909490218</v>
      </c>
      <c r="V12" s="258">
        <v>1.8738325068619786</v>
      </c>
    </row>
    <row r="13" spans="1:22">
      <c r="M13" s="257" t="s">
        <v>427</v>
      </c>
      <c r="N13" s="258">
        <v>163.58326795739566</v>
      </c>
      <c r="O13" s="258">
        <v>146.21504395047987</v>
      </c>
      <c r="P13" s="258">
        <v>63.648678555592355</v>
      </c>
      <c r="Q13" s="258">
        <v>57.056845830139103</v>
      </c>
      <c r="R13" s="258">
        <v>25.667278955711218</v>
      </c>
      <c r="S13" s="258">
        <v>-2.0936849530350008</v>
      </c>
      <c r="T13" s="258">
        <v>-6.0005989338816734</v>
      </c>
      <c r="U13" s="258">
        <v>4.4274414508744515</v>
      </c>
      <c r="V13" s="258">
        <v>7.0938315970127306</v>
      </c>
    </row>
    <row r="14" spans="1:22">
      <c r="M14" s="257" t="s">
        <v>426</v>
      </c>
      <c r="N14" s="258">
        <v>87.52491863229217</v>
      </c>
      <c r="O14" s="258">
        <v>86.278160961680385</v>
      </c>
      <c r="P14" s="258">
        <v>82.889806372830662</v>
      </c>
      <c r="Q14" s="258">
        <v>80.028976947502187</v>
      </c>
      <c r="R14" s="258">
        <v>71.278555229711031</v>
      </c>
      <c r="S14" s="258">
        <v>68.582689845693764</v>
      </c>
      <c r="T14" s="258">
        <v>45.759097607242516</v>
      </c>
      <c r="U14" s="258">
        <v>29.783580976875093</v>
      </c>
      <c r="V14" s="258">
        <v>16.878922135125865</v>
      </c>
    </row>
    <row r="15" spans="1:22">
      <c r="M15" s="257" t="s">
        <v>425</v>
      </c>
      <c r="N15" s="258">
        <v>19.847246658312539</v>
      </c>
      <c r="O15" s="258">
        <v>17.272151248639002</v>
      </c>
      <c r="P15" s="258">
        <v>14.629333044875187</v>
      </c>
      <c r="Q15" s="258">
        <v>13.438044132808207</v>
      </c>
      <c r="R15" s="258">
        <v>17.920938403737107</v>
      </c>
      <c r="S15" s="258">
        <v>10.941543544085741</v>
      </c>
      <c r="T15" s="258">
        <v>10.660536953511889</v>
      </c>
      <c r="U15" s="258">
        <v>9.3551926890870511</v>
      </c>
      <c r="V15" s="258">
        <v>4.2270154496929848</v>
      </c>
    </row>
    <row r="16" spans="1:22">
      <c r="M16" s="257" t="s">
        <v>424</v>
      </c>
      <c r="N16" s="258">
        <v>81.114280956896025</v>
      </c>
      <c r="O16" s="258">
        <v>81.608924032716502</v>
      </c>
      <c r="P16" s="258">
        <v>83.537959385242431</v>
      </c>
      <c r="Q16" s="258">
        <v>76.295224051241391</v>
      </c>
      <c r="R16" s="258">
        <v>75.072566363739085</v>
      </c>
      <c r="S16" s="258">
        <v>68.661971624648189</v>
      </c>
      <c r="T16" s="258">
        <v>63.777976406197098</v>
      </c>
      <c r="U16" s="258">
        <v>53.265767046561592</v>
      </c>
      <c r="V16" s="258">
        <v>32.333501226560664</v>
      </c>
    </row>
    <row r="17" spans="13:28">
      <c r="M17" s="257" t="s">
        <v>423</v>
      </c>
      <c r="N17" s="258">
        <v>114.5336040141641</v>
      </c>
      <c r="O17" s="258">
        <v>104.7465227847223</v>
      </c>
      <c r="P17" s="258">
        <v>96.46193701637398</v>
      </c>
      <c r="Q17" s="258">
        <v>88.565954593658162</v>
      </c>
      <c r="R17" s="258">
        <v>70.053023047824425</v>
      </c>
      <c r="S17" s="258">
        <v>40.445983914376406</v>
      </c>
      <c r="T17" s="258">
        <v>27.950997459167745</v>
      </c>
      <c r="U17" s="258">
        <v>1.9282182259495302</v>
      </c>
      <c r="V17" s="258">
        <v>-5.5782871898569448</v>
      </c>
    </row>
    <row r="18" spans="13:28">
      <c r="M18" s="257" t="s">
        <v>422</v>
      </c>
      <c r="N18" s="258">
        <v>44.650801575476351</v>
      </c>
      <c r="O18" s="258">
        <v>50.452173543858947</v>
      </c>
      <c r="P18" s="258">
        <v>52.33969024256816</v>
      </c>
      <c r="Q18" s="258">
        <v>48.743071460533166</v>
      </c>
      <c r="R18" s="258">
        <v>39.780279888834457</v>
      </c>
      <c r="S18" s="258">
        <v>32.219871349567221</v>
      </c>
      <c r="T18" s="258">
        <v>26.355982603422913</v>
      </c>
      <c r="U18" s="258">
        <v>30.269675979934693</v>
      </c>
      <c r="V18" s="258">
        <v>42.752863458327077</v>
      </c>
    </row>
    <row r="19" spans="13:28">
      <c r="M19" s="257" t="s">
        <v>140</v>
      </c>
      <c r="N19" s="258">
        <v>-18.400212719731368</v>
      </c>
      <c r="O19" s="258">
        <v>-17.447326955829215</v>
      </c>
      <c r="P19" s="258">
        <v>-15.935825284334941</v>
      </c>
      <c r="Q19" s="258">
        <v>-15.655157469459619</v>
      </c>
      <c r="R19" s="258">
        <v>-12.670654666727012</v>
      </c>
      <c r="S19" s="258">
        <v>4.4801286217206666</v>
      </c>
      <c r="T19" s="258">
        <v>4.5589181180855967</v>
      </c>
      <c r="U19" s="258">
        <v>4.9057768070870509</v>
      </c>
      <c r="V19" s="258">
        <v>5.4247210823452079</v>
      </c>
    </row>
    <row r="20" spans="13:28">
      <c r="M20" s="257" t="s">
        <v>421</v>
      </c>
      <c r="N20" s="258">
        <v>494.00010970329441</v>
      </c>
      <c r="O20" s="258">
        <v>470.47212653887169</v>
      </c>
      <c r="P20" s="258">
        <v>379.07625890257719</v>
      </c>
      <c r="Q20" s="258">
        <v>350.0713147456064</v>
      </c>
      <c r="R20" s="258">
        <v>289.00093232744103</v>
      </c>
      <c r="S20" s="258">
        <v>225.04086384483173</v>
      </c>
      <c r="T20" s="258">
        <v>174.89003058705345</v>
      </c>
      <c r="U20" s="258">
        <v>135.64254306429413</v>
      </c>
      <c r="V20" s="258">
        <v>105.00640026253622</v>
      </c>
    </row>
    <row r="24" spans="13:28">
      <c r="T24" s="236"/>
      <c r="U24" s="236"/>
      <c r="V24" s="236"/>
      <c r="W24" s="236"/>
      <c r="X24" s="236"/>
      <c r="Y24" s="236"/>
      <c r="Z24" s="236"/>
      <c r="AA24" s="236"/>
      <c r="AB24" s="236"/>
    </row>
    <row r="44" spans="1:1">
      <c r="A44" t="s">
        <v>431</v>
      </c>
    </row>
    <row r="49" spans="13:22">
      <c r="M49" s="257" t="s">
        <v>2</v>
      </c>
      <c r="N49" s="257">
        <v>2012</v>
      </c>
      <c r="O49" s="257">
        <v>2015</v>
      </c>
      <c r="P49" s="257">
        <v>2020</v>
      </c>
      <c r="Q49" s="257">
        <v>2025</v>
      </c>
      <c r="R49" s="257">
        <v>2030</v>
      </c>
      <c r="S49" s="257">
        <v>2035</v>
      </c>
      <c r="T49" s="257">
        <v>2040</v>
      </c>
      <c r="U49" s="257">
        <v>2045</v>
      </c>
      <c r="V49" s="257">
        <v>2050</v>
      </c>
    </row>
    <row r="50" spans="13:22">
      <c r="M50" s="257" t="s">
        <v>428</v>
      </c>
      <c r="N50" s="258">
        <v>0.65511631604908904</v>
      </c>
      <c r="O50" s="258">
        <v>0.69608701884613156</v>
      </c>
      <c r="P50" s="258">
        <v>1.1661231501505673</v>
      </c>
      <c r="Q50" s="258">
        <v>1.3880588011807868</v>
      </c>
      <c r="R50" s="258">
        <v>1.5997499028075997</v>
      </c>
      <c r="S50" s="258">
        <v>1.7118324593427587</v>
      </c>
      <c r="T50" s="258">
        <v>1.6625938915387106</v>
      </c>
      <c r="U50" s="258">
        <v>1.6681827432116991</v>
      </c>
      <c r="V50" s="258">
        <v>1.6484238453457289</v>
      </c>
    </row>
    <row r="51" spans="13:22">
      <c r="M51" s="257" t="s">
        <v>427</v>
      </c>
      <c r="N51" s="258">
        <v>158.56721846246674</v>
      </c>
      <c r="O51" s="258">
        <v>142.45007028093124</v>
      </c>
      <c r="P51" s="258">
        <v>75.541490754743734</v>
      </c>
      <c r="Q51" s="258">
        <v>62.840862229157814</v>
      </c>
      <c r="R51" s="258">
        <v>36.954155380188411</v>
      </c>
      <c r="S51" s="258">
        <v>50.207237655912813</v>
      </c>
      <c r="T51" s="258">
        <v>35.064091589594817</v>
      </c>
      <c r="U51" s="258">
        <v>24.321100544569134</v>
      </c>
      <c r="V51" s="258">
        <v>6.8515691733141519</v>
      </c>
    </row>
    <row r="52" spans="13:22">
      <c r="M52" s="257" t="s">
        <v>426</v>
      </c>
      <c r="N52" s="258">
        <v>87.697974286306177</v>
      </c>
      <c r="O52" s="258">
        <v>86.415594112851764</v>
      </c>
      <c r="P52" s="258">
        <v>84.402123712334074</v>
      </c>
      <c r="Q52" s="258">
        <v>84.320608158961804</v>
      </c>
      <c r="R52" s="258">
        <v>78.526010248177499</v>
      </c>
      <c r="S52" s="258">
        <v>73.41957825224668</v>
      </c>
      <c r="T52" s="258">
        <v>62.70110979112588</v>
      </c>
      <c r="U52" s="258">
        <v>44.61214574161356</v>
      </c>
      <c r="V52" s="258">
        <v>32.316440734972211</v>
      </c>
    </row>
    <row r="53" spans="13:22">
      <c r="M53" s="257" t="s">
        <v>425</v>
      </c>
      <c r="N53" s="258">
        <v>19.857507139617624</v>
      </c>
      <c r="O53" s="258">
        <v>18.296098876805527</v>
      </c>
      <c r="P53" s="258">
        <v>14.407514237903269</v>
      </c>
      <c r="Q53" s="258">
        <v>15.187210365630252</v>
      </c>
      <c r="R53" s="258">
        <v>15.538405145141605</v>
      </c>
      <c r="S53" s="258">
        <v>10.221117120977707</v>
      </c>
      <c r="T53" s="258">
        <v>10.396622203051216</v>
      </c>
      <c r="U53" s="258">
        <v>9.2402470398518091</v>
      </c>
      <c r="V53" s="258">
        <v>7.56924212214967</v>
      </c>
    </row>
    <row r="54" spans="13:22">
      <c r="M54" s="257" t="s">
        <v>424</v>
      </c>
      <c r="N54" s="258">
        <v>81.11441931077124</v>
      </c>
      <c r="O54" s="258">
        <v>77.017229815196941</v>
      </c>
      <c r="P54" s="258">
        <v>72.714692702006658</v>
      </c>
      <c r="Q54" s="258">
        <v>71.368361784764971</v>
      </c>
      <c r="R54" s="258">
        <v>71.172990157524339</v>
      </c>
      <c r="S54" s="258">
        <v>68.133372311981816</v>
      </c>
      <c r="T54" s="258">
        <v>67.370813963539177</v>
      </c>
      <c r="U54" s="258">
        <v>66.814961454267575</v>
      </c>
      <c r="V54" s="258">
        <v>54.37222473018501</v>
      </c>
    </row>
    <row r="55" spans="13:22">
      <c r="M55" s="257" t="s">
        <v>423</v>
      </c>
      <c r="N55" s="258">
        <v>114.3972449143284</v>
      </c>
      <c r="O55" s="258">
        <v>105.55788750226687</v>
      </c>
      <c r="P55" s="258">
        <v>97.18618627326255</v>
      </c>
      <c r="Q55" s="258">
        <v>91.726128442393488</v>
      </c>
      <c r="R55" s="258">
        <v>90.227731227498225</v>
      </c>
      <c r="S55" s="258">
        <v>50.256925612762544</v>
      </c>
      <c r="T55" s="258">
        <v>43.072747904301742</v>
      </c>
      <c r="U55" s="258">
        <v>43.392622351900513</v>
      </c>
      <c r="V55" s="258">
        <v>48.168868360638378</v>
      </c>
    </row>
    <row r="56" spans="13:22">
      <c r="M56" s="257" t="s">
        <v>422</v>
      </c>
      <c r="N56" s="258">
        <v>44.650653380880918</v>
      </c>
      <c r="O56" s="258">
        <v>50.452180338548203</v>
      </c>
      <c r="P56" s="258">
        <v>52.339680378180013</v>
      </c>
      <c r="Q56" s="258">
        <v>49.076900100500971</v>
      </c>
      <c r="R56" s="258">
        <v>41.386564614731675</v>
      </c>
      <c r="S56" s="258">
        <v>32.765255841971637</v>
      </c>
      <c r="T56" s="258">
        <v>25.980378368855586</v>
      </c>
      <c r="U56" s="258">
        <v>25.643423009364927</v>
      </c>
      <c r="V56" s="258">
        <v>38.853971759004217</v>
      </c>
    </row>
    <row r="57" spans="13:22">
      <c r="M57" s="257" t="s">
        <v>140</v>
      </c>
      <c r="N57" s="258">
        <v>2.1490147615944952</v>
      </c>
      <c r="O57" s="258">
        <v>2.3814588142725341</v>
      </c>
      <c r="P57" s="258">
        <v>3.2487722274369859</v>
      </c>
      <c r="Q57" s="258">
        <v>0.95692631042896958</v>
      </c>
      <c r="R57" s="258">
        <v>-5.4052488488179851</v>
      </c>
      <c r="S57" s="258">
        <v>-7.8830603073270149</v>
      </c>
      <c r="T57" s="258">
        <v>-7.536817892803426</v>
      </c>
      <c r="U57" s="258">
        <v>-8.3790663031692709</v>
      </c>
      <c r="V57" s="258">
        <v>-6.9759780804005214</v>
      </c>
    </row>
    <row r="58" spans="13:22">
      <c r="M58" s="257" t="s">
        <v>421</v>
      </c>
      <c r="N58" s="258">
        <v>493.99999992097639</v>
      </c>
      <c r="O58" s="258">
        <v>483.2666067597192</v>
      </c>
      <c r="P58" s="258">
        <v>401.00658343601788</v>
      </c>
      <c r="Q58" s="258">
        <v>376.86505619301914</v>
      </c>
      <c r="R58" s="258">
        <v>330.00035782725143</v>
      </c>
      <c r="S58" s="258">
        <v>278.83225894786898</v>
      </c>
      <c r="T58" s="258">
        <v>238.71153981920369</v>
      </c>
      <c r="U58" s="258">
        <v>207.31361658160995</v>
      </c>
      <c r="V58" s="258">
        <v>182.80476264520885</v>
      </c>
    </row>
    <row r="81" spans="1:22">
      <c r="A81" t="s">
        <v>430</v>
      </c>
    </row>
    <row r="89" spans="1:22">
      <c r="M89" s="257" t="s">
        <v>5</v>
      </c>
      <c r="N89" s="257">
        <v>2012</v>
      </c>
      <c r="O89" s="257">
        <v>2015</v>
      </c>
      <c r="P89" s="257">
        <v>2020</v>
      </c>
      <c r="Q89" s="257">
        <v>2025</v>
      </c>
      <c r="R89" s="257">
        <v>2030</v>
      </c>
      <c r="S89" s="257">
        <v>2035</v>
      </c>
      <c r="T89" s="257">
        <v>2040</v>
      </c>
      <c r="U89" s="257">
        <v>2045</v>
      </c>
      <c r="V89" s="257">
        <v>2050</v>
      </c>
    </row>
    <row r="90" spans="1:22">
      <c r="M90" s="257" t="s">
        <v>428</v>
      </c>
      <c r="N90" s="258">
        <v>0.65511631161035222</v>
      </c>
      <c r="O90" s="258">
        <v>0.933429107132423</v>
      </c>
      <c r="P90" s="258">
        <v>1.3157835684885142</v>
      </c>
      <c r="Q90" s="258">
        <v>1.6672226554456908</v>
      </c>
      <c r="R90" s="258">
        <v>1.9260689693909423</v>
      </c>
      <c r="S90" s="258">
        <v>1.5816795638389969</v>
      </c>
      <c r="T90" s="258">
        <v>1.5770665582022785</v>
      </c>
      <c r="U90" s="258">
        <v>1.572090400252333</v>
      </c>
      <c r="V90" s="258">
        <v>1.5745446230229625</v>
      </c>
    </row>
    <row r="91" spans="1:22">
      <c r="M91" s="257" t="s">
        <v>427</v>
      </c>
      <c r="N91" s="258">
        <v>158.03006714129793</v>
      </c>
      <c r="O91" s="258">
        <v>144.82630046368317</v>
      </c>
      <c r="P91" s="258">
        <v>89.762858609067393</v>
      </c>
      <c r="Q91" s="258">
        <v>87.902035261017517</v>
      </c>
      <c r="R91" s="258">
        <v>75.940632266086297</v>
      </c>
      <c r="S91" s="258">
        <v>107.9154132710936</v>
      </c>
      <c r="T91" s="258">
        <v>115.01850723002985</v>
      </c>
      <c r="U91" s="258">
        <v>114.13020689998906</v>
      </c>
      <c r="V91" s="258">
        <v>114.4333318164783</v>
      </c>
    </row>
    <row r="92" spans="1:22">
      <c r="M92" s="257" t="s">
        <v>426</v>
      </c>
      <c r="N92" s="258">
        <v>88.764519660371789</v>
      </c>
      <c r="O92" s="258">
        <v>86.3507281866695</v>
      </c>
      <c r="P92" s="258">
        <v>83.779669713967721</v>
      </c>
      <c r="Q92" s="258">
        <v>81.837065809202571</v>
      </c>
      <c r="R92" s="258">
        <v>81.124617235916517</v>
      </c>
      <c r="S92" s="258">
        <v>80.143294531716279</v>
      </c>
      <c r="T92" s="258">
        <v>79.740002797993938</v>
      </c>
      <c r="U92" s="258">
        <v>77.95031376977218</v>
      </c>
      <c r="V92" s="258">
        <v>77.101594328741285</v>
      </c>
    </row>
    <row r="93" spans="1:22">
      <c r="M93" s="257" t="s">
        <v>425</v>
      </c>
      <c r="N93" s="258">
        <v>19.880521510301559</v>
      </c>
      <c r="O93" s="258">
        <v>16.203148986602084</v>
      </c>
      <c r="P93" s="258">
        <v>12.753857809852239</v>
      </c>
      <c r="Q93" s="258">
        <v>12.213509866864086</v>
      </c>
      <c r="R93" s="258">
        <v>16.949999820250095</v>
      </c>
      <c r="S93" s="258">
        <v>9.0770853256102058</v>
      </c>
      <c r="T93" s="258">
        <v>9.2276615036203982</v>
      </c>
      <c r="U93" s="258">
        <v>9.140630669174433</v>
      </c>
      <c r="V93" s="258">
        <v>8.2689343353792335</v>
      </c>
    </row>
    <row r="94" spans="1:22">
      <c r="M94" s="257" t="s">
        <v>424</v>
      </c>
      <c r="N94" s="258">
        <v>81.12714599916535</v>
      </c>
      <c r="O94" s="258">
        <v>84.871508283794881</v>
      </c>
      <c r="P94" s="258">
        <v>94.782131333125761</v>
      </c>
      <c r="Q94" s="258">
        <v>96.725488401734125</v>
      </c>
      <c r="R94" s="258">
        <v>99.392307218804959</v>
      </c>
      <c r="S94" s="258">
        <v>86.26200878779116</v>
      </c>
      <c r="T94" s="258">
        <v>81.377975371179275</v>
      </c>
      <c r="U94" s="258">
        <v>86.598901818486809</v>
      </c>
      <c r="V94" s="258">
        <v>87.813900749679902</v>
      </c>
    </row>
    <row r="95" spans="1:22">
      <c r="M95" s="257" t="s">
        <v>423</v>
      </c>
      <c r="N95" s="258">
        <v>114.12572896886459</v>
      </c>
      <c r="O95" s="258">
        <v>104.69778004788546</v>
      </c>
      <c r="P95" s="258">
        <v>97.244279640015307</v>
      </c>
      <c r="Q95" s="258">
        <v>88.203120663101529</v>
      </c>
      <c r="R95" s="258">
        <v>88.998600993910017</v>
      </c>
      <c r="S95" s="258">
        <v>89.447218014282896</v>
      </c>
      <c r="T95" s="258">
        <v>94.254300413877445</v>
      </c>
      <c r="U95" s="258">
        <v>99.530164003943213</v>
      </c>
      <c r="V95" s="258">
        <v>104.56698087210222</v>
      </c>
    </row>
    <row r="96" spans="1:22">
      <c r="M96" s="257" t="s">
        <v>422</v>
      </c>
      <c r="N96" s="258">
        <v>44.650653280534371</v>
      </c>
      <c r="O96" s="258">
        <v>50.452180380290706</v>
      </c>
      <c r="P96" s="258">
        <v>52.339680343349983</v>
      </c>
      <c r="Q96" s="258">
        <v>47.101141717926353</v>
      </c>
      <c r="R96" s="258">
        <v>37.801105158344384</v>
      </c>
      <c r="S96" s="258">
        <v>27.870903303800315</v>
      </c>
      <c r="T96" s="258">
        <v>25.980378773721846</v>
      </c>
      <c r="U96" s="258">
        <v>25.810492224829702</v>
      </c>
      <c r="V96" s="258">
        <v>29.159926857776508</v>
      </c>
    </row>
    <row r="97" spans="13:22">
      <c r="M97" s="257" t="s">
        <v>140</v>
      </c>
      <c r="N97" s="258">
        <v>2.1365483347971712</v>
      </c>
      <c r="O97" s="258">
        <v>2.0286512135009453</v>
      </c>
      <c r="P97" s="258">
        <v>2.6273617167141423</v>
      </c>
      <c r="Q97" s="258">
        <v>1.5442584664760015</v>
      </c>
      <c r="R97" s="258">
        <v>-4.2229209045470215</v>
      </c>
      <c r="S97" s="258">
        <v>-4.5604054683396598</v>
      </c>
      <c r="T97" s="258">
        <v>-4.0876525992750858</v>
      </c>
      <c r="U97" s="258">
        <v>-1.8170596771989769</v>
      </c>
      <c r="V97" s="258">
        <v>2.9731672269393394</v>
      </c>
    </row>
    <row r="98" spans="13:22">
      <c r="M98" s="257" t="s">
        <v>421</v>
      </c>
      <c r="N98" s="258">
        <v>493.99999977635855</v>
      </c>
      <c r="O98" s="258">
        <v>490.36372666955913</v>
      </c>
      <c r="P98" s="258">
        <v>434.60562273458106</v>
      </c>
      <c r="Q98" s="258">
        <v>417.19384284176783</v>
      </c>
      <c r="R98" s="258">
        <v>397.91041075815627</v>
      </c>
      <c r="S98" s="258">
        <v>397.73719732979379</v>
      </c>
      <c r="T98" s="258">
        <v>403.08824004934996</v>
      </c>
      <c r="U98" s="258">
        <v>412.9157401092487</v>
      </c>
      <c r="V98" s="258">
        <v>425.89238081011979</v>
      </c>
    </row>
    <row r="118" spans="1:22">
      <c r="A118" t="s">
        <v>429</v>
      </c>
    </row>
    <row r="127" spans="1:22">
      <c r="M127" s="257" t="s">
        <v>3</v>
      </c>
      <c r="N127" s="257">
        <v>2012</v>
      </c>
      <c r="O127" s="257">
        <v>2015</v>
      </c>
      <c r="P127" s="257">
        <v>2020</v>
      </c>
      <c r="Q127" s="257">
        <v>2025</v>
      </c>
      <c r="R127" s="257">
        <v>2030</v>
      </c>
      <c r="S127" s="257">
        <v>2035</v>
      </c>
      <c r="T127" s="257">
        <v>2040</v>
      </c>
      <c r="U127" s="257">
        <v>2045</v>
      </c>
      <c r="V127" s="257">
        <v>2050</v>
      </c>
    </row>
    <row r="128" spans="1:22">
      <c r="M128" s="257" t="s">
        <v>428</v>
      </c>
      <c r="N128" s="258">
        <v>0.6551163155879155</v>
      </c>
      <c r="O128" s="258">
        <v>0.93297328698718651</v>
      </c>
      <c r="P128" s="258">
        <v>1.351238283727066</v>
      </c>
      <c r="Q128" s="258">
        <v>1.6747183977625202</v>
      </c>
      <c r="R128" s="258">
        <v>1.9090408531306509</v>
      </c>
      <c r="S128" s="258">
        <v>1.6869389061214002</v>
      </c>
      <c r="T128" s="258">
        <v>1.7998078686371537</v>
      </c>
      <c r="U128" s="258">
        <v>1.696074882764965</v>
      </c>
      <c r="V128" s="258">
        <v>1.8480571257627982</v>
      </c>
    </row>
    <row r="129" spans="13:22">
      <c r="M129" s="257" t="s">
        <v>427</v>
      </c>
      <c r="N129" s="258">
        <v>159.30524094507362</v>
      </c>
      <c r="O129" s="258">
        <v>146.92195071488322</v>
      </c>
      <c r="P129" s="258">
        <v>82.678471575849727</v>
      </c>
      <c r="Q129" s="258">
        <v>61.246285877880162</v>
      </c>
      <c r="R129" s="258">
        <v>40.267529940119545</v>
      </c>
      <c r="S129" s="258">
        <v>11.068910899165756</v>
      </c>
      <c r="T129" s="258">
        <v>-2.3397246896667419</v>
      </c>
      <c r="U129" s="258">
        <v>4.2935227517966563</v>
      </c>
      <c r="V129" s="258">
        <v>7.9988476840119009</v>
      </c>
    </row>
    <row r="130" spans="13:22">
      <c r="M130" s="257" t="s">
        <v>426</v>
      </c>
      <c r="N130" s="258">
        <v>87.35378161100914</v>
      </c>
      <c r="O130" s="258">
        <v>87.214798596100024</v>
      </c>
      <c r="P130" s="258">
        <v>85.085052713725702</v>
      </c>
      <c r="Q130" s="258">
        <v>83.18776094853898</v>
      </c>
      <c r="R130" s="258">
        <v>81.608139746051791</v>
      </c>
      <c r="S130" s="258">
        <v>77.104216992913521</v>
      </c>
      <c r="T130" s="258">
        <v>51.975131229083495</v>
      </c>
      <c r="U130" s="258">
        <v>32.358223889091526</v>
      </c>
      <c r="V130" s="258">
        <v>17.806033696038355</v>
      </c>
    </row>
    <row r="131" spans="13:22">
      <c r="M131" s="257" t="s">
        <v>425</v>
      </c>
      <c r="N131" s="258">
        <v>18.602991269704109</v>
      </c>
      <c r="O131" s="258">
        <v>16.119888278686975</v>
      </c>
      <c r="P131" s="258">
        <v>12.56094906439526</v>
      </c>
      <c r="Q131" s="258">
        <v>8.1825746502843568</v>
      </c>
      <c r="R131" s="258">
        <v>7.3399001554141936</v>
      </c>
      <c r="S131" s="258">
        <v>7.2597187488812454</v>
      </c>
      <c r="T131" s="258">
        <v>7.3225302401738102</v>
      </c>
      <c r="U131" s="258">
        <v>7.4342049412373639</v>
      </c>
      <c r="V131" s="258">
        <v>5.2070782451320996</v>
      </c>
    </row>
    <row r="132" spans="13:22">
      <c r="M132" s="257" t="s">
        <v>424</v>
      </c>
      <c r="N132" s="258">
        <v>81.008689460724668</v>
      </c>
      <c r="O132" s="258">
        <v>81.439178078662053</v>
      </c>
      <c r="P132" s="258">
        <v>79.105270907185087</v>
      </c>
      <c r="Q132" s="258">
        <v>75.507273909176092</v>
      </c>
      <c r="R132" s="258">
        <v>78.029363588958802</v>
      </c>
      <c r="S132" s="258">
        <v>67.414234440162033</v>
      </c>
      <c r="T132" s="258">
        <v>66.740383588281333</v>
      </c>
      <c r="U132" s="258">
        <v>54.065544621408868</v>
      </c>
      <c r="V132" s="258">
        <v>40.878619806710375</v>
      </c>
    </row>
    <row r="133" spans="13:22">
      <c r="M133" s="257" t="s">
        <v>423</v>
      </c>
      <c r="N133" s="258">
        <v>114.79415245412588</v>
      </c>
      <c r="O133" s="258">
        <v>104.2937121986719</v>
      </c>
      <c r="P133" s="258">
        <v>96.791490653245873</v>
      </c>
      <c r="Q133" s="258">
        <v>88.021373631879271</v>
      </c>
      <c r="R133" s="258">
        <v>44.985963148914102</v>
      </c>
      <c r="S133" s="258">
        <v>37.608150788330896</v>
      </c>
      <c r="T133" s="258">
        <v>36.998980868002548</v>
      </c>
      <c r="U133" s="258">
        <v>31.451523724314853</v>
      </c>
      <c r="V133" s="258">
        <v>13.6129517523052</v>
      </c>
    </row>
    <row r="134" spans="13:22">
      <c r="M134" s="257" t="s">
        <v>422</v>
      </c>
      <c r="N134" s="258">
        <v>44.650653372462102</v>
      </c>
      <c r="O134" s="258">
        <v>50.452180353676674</v>
      </c>
      <c r="P134" s="258">
        <v>52.339680413658968</v>
      </c>
      <c r="Q134" s="258">
        <v>46.819562295242555</v>
      </c>
      <c r="R134" s="258">
        <v>39.151365308108574</v>
      </c>
      <c r="S134" s="258">
        <v>30.970279598013633</v>
      </c>
      <c r="T134" s="258">
        <v>25.980378914854533</v>
      </c>
      <c r="U134" s="258">
        <v>30.439364070025491</v>
      </c>
      <c r="V134" s="258">
        <v>43.283928712378064</v>
      </c>
    </row>
    <row r="135" spans="13:22">
      <c r="M135" s="257" t="s">
        <v>140</v>
      </c>
      <c r="N135" s="258">
        <v>2.1365483165374131</v>
      </c>
      <c r="O135" s="258">
        <v>2.0270058183846826</v>
      </c>
      <c r="P135" s="258">
        <v>2.6009544696276317</v>
      </c>
      <c r="Q135" s="258">
        <v>1.2736161983053866</v>
      </c>
      <c r="R135" s="258">
        <v>-4.2908535973135109</v>
      </c>
      <c r="S135" s="258">
        <v>-8.072124736282575</v>
      </c>
      <c r="T135" s="258">
        <v>-13.58806147465288</v>
      </c>
      <c r="U135" s="258">
        <v>-26.096439328688181</v>
      </c>
      <c r="V135" s="258">
        <v>-25.629563277745994</v>
      </c>
    </row>
    <row r="136" spans="13:22">
      <c r="M136" s="257" t="s">
        <v>421</v>
      </c>
      <c r="N136" s="258">
        <v>493.99999986790857</v>
      </c>
      <c r="O136" s="258">
        <v>489.40168732605275</v>
      </c>
      <c r="P136" s="258">
        <v>412.51310808141534</v>
      </c>
      <c r="Q136" s="258">
        <v>365.91316590906933</v>
      </c>
      <c r="R136" s="258">
        <v>289.00044914338417</v>
      </c>
      <c r="S136" s="258">
        <v>225.04032563730593</v>
      </c>
      <c r="T136" s="258">
        <v>174.88942654471327</v>
      </c>
      <c r="U136" s="258">
        <v>135.64201955195153</v>
      </c>
      <c r="V136" s="258">
        <v>105.0059537445928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DContribution">
    <tabColor rgb="FFE64097"/>
  </sheetPr>
  <dimension ref="A1:CD119"/>
  <sheetViews>
    <sheetView showGridLines="0" zoomScaleNormal="100" workbookViewId="0"/>
  </sheetViews>
  <sheetFormatPr defaultRowHeight="15"/>
  <cols>
    <col min="1" max="1" width="31.28515625" bestFit="1" customWidth="1"/>
    <col min="2" max="10" width="7.42578125" customWidth="1"/>
    <col min="11" max="11" width="6.85546875" bestFit="1" customWidth="1"/>
    <col min="12" max="12" width="25" bestFit="1" customWidth="1"/>
    <col min="13" max="13" width="25" customWidth="1"/>
    <col min="14" max="21" width="6.85546875" customWidth="1"/>
    <col min="22" max="22" width="6.85546875" bestFit="1" customWidth="1" collapsed="1"/>
    <col min="23" max="31" width="6.85546875" customWidth="1"/>
    <col min="32" max="32" width="6.85546875" bestFit="1" customWidth="1" collapsed="1"/>
    <col min="33" max="81" width="6.85546875" customWidth="1"/>
    <col min="82" max="82" width="6.85546875" bestFit="1" customWidth="1" collapsed="1"/>
    <col min="83" max="83" width="43.28515625" customWidth="1"/>
  </cols>
  <sheetData>
    <row r="1" spans="1:22">
      <c r="A1" s="87" t="s">
        <v>549</v>
      </c>
    </row>
    <row r="3" spans="1:22">
      <c r="A3" t="s">
        <v>444</v>
      </c>
    </row>
    <row r="4" spans="1:22" ht="15.75" thickBot="1"/>
    <row r="5" spans="1:22" ht="15.75" thickBot="1">
      <c r="M5" s="240" t="s">
        <v>0</v>
      </c>
      <c r="N5" s="239">
        <v>2012</v>
      </c>
      <c r="O5" s="239">
        <v>2015</v>
      </c>
      <c r="P5" s="239">
        <v>2020</v>
      </c>
      <c r="Q5" s="239">
        <v>2025</v>
      </c>
      <c r="R5" s="239">
        <v>2030</v>
      </c>
      <c r="S5" s="239">
        <v>2035</v>
      </c>
      <c r="T5" s="239">
        <v>2040</v>
      </c>
      <c r="U5" s="239">
        <v>2045</v>
      </c>
      <c r="V5" s="238">
        <v>2050</v>
      </c>
    </row>
    <row r="6" spans="1:22">
      <c r="M6" s="237" t="s">
        <v>224</v>
      </c>
      <c r="N6" s="236">
        <v>12.619558523539181</v>
      </c>
      <c r="O6" s="236">
        <v>18.097747125519724</v>
      </c>
      <c r="P6" s="236">
        <v>31.002430659198634</v>
      </c>
      <c r="Q6" s="236">
        <v>63.273532088330171</v>
      </c>
      <c r="R6" s="236">
        <v>104.63645001336896</v>
      </c>
      <c r="S6" s="236">
        <v>148.57425915584926</v>
      </c>
      <c r="T6" s="236">
        <v>170.95283892306651</v>
      </c>
      <c r="U6" s="236">
        <v>149.09025042001065</v>
      </c>
      <c r="V6" s="235">
        <v>96.637956837307158</v>
      </c>
    </row>
    <row r="7" spans="1:22">
      <c r="M7" s="237" t="s">
        <v>441</v>
      </c>
      <c r="N7" s="236">
        <v>6.8317357436114996</v>
      </c>
      <c r="O7" s="236">
        <v>26.870367633787904</v>
      </c>
      <c r="P7" s="236">
        <v>57.196711301285653</v>
      </c>
      <c r="Q7" s="236">
        <v>70.542417799804525</v>
      </c>
      <c r="R7" s="236">
        <v>78.720292316735708</v>
      </c>
      <c r="S7" s="236">
        <v>51.421335001699568</v>
      </c>
      <c r="T7" s="236">
        <v>24.002384661809902</v>
      </c>
      <c r="U7" s="236">
        <v>1.6885721798398092</v>
      </c>
      <c r="V7" s="235">
        <v>2.1483434863083049</v>
      </c>
    </row>
    <row r="8" spans="1:22">
      <c r="M8" s="237" t="s">
        <v>440</v>
      </c>
      <c r="N8" s="236">
        <v>1.9946216814120818</v>
      </c>
      <c r="O8" s="236">
        <v>1.9508615776604297</v>
      </c>
      <c r="P8" s="236">
        <v>1.9070986323172958</v>
      </c>
      <c r="Q8" s="236">
        <v>1.8633345831381483</v>
      </c>
      <c r="R8" s="236">
        <v>1.1093034423064534</v>
      </c>
      <c r="S8" s="236">
        <v>2.7192108921828639E-5</v>
      </c>
      <c r="T8" s="236">
        <v>1.676151581420193E-5</v>
      </c>
      <c r="U8" s="236">
        <v>1.5292414710911979E-5</v>
      </c>
      <c r="V8" s="235">
        <v>1.6197470898397703E-5</v>
      </c>
    </row>
    <row r="9" spans="1:22">
      <c r="M9" s="237" t="s">
        <v>439</v>
      </c>
      <c r="N9" s="236">
        <v>0.1496772404621598</v>
      </c>
      <c r="O9" s="236">
        <v>0.12975497454189894</v>
      </c>
      <c r="P9" s="236">
        <v>0.10983189676654785</v>
      </c>
      <c r="Q9" s="236">
        <v>5.3452529176406554E-5</v>
      </c>
      <c r="R9" s="236">
        <v>2.8445263764350498E-4</v>
      </c>
      <c r="S9" s="236">
        <v>2.561507358088782E-4</v>
      </c>
      <c r="T9" s="236">
        <v>1.1676389117597405E-4</v>
      </c>
      <c r="U9" s="236">
        <v>4.4433088944033108E-5</v>
      </c>
      <c r="V9" s="235">
        <v>4.2431756260979534E-5</v>
      </c>
    </row>
    <row r="10" spans="1:22">
      <c r="M10" s="237" t="s">
        <v>438</v>
      </c>
      <c r="N10" s="236">
        <v>5.3544136710140425E-2</v>
      </c>
      <c r="O10" s="236">
        <v>5.3554137395435887E-2</v>
      </c>
      <c r="P10" s="236">
        <v>5.3567029770925791E-2</v>
      </c>
      <c r="Q10" s="236">
        <v>6.3051583415718707E-5</v>
      </c>
      <c r="R10" s="236">
        <v>2.461303982259417E-4</v>
      </c>
      <c r="S10" s="236">
        <v>2.8913291059637109E-4</v>
      </c>
      <c r="T10" s="236">
        <v>2.0767064245321814E-4</v>
      </c>
      <c r="U10" s="236">
        <v>7.9026555506631009E-5</v>
      </c>
      <c r="V10" s="235">
        <v>7.5467081427217333E-5</v>
      </c>
    </row>
    <row r="11" spans="1:22">
      <c r="M11" s="237" t="s">
        <v>437</v>
      </c>
      <c r="N11" s="236">
        <v>4.4492257347356139</v>
      </c>
      <c r="O11" s="236">
        <v>13.226305643469944</v>
      </c>
      <c r="P11" s="236">
        <v>32.030274734226502</v>
      </c>
      <c r="Q11" s="236">
        <v>54.392602336422939</v>
      </c>
      <c r="R11" s="236">
        <v>47.941173556036553</v>
      </c>
      <c r="S11" s="236">
        <v>96.192657894590667</v>
      </c>
      <c r="T11" s="236">
        <v>169.99811151979816</v>
      </c>
      <c r="U11" s="236">
        <v>243.34275898604352</v>
      </c>
      <c r="V11" s="235">
        <v>321.92418945965471</v>
      </c>
    </row>
    <row r="12" spans="1:22">
      <c r="M12" s="237" t="s">
        <v>436</v>
      </c>
      <c r="N12" s="236">
        <v>37.696802356025792</v>
      </c>
      <c r="O12" s="236">
        <v>27.023383396887386</v>
      </c>
      <c r="P12" s="236">
        <v>37.607413177528976</v>
      </c>
      <c r="Q12" s="236">
        <v>29.918692574680815</v>
      </c>
      <c r="R12" s="236">
        <v>42.79761922709762</v>
      </c>
      <c r="S12" s="236">
        <v>16.785345148524712</v>
      </c>
      <c r="T12" s="236">
        <v>17.38889728697049</v>
      </c>
      <c r="U12" s="236">
        <v>5.5584691183617156</v>
      </c>
      <c r="V12" s="235">
        <v>3.1733523829566299</v>
      </c>
    </row>
    <row r="13" spans="1:22">
      <c r="M13" s="237" t="s">
        <v>435</v>
      </c>
      <c r="N13" s="236">
        <v>8.1456951918835188</v>
      </c>
      <c r="O13" s="236">
        <v>10.259734015169336</v>
      </c>
      <c r="P13" s="236">
        <v>13.216161671656968</v>
      </c>
      <c r="Q13" s="236">
        <v>16.543692443284694</v>
      </c>
      <c r="R13" s="236">
        <v>20.051150651876803</v>
      </c>
      <c r="S13" s="236">
        <v>19.841035767297264</v>
      </c>
      <c r="T13" s="236">
        <v>20.689273979857212</v>
      </c>
      <c r="U13" s="236">
        <v>22.324645963477522</v>
      </c>
      <c r="V13" s="235">
        <v>23.388950696116339</v>
      </c>
    </row>
    <row r="14" spans="1:22" ht="15.75" thickBot="1">
      <c r="M14" s="234" t="s">
        <v>434</v>
      </c>
      <c r="N14" s="233">
        <v>30.31470710505004</v>
      </c>
      <c r="O14" s="233">
        <v>36.415491561177816</v>
      </c>
      <c r="P14" s="233">
        <v>76.286166520377634</v>
      </c>
      <c r="Q14" s="233">
        <v>132.61327899035837</v>
      </c>
      <c r="R14" s="233">
        <v>155.56080519321341</v>
      </c>
      <c r="S14" s="233">
        <v>166.32563251466757</v>
      </c>
      <c r="T14" s="233">
        <v>166.323712365945</v>
      </c>
      <c r="U14" s="233">
        <v>166.31759115024755</v>
      </c>
      <c r="V14" s="232">
        <v>166.31739878947053</v>
      </c>
    </row>
    <row r="38" spans="1:22">
      <c r="A38" t="s">
        <v>443</v>
      </c>
    </row>
    <row r="39" spans="1:22" ht="15.75" thickBot="1"/>
    <row r="40" spans="1:22" ht="15.75" thickBot="1">
      <c r="M40" s="240" t="s">
        <v>2</v>
      </c>
      <c r="N40" s="239">
        <v>2012</v>
      </c>
      <c r="O40" s="239">
        <v>2015</v>
      </c>
      <c r="P40" s="239">
        <v>2020</v>
      </c>
      <c r="Q40" s="239">
        <v>2025</v>
      </c>
      <c r="R40" s="239">
        <v>2030</v>
      </c>
      <c r="S40" s="239">
        <v>2035</v>
      </c>
      <c r="T40" s="239">
        <v>2040</v>
      </c>
      <c r="U40" s="239">
        <v>2045</v>
      </c>
      <c r="V40" s="238">
        <v>2050</v>
      </c>
    </row>
    <row r="41" spans="1:22">
      <c r="M41" s="237" t="s">
        <v>224</v>
      </c>
      <c r="N41" s="236">
        <v>13.132546795338339</v>
      </c>
      <c r="O41" s="236">
        <v>18.492528394161777</v>
      </c>
      <c r="P41" s="236">
        <v>32.605149686627108</v>
      </c>
      <c r="Q41" s="236">
        <v>53.364118276128103</v>
      </c>
      <c r="R41" s="236">
        <v>106.48547774790087</v>
      </c>
      <c r="S41" s="236">
        <v>150.4844356636878</v>
      </c>
      <c r="T41" s="236">
        <v>172.7696677752528</v>
      </c>
      <c r="U41" s="236">
        <v>171.89689791623312</v>
      </c>
      <c r="V41" s="235">
        <v>126.05795810959897</v>
      </c>
    </row>
    <row r="42" spans="1:22">
      <c r="M42" s="237" t="s">
        <v>441</v>
      </c>
      <c r="N42" s="236">
        <v>10.015754191725129</v>
      </c>
      <c r="O42" s="236">
        <v>18.516992064509108</v>
      </c>
      <c r="P42" s="236">
        <v>42.046416308935363</v>
      </c>
      <c r="Q42" s="236">
        <v>62.704406673901765</v>
      </c>
      <c r="R42" s="236">
        <v>77.823256933259628</v>
      </c>
      <c r="S42" s="236">
        <v>50.793361182653037</v>
      </c>
      <c r="T42" s="236">
        <v>29.203123222138501</v>
      </c>
      <c r="U42" s="236">
        <v>20.074304514814013</v>
      </c>
      <c r="V42" s="235">
        <v>20.07430067975638</v>
      </c>
    </row>
    <row r="43" spans="1:22">
      <c r="M43" s="237" t="s">
        <v>440</v>
      </c>
      <c r="N43" s="236">
        <v>1.994611395783761</v>
      </c>
      <c r="O43" s="236">
        <v>1.9508458944262008</v>
      </c>
      <c r="P43" s="236">
        <v>1.9070827590158577</v>
      </c>
      <c r="Q43" s="236">
        <v>1.86331739451653</v>
      </c>
      <c r="R43" s="236">
        <v>1.1092379574171154</v>
      </c>
      <c r="S43" s="236"/>
      <c r="T43" s="236"/>
      <c r="U43" s="236"/>
      <c r="V43" s="235"/>
    </row>
    <row r="44" spans="1:22">
      <c r="M44" s="237" t="s">
        <v>439</v>
      </c>
      <c r="N44" s="236">
        <v>0.14967609577028179</v>
      </c>
      <c r="O44" s="236">
        <v>0.1297484803814965</v>
      </c>
      <c r="P44" s="236">
        <v>0.10981816124878271</v>
      </c>
      <c r="Q44" s="236">
        <v>1.4911332669123587E-4</v>
      </c>
      <c r="R44" s="236">
        <v>6.9962928077192912E-2</v>
      </c>
      <c r="S44" s="236">
        <v>1.662062247594903E-4</v>
      </c>
      <c r="T44" s="236">
        <v>4.0302843460721604E-5</v>
      </c>
      <c r="U44" s="236">
        <v>2.0046125649659219E-7</v>
      </c>
      <c r="V44" s="235">
        <v>2.0090345921229108E-7</v>
      </c>
    </row>
    <row r="45" spans="1:22">
      <c r="M45" s="237" t="s">
        <v>438</v>
      </c>
      <c r="N45" s="236">
        <v>5.3542938985688723E-2</v>
      </c>
      <c r="O45" s="236">
        <v>5.3542991991591751E-2</v>
      </c>
      <c r="P45" s="236">
        <v>5.3543065665952606E-2</v>
      </c>
      <c r="Q45" s="236">
        <v>8.893810542289869E-5</v>
      </c>
      <c r="R45" s="236">
        <v>5.3543167834126326E-2</v>
      </c>
      <c r="S45" s="236">
        <v>1.7793371779654566E-4</v>
      </c>
      <c r="T45" s="236">
        <v>7.1680699485816144E-5</v>
      </c>
      <c r="U45" s="236">
        <v>3.5653075196754514E-7</v>
      </c>
      <c r="V45" s="235">
        <v>3.5731723245512461E-7</v>
      </c>
    </row>
    <row r="46" spans="1:22">
      <c r="M46" s="237" t="s">
        <v>437</v>
      </c>
      <c r="N46" s="236">
        <v>4.448891550916426</v>
      </c>
      <c r="O46" s="236">
        <v>13.109254008812638</v>
      </c>
      <c r="P46" s="236">
        <v>28.59847460829274</v>
      </c>
      <c r="Q46" s="236">
        <v>32.526827428127731</v>
      </c>
      <c r="R46" s="236">
        <v>27.617266060233735</v>
      </c>
      <c r="S46" s="236">
        <v>86.822562568887648</v>
      </c>
      <c r="T46" s="236">
        <v>128.91569016644627</v>
      </c>
      <c r="U46" s="236">
        <v>204.58719746546626</v>
      </c>
      <c r="V46" s="235">
        <v>270.35116930858146</v>
      </c>
    </row>
    <row r="47" spans="1:22">
      <c r="M47" s="237" t="s">
        <v>436</v>
      </c>
      <c r="N47" s="236">
        <v>36.161840769862728</v>
      </c>
      <c r="O47" s="236">
        <v>32.50277901621596</v>
      </c>
      <c r="P47" s="236">
        <v>34.683192199503495</v>
      </c>
      <c r="Q47" s="236">
        <v>25.848799839868082</v>
      </c>
      <c r="R47" s="236">
        <v>22.396760475872117</v>
      </c>
      <c r="S47" s="236">
        <v>5.9140499252771539</v>
      </c>
      <c r="T47" s="236">
        <v>2.8019645153458019</v>
      </c>
      <c r="U47" s="236">
        <v>2.4617285260174468</v>
      </c>
      <c r="V47" s="235">
        <v>2.4631063851805006</v>
      </c>
    </row>
    <row r="48" spans="1:22">
      <c r="M48" s="237" t="s">
        <v>435</v>
      </c>
      <c r="N48" s="236">
        <v>8.145694649421694</v>
      </c>
      <c r="O48" s="236">
        <v>10.006670214729256</v>
      </c>
      <c r="P48" s="236">
        <v>12.00378033862706</v>
      </c>
      <c r="Q48" s="236">
        <v>13.903303737747738</v>
      </c>
      <c r="R48" s="236">
        <v>16.390238379151729</v>
      </c>
      <c r="S48" s="236">
        <v>16.180142484799763</v>
      </c>
      <c r="T48" s="236">
        <v>13.592564344620245</v>
      </c>
      <c r="U48" s="236">
        <v>11.836637765179827</v>
      </c>
      <c r="V48" s="235">
        <v>10.142198809419151</v>
      </c>
    </row>
    <row r="49" spans="13:22" ht="15.75" thickBot="1">
      <c r="M49" s="234" t="s">
        <v>434</v>
      </c>
      <c r="N49" s="233">
        <v>30.557304599699698</v>
      </c>
      <c r="O49" s="233">
        <v>36.454375231000427</v>
      </c>
      <c r="P49" s="233">
        <v>58.485804670294243</v>
      </c>
      <c r="Q49" s="233">
        <v>108.26111350221328</v>
      </c>
      <c r="R49" s="233">
        <v>131.33049262130552</v>
      </c>
      <c r="S49" s="233">
        <v>128.7591943261543</v>
      </c>
      <c r="T49" s="233">
        <v>128.74458415430544</v>
      </c>
      <c r="U49" s="233">
        <v>128.76645287420499</v>
      </c>
      <c r="V49" s="232">
        <v>128.78250596682543</v>
      </c>
    </row>
    <row r="74" spans="1:22" ht="15.75" thickBot="1">
      <c r="A74" t="s">
        <v>442</v>
      </c>
    </row>
    <row r="75" spans="1:22" ht="15.75" thickBot="1">
      <c r="M75" s="240" t="s">
        <v>5</v>
      </c>
      <c r="N75" s="239">
        <v>2012</v>
      </c>
      <c r="O75" s="239">
        <v>2015</v>
      </c>
      <c r="P75" s="239">
        <v>2020</v>
      </c>
      <c r="Q75" s="239">
        <v>2025</v>
      </c>
      <c r="R75" s="239">
        <v>2030</v>
      </c>
      <c r="S75" s="239">
        <v>2035</v>
      </c>
      <c r="T75" s="239">
        <v>2040</v>
      </c>
      <c r="U75" s="239">
        <v>2045</v>
      </c>
      <c r="V75" s="238">
        <v>2050</v>
      </c>
    </row>
    <row r="76" spans="1:22">
      <c r="M76" s="237" t="s">
        <v>224</v>
      </c>
      <c r="N76" s="236">
        <v>14.15301533666538</v>
      </c>
      <c r="O76" s="236">
        <v>18.133981044581823</v>
      </c>
      <c r="P76" s="236">
        <v>28.117015447216072</v>
      </c>
      <c r="Q76" s="236">
        <v>71.392482057404564</v>
      </c>
      <c r="R76" s="236">
        <v>124.12443318442686</v>
      </c>
      <c r="S76" s="236">
        <v>169.42336587582591</v>
      </c>
      <c r="T76" s="236">
        <v>170.08900039119675</v>
      </c>
      <c r="U76" s="236">
        <v>169.2597493132549</v>
      </c>
      <c r="V76" s="235">
        <v>159.59187992682686</v>
      </c>
    </row>
    <row r="77" spans="1:22">
      <c r="M77" s="237" t="s">
        <v>441</v>
      </c>
      <c r="N77" s="236">
        <v>10.025238987015019</v>
      </c>
      <c r="O77" s="236">
        <v>21.202916561897425</v>
      </c>
      <c r="P77" s="236">
        <v>27.505509879552218</v>
      </c>
      <c r="Q77" s="236">
        <v>20.89349053082066</v>
      </c>
      <c r="R77" s="236">
        <v>23.419046884922917</v>
      </c>
      <c r="S77" s="236">
        <v>7.3916204263166385</v>
      </c>
      <c r="T77" s="236">
        <v>21.744463012445333</v>
      </c>
      <c r="U77" s="236">
        <v>21.744468546072532</v>
      </c>
      <c r="V77" s="235">
        <v>19.459184024732085</v>
      </c>
    </row>
    <row r="78" spans="1:22">
      <c r="M78" s="237" t="s">
        <v>440</v>
      </c>
      <c r="N78" s="236">
        <v>1.9946112375620286</v>
      </c>
      <c r="O78" s="236">
        <v>1.9508458725355677</v>
      </c>
      <c r="P78" s="236">
        <v>1.9070828022979447</v>
      </c>
      <c r="Q78" s="236">
        <v>1.8633172344675575</v>
      </c>
      <c r="R78" s="236">
        <v>1.1092378300038792</v>
      </c>
      <c r="S78" s="236"/>
      <c r="T78" s="236"/>
      <c r="U78" s="236"/>
      <c r="V78" s="235"/>
    </row>
    <row r="79" spans="1:22">
      <c r="M79" s="237" t="s">
        <v>439</v>
      </c>
      <c r="N79" s="236">
        <v>0.11957137702808929</v>
      </c>
      <c r="O79" s="236">
        <v>9.9643753051738199E-2</v>
      </c>
      <c r="P79" s="236">
        <v>7.9713400404062829E-2</v>
      </c>
      <c r="Q79" s="236">
        <v>5.9785795677905457E-2</v>
      </c>
      <c r="R79" s="236">
        <v>3.9858175914767473E-2</v>
      </c>
      <c r="S79" s="236">
        <v>6.6287391663486241E-5</v>
      </c>
      <c r="T79" s="236">
        <v>1.8146486523705072E-7</v>
      </c>
      <c r="U79" s="236">
        <v>1.6876461545853527E-7</v>
      </c>
      <c r="V79" s="235">
        <v>1.8465204958235482E-7</v>
      </c>
    </row>
    <row r="80" spans="1:22">
      <c r="M80" s="237" t="s">
        <v>438</v>
      </c>
      <c r="N80" s="236">
        <v>1.3580406354473484E-7</v>
      </c>
      <c r="O80" s="236">
        <v>1.7127330947653405E-7</v>
      </c>
      <c r="P80" s="236">
        <v>1.9339060854432592E-7</v>
      </c>
      <c r="Q80" s="236">
        <v>2.5874763333845298E-7</v>
      </c>
      <c r="R80" s="236">
        <v>3.0460323162057491E-7</v>
      </c>
      <c r="S80" s="236">
        <v>3.0552979935523865E-7</v>
      </c>
      <c r="T80" s="236">
        <v>3.2274468388236808E-7</v>
      </c>
      <c r="U80" s="236">
        <v>3.001566302961294E-7</v>
      </c>
      <c r="V80" s="235">
        <v>3.2841325670860777E-7</v>
      </c>
    </row>
    <row r="81" spans="13:22">
      <c r="M81" s="237" t="s">
        <v>437</v>
      </c>
      <c r="N81" s="236">
        <v>4.4968769903540071</v>
      </c>
      <c r="O81" s="236">
        <v>12.471202151307091</v>
      </c>
      <c r="P81" s="236">
        <v>29.803018489649919</v>
      </c>
      <c r="Q81" s="236">
        <v>43.525078835903876</v>
      </c>
      <c r="R81" s="236">
        <v>19.169787923721838</v>
      </c>
      <c r="S81" s="236">
        <v>80.002034129170511</v>
      </c>
      <c r="T81" s="236">
        <v>88.490314607747038</v>
      </c>
      <c r="U81" s="236">
        <v>104.72471699639684</v>
      </c>
      <c r="V81" s="235">
        <v>121.92805590902445</v>
      </c>
    </row>
    <row r="82" spans="13:22">
      <c r="M82" s="237" t="s">
        <v>436</v>
      </c>
      <c r="N82" s="236">
        <v>35.291975553954352</v>
      </c>
      <c r="O82" s="236">
        <v>26.066343377664023</v>
      </c>
      <c r="P82" s="236">
        <v>23.582804306062062</v>
      </c>
      <c r="Q82" s="236">
        <v>26.440390080147544</v>
      </c>
      <c r="R82" s="236">
        <v>23.637347290036061</v>
      </c>
      <c r="S82" s="236">
        <v>2.3721015767569802</v>
      </c>
      <c r="T82" s="236">
        <v>4.2875407318420224</v>
      </c>
      <c r="U82" s="236">
        <v>4.221219018543021</v>
      </c>
      <c r="V82" s="235">
        <v>4.2105974178601473</v>
      </c>
    </row>
    <row r="83" spans="13:22">
      <c r="M83" s="237" t="s">
        <v>435</v>
      </c>
      <c r="N83" s="236">
        <v>8.1454334879230448</v>
      </c>
      <c r="O83" s="236">
        <v>9.9258237708141923</v>
      </c>
      <c r="P83" s="236">
        <v>11.63982563398234</v>
      </c>
      <c r="Q83" s="236">
        <v>13.581715132463447</v>
      </c>
      <c r="R83" s="236">
        <v>15.486043330769951</v>
      </c>
      <c r="S83" s="236">
        <v>15.578247211044735</v>
      </c>
      <c r="T83" s="236">
        <v>12.60290977496776</v>
      </c>
      <c r="U83" s="236">
        <v>10.905400435559612</v>
      </c>
      <c r="V83" s="235">
        <v>8.9474234613665082</v>
      </c>
    </row>
    <row r="84" spans="13:22" ht="15.75" thickBot="1">
      <c r="M84" s="234" t="s">
        <v>434</v>
      </c>
      <c r="N84" s="233">
        <v>30.254755824540002</v>
      </c>
      <c r="O84" s="233">
        <v>36.275007729116901</v>
      </c>
      <c r="P84" s="233">
        <v>44.154942839284899</v>
      </c>
      <c r="Q84" s="233">
        <v>61.579647220834801</v>
      </c>
      <c r="R84" s="233">
        <v>62.690251895795619</v>
      </c>
      <c r="S84" s="233">
        <v>60.275846611084994</v>
      </c>
      <c r="T84" s="233">
        <v>60.275846636185364</v>
      </c>
      <c r="U84" s="233">
        <v>60.275846643089558</v>
      </c>
      <c r="V84" s="232">
        <v>60.275846656664385</v>
      </c>
    </row>
    <row r="109" spans="1:22" ht="15.75" thickBot="1">
      <c r="A109" t="s">
        <v>442</v>
      </c>
    </row>
    <row r="110" spans="1:22" ht="15.75" thickBot="1">
      <c r="M110" s="240" t="s">
        <v>3</v>
      </c>
      <c r="N110" s="239">
        <v>2012</v>
      </c>
      <c r="O110" s="239">
        <v>2015</v>
      </c>
      <c r="P110" s="239">
        <v>2020</v>
      </c>
      <c r="Q110" s="239">
        <v>2025</v>
      </c>
      <c r="R110" s="239">
        <v>2030</v>
      </c>
      <c r="S110" s="239">
        <v>2035</v>
      </c>
      <c r="T110" s="239">
        <v>2040</v>
      </c>
      <c r="U110" s="239">
        <v>2045</v>
      </c>
      <c r="V110" s="238">
        <v>2050</v>
      </c>
    </row>
    <row r="111" spans="1:22">
      <c r="M111" s="237" t="s">
        <v>224</v>
      </c>
      <c r="N111" s="236">
        <v>11.640805349873251</v>
      </c>
      <c r="O111" s="236">
        <v>19.109465487815214</v>
      </c>
      <c r="P111" s="236">
        <v>29.119966087433699</v>
      </c>
      <c r="Q111" s="236">
        <v>71.815977025962937</v>
      </c>
      <c r="R111" s="236">
        <v>118.7856728536523</v>
      </c>
      <c r="S111" s="236">
        <v>150.99003775107096</v>
      </c>
      <c r="T111" s="236">
        <v>170.42541890006734</v>
      </c>
      <c r="U111" s="236">
        <v>149.6562969285427</v>
      </c>
      <c r="V111" s="235">
        <v>101.98889259370537</v>
      </c>
    </row>
    <row r="112" spans="1:22">
      <c r="M112" s="237" t="s">
        <v>441</v>
      </c>
      <c r="N112" s="236">
        <v>9.0089488240527924</v>
      </c>
      <c r="O112" s="236">
        <v>19.841524677652878</v>
      </c>
      <c r="P112" s="236">
        <v>45.726037210666263</v>
      </c>
      <c r="Q112" s="236">
        <v>40.541064492603716</v>
      </c>
      <c r="R112" s="236">
        <v>26.36260318812829</v>
      </c>
      <c r="S112" s="236">
        <v>16.789925113567964</v>
      </c>
      <c r="T112" s="236">
        <v>16.78992225346062</v>
      </c>
      <c r="U112" s="236">
        <v>16.789921883167295</v>
      </c>
      <c r="V112" s="235">
        <v>9.9521068757944699E-6</v>
      </c>
    </row>
    <row r="113" spans="13:22">
      <c r="M113" s="237" t="s">
        <v>440</v>
      </c>
      <c r="N113" s="236">
        <v>1.9946114662141243</v>
      </c>
      <c r="O113" s="236">
        <v>1.9508461526081562</v>
      </c>
      <c r="P113" s="236">
        <v>1.9070828790035412</v>
      </c>
      <c r="Q113" s="236">
        <v>1.8633174991704051</v>
      </c>
      <c r="R113" s="236">
        <v>1.1092380283190824</v>
      </c>
      <c r="S113" s="236"/>
      <c r="T113" s="236"/>
      <c r="U113" s="236"/>
      <c r="V113" s="235"/>
    </row>
    <row r="114" spans="13:22">
      <c r="M114" s="237" t="s">
        <v>439</v>
      </c>
      <c r="N114" s="236">
        <v>0.1195713700536481</v>
      </c>
      <c r="O114" s="236">
        <v>9.9643743124423395E-2</v>
      </c>
      <c r="P114" s="236">
        <v>7.9713404686799508E-2</v>
      </c>
      <c r="Q114" s="236">
        <v>1.9948080630282402E-4</v>
      </c>
      <c r="R114" s="236">
        <v>1.8496530085474446E-7</v>
      </c>
      <c r="S114" s="236">
        <v>6.627409404049739E-5</v>
      </c>
      <c r="T114" s="236">
        <v>1.500764768843794E-7</v>
      </c>
      <c r="U114" s="236">
        <v>1.2927466011348638E-7</v>
      </c>
      <c r="V114" s="235">
        <v>1.2718042363313466E-7</v>
      </c>
    </row>
    <row r="115" spans="13:22">
      <c r="M115" s="237" t="s">
        <v>438</v>
      </c>
      <c r="N115" s="236">
        <v>1.2053415207218095E-7</v>
      </c>
      <c r="O115" s="236">
        <v>1.5191661544654653E-7</v>
      </c>
      <c r="P115" s="236">
        <v>1.9321465444705093E-7</v>
      </c>
      <c r="Q115" s="236">
        <v>2.2045409401126217E-7</v>
      </c>
      <c r="R115" s="236">
        <v>2.0650867553024289E-7</v>
      </c>
      <c r="S115" s="236">
        <v>2.738380177015278E-7</v>
      </c>
      <c r="T115" s="236">
        <v>2.6691880561537496E-7</v>
      </c>
      <c r="U115" s="236">
        <v>2.2992169452651146E-7</v>
      </c>
      <c r="V115" s="235">
        <v>2.2619698622034374E-7</v>
      </c>
    </row>
    <row r="116" spans="13:22">
      <c r="M116" s="237" t="s">
        <v>437</v>
      </c>
      <c r="N116" s="236">
        <v>4.50016750333746</v>
      </c>
      <c r="O116" s="236">
        <v>12.495686268333262</v>
      </c>
      <c r="P116" s="236">
        <v>30.359307403720944</v>
      </c>
      <c r="Q116" s="236">
        <v>71.054513930832798</v>
      </c>
      <c r="R116" s="236">
        <v>74.315356074704439</v>
      </c>
      <c r="S116" s="236">
        <v>116.23064692737653</v>
      </c>
      <c r="T116" s="236">
        <v>192.76184388715549</v>
      </c>
      <c r="U116" s="236">
        <v>254.77202801105594</v>
      </c>
      <c r="V116" s="235">
        <v>320.50813839658963</v>
      </c>
    </row>
    <row r="117" spans="13:22">
      <c r="M117" s="237" t="s">
        <v>436</v>
      </c>
      <c r="N117" s="236">
        <v>36.069075530021529</v>
      </c>
      <c r="O117" s="236">
        <v>26.042279179771707</v>
      </c>
      <c r="P117" s="236">
        <v>29.778118685901489</v>
      </c>
      <c r="Q117" s="236">
        <v>24.014883049570738</v>
      </c>
      <c r="R117" s="236">
        <v>23.025106791263543</v>
      </c>
      <c r="S117" s="236">
        <v>18.517225438926609</v>
      </c>
      <c r="T117" s="236">
        <v>44.857207674575299</v>
      </c>
      <c r="U117" s="236">
        <v>9.4663588906811267</v>
      </c>
      <c r="V117" s="235">
        <v>5.9352992965388847</v>
      </c>
    </row>
    <row r="118" spans="13:22">
      <c r="M118" s="237" t="s">
        <v>435</v>
      </c>
      <c r="N118" s="236">
        <v>8.1450305632796773</v>
      </c>
      <c r="O118" s="236">
        <v>10.652226127186953</v>
      </c>
      <c r="P118" s="236">
        <v>14.497450061708539</v>
      </c>
      <c r="Q118" s="236">
        <v>19.053849922761351</v>
      </c>
      <c r="R118" s="236">
        <v>24.752206360452256</v>
      </c>
      <c r="S118" s="236">
        <v>25.73779232263928</v>
      </c>
      <c r="T118" s="236">
        <v>22.0736713494946</v>
      </c>
      <c r="U118" s="236">
        <v>17.576446047853011</v>
      </c>
      <c r="V118" s="235">
        <v>12.968783962352079</v>
      </c>
    </row>
    <row r="119" spans="13:22" ht="15.75" thickBot="1">
      <c r="M119" s="234" t="s">
        <v>434</v>
      </c>
      <c r="N119" s="233">
        <v>30.557304599923008</v>
      </c>
      <c r="O119" s="233">
        <v>36.633906553203239</v>
      </c>
      <c r="P119" s="233">
        <v>70.569321870073765</v>
      </c>
      <c r="Q119" s="233">
        <v>102.51726693656975</v>
      </c>
      <c r="R119" s="233">
        <v>103.14655849022174</v>
      </c>
      <c r="S119" s="233">
        <v>103.14655844021455</v>
      </c>
      <c r="T119" s="233">
        <v>103.1465573334042</v>
      </c>
      <c r="U119" s="233">
        <v>103.1465536653709</v>
      </c>
      <c r="V119" s="232">
        <v>103.14655363930487</v>
      </c>
    </row>
  </sheetData>
  <pageMargins left="0.7" right="0.7" top="0.75" bottom="0.75" header="0.3" footer="0.3"/>
  <pageSetup paperSize="9"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1E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rgb="FFF78F1E"/>
  </sheetPr>
  <dimension ref="A1:Y62"/>
  <sheetViews>
    <sheetView showGridLines="0" workbookViewId="0">
      <selection activeCell="J18" sqref="J18"/>
    </sheetView>
  </sheetViews>
  <sheetFormatPr defaultRowHeight="15"/>
  <cols>
    <col min="1" max="1" width="22.5703125" customWidth="1"/>
  </cols>
  <sheetData>
    <row r="1" spans="1:25">
      <c r="A1" s="139" t="s">
        <v>308</v>
      </c>
    </row>
    <row r="3" spans="1:25">
      <c r="A3" s="138" t="s">
        <v>307</v>
      </c>
    </row>
    <row r="5" spans="1:25">
      <c r="A5" s="87" t="s">
        <v>306</v>
      </c>
    </row>
    <row r="6" spans="1:25">
      <c r="B6" s="137" t="s">
        <v>30</v>
      </c>
      <c r="C6" s="137" t="s">
        <v>31</v>
      </c>
      <c r="D6" s="137" t="s">
        <v>32</v>
      </c>
      <c r="E6" s="137" t="s">
        <v>33</v>
      </c>
      <c r="F6" s="137" t="s">
        <v>34</v>
      </c>
      <c r="G6" s="137" t="s">
        <v>35</v>
      </c>
      <c r="H6" s="137" t="s">
        <v>36</v>
      </c>
      <c r="I6" s="137" t="s">
        <v>37</v>
      </c>
      <c r="J6" s="137" t="s">
        <v>38</v>
      </c>
      <c r="K6" s="137" t="s">
        <v>39</v>
      </c>
      <c r="L6" s="137" t="s">
        <v>40</v>
      </c>
      <c r="M6" s="137" t="s">
        <v>41</v>
      </c>
      <c r="N6" s="137" t="s">
        <v>42</v>
      </c>
      <c r="O6" s="137" t="s">
        <v>43</v>
      </c>
      <c r="P6" s="137" t="s">
        <v>44</v>
      </c>
      <c r="Q6" s="137" t="s">
        <v>45</v>
      </c>
      <c r="R6" s="137" t="s">
        <v>46</v>
      </c>
      <c r="S6" s="137" t="s">
        <v>47</v>
      </c>
      <c r="T6" s="137" t="s">
        <v>48</v>
      </c>
      <c r="U6" s="137" t="s">
        <v>49</v>
      </c>
      <c r="V6" s="137" t="s">
        <v>50</v>
      </c>
      <c r="W6" s="137" t="s">
        <v>51</v>
      </c>
      <c r="X6" s="137" t="s">
        <v>52</v>
      </c>
      <c r="Y6" s="137" t="s">
        <v>302</v>
      </c>
    </row>
    <row r="7" spans="1:25">
      <c r="A7" t="s">
        <v>301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1670</v>
      </c>
      <c r="N7">
        <v>0</v>
      </c>
      <c r="O7">
        <v>3070</v>
      </c>
      <c r="P7">
        <v>0</v>
      </c>
      <c r="Q7">
        <v>1400</v>
      </c>
      <c r="R7">
        <v>1670</v>
      </c>
      <c r="S7">
        <v>0</v>
      </c>
      <c r="T7">
        <v>1670</v>
      </c>
      <c r="U7">
        <v>0</v>
      </c>
      <c r="V7">
        <v>0</v>
      </c>
      <c r="W7">
        <v>0</v>
      </c>
      <c r="X7">
        <v>0</v>
      </c>
      <c r="Y7" s="136">
        <v>9480</v>
      </c>
    </row>
    <row r="8" spans="1:25">
      <c r="A8" t="s">
        <v>300</v>
      </c>
      <c r="B8">
        <v>0</v>
      </c>
      <c r="C8">
        <v>-490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-1207</v>
      </c>
      <c r="M8">
        <v>-2115</v>
      </c>
      <c r="N8">
        <v>-946</v>
      </c>
      <c r="O8">
        <v>-1082</v>
      </c>
      <c r="P8">
        <v>-608</v>
      </c>
      <c r="Q8">
        <v>-1811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136">
        <v>-8259</v>
      </c>
    </row>
    <row r="9" spans="1:25">
      <c r="A9" t="s">
        <v>299</v>
      </c>
      <c r="B9">
        <v>0</v>
      </c>
      <c r="C9">
        <v>-490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-1207</v>
      </c>
      <c r="M9">
        <v>-445</v>
      </c>
      <c r="N9">
        <v>-946</v>
      </c>
      <c r="O9">
        <v>1988</v>
      </c>
      <c r="P9">
        <v>-608</v>
      </c>
      <c r="Q9">
        <v>-411</v>
      </c>
      <c r="R9">
        <v>1670</v>
      </c>
      <c r="S9">
        <v>0</v>
      </c>
      <c r="T9">
        <v>1670</v>
      </c>
      <c r="U9">
        <v>0</v>
      </c>
      <c r="V9">
        <v>0</v>
      </c>
      <c r="W9">
        <v>0</v>
      </c>
      <c r="X9">
        <v>0</v>
      </c>
      <c r="Y9" s="136">
        <v>1221</v>
      </c>
    </row>
    <row r="11" spans="1:25">
      <c r="A11" t="s">
        <v>298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 s="136">
        <v>0</v>
      </c>
    </row>
    <row r="12" spans="1:25">
      <c r="A12" t="s">
        <v>297</v>
      </c>
      <c r="B12">
        <v>0</v>
      </c>
      <c r="C12">
        <v>-2338</v>
      </c>
      <c r="D12">
        <v>-1878</v>
      </c>
      <c r="E12">
        <v>-1209</v>
      </c>
      <c r="F12">
        <v>-571</v>
      </c>
      <c r="G12">
        <v>-4323</v>
      </c>
      <c r="H12">
        <v>-976</v>
      </c>
      <c r="I12">
        <v>-1942</v>
      </c>
      <c r="J12">
        <v>-2000</v>
      </c>
      <c r="K12">
        <v>0</v>
      </c>
      <c r="L12">
        <v>-1953</v>
      </c>
      <c r="M12">
        <v>0</v>
      </c>
      <c r="N12">
        <v>0</v>
      </c>
      <c r="O12">
        <v>0</v>
      </c>
      <c r="P12">
        <v>0</v>
      </c>
      <c r="Q12">
        <v>0</v>
      </c>
      <c r="R12">
        <v>-2626</v>
      </c>
      <c r="S12">
        <v>-638</v>
      </c>
      <c r="T12">
        <v>0</v>
      </c>
      <c r="U12">
        <v>0</v>
      </c>
      <c r="V12">
        <v>0</v>
      </c>
      <c r="W12">
        <v>0</v>
      </c>
      <c r="X12">
        <v>0</v>
      </c>
      <c r="Y12" s="136">
        <v>-20454</v>
      </c>
    </row>
    <row r="13" spans="1:25">
      <c r="A13" t="s">
        <v>296</v>
      </c>
      <c r="B13">
        <v>0</v>
      </c>
      <c r="C13">
        <v>-2338</v>
      </c>
      <c r="D13">
        <v>-1878</v>
      </c>
      <c r="E13">
        <v>-1209</v>
      </c>
      <c r="F13">
        <v>-571</v>
      </c>
      <c r="G13">
        <v>-4323</v>
      </c>
      <c r="H13">
        <v>-976</v>
      </c>
      <c r="I13">
        <v>-1942</v>
      </c>
      <c r="J13">
        <v>-2000</v>
      </c>
      <c r="K13">
        <v>0</v>
      </c>
      <c r="L13">
        <v>-1953</v>
      </c>
      <c r="M13">
        <v>0</v>
      </c>
      <c r="N13">
        <v>0</v>
      </c>
      <c r="O13">
        <v>0</v>
      </c>
      <c r="P13">
        <v>0</v>
      </c>
      <c r="Q13">
        <v>0</v>
      </c>
      <c r="R13">
        <v>-2626</v>
      </c>
      <c r="S13">
        <v>-638</v>
      </c>
      <c r="T13">
        <v>0</v>
      </c>
      <c r="U13">
        <v>0</v>
      </c>
      <c r="V13">
        <v>0</v>
      </c>
      <c r="W13">
        <v>0</v>
      </c>
      <c r="X13">
        <v>0</v>
      </c>
      <c r="Y13" s="136">
        <v>-20454</v>
      </c>
    </row>
    <row r="15" spans="1:25">
      <c r="A15" t="s">
        <v>295</v>
      </c>
      <c r="B15" s="136">
        <v>0</v>
      </c>
      <c r="C15" s="136">
        <v>37.807180131217137</v>
      </c>
      <c r="D15" s="136">
        <v>479.80718013121691</v>
      </c>
      <c r="E15" s="136">
        <v>1780</v>
      </c>
      <c r="F15" s="136">
        <v>745</v>
      </c>
      <c r="G15" s="136">
        <v>525</v>
      </c>
      <c r="H15" s="136">
        <v>1500</v>
      </c>
      <c r="I15" s="136">
        <v>1035</v>
      </c>
      <c r="J15" s="136">
        <v>2165</v>
      </c>
      <c r="K15" s="136">
        <v>2199</v>
      </c>
      <c r="L15" s="136">
        <v>4851</v>
      </c>
      <c r="M15" s="136">
        <v>37</v>
      </c>
      <c r="N15" s="136">
        <v>812</v>
      </c>
      <c r="O15" s="136">
        <v>1237</v>
      </c>
      <c r="P15" s="136">
        <v>537</v>
      </c>
      <c r="Q15" s="136">
        <v>612</v>
      </c>
      <c r="R15" s="136">
        <v>37</v>
      </c>
      <c r="S15" s="136">
        <v>37</v>
      </c>
      <c r="T15" s="136">
        <v>112</v>
      </c>
      <c r="U15" s="136">
        <v>37</v>
      </c>
      <c r="V15" s="136">
        <v>37</v>
      </c>
      <c r="W15" s="136">
        <v>112</v>
      </c>
      <c r="X15" s="136">
        <v>37</v>
      </c>
      <c r="Y15" s="136">
        <v>18961.614360262436</v>
      </c>
    </row>
    <row r="16" spans="1:25">
      <c r="A16" t="s">
        <v>294</v>
      </c>
      <c r="B16" s="136">
        <v>0</v>
      </c>
      <c r="C16" s="136">
        <v>-1882</v>
      </c>
      <c r="D16" s="136">
        <v>0</v>
      </c>
      <c r="E16" s="136">
        <v>-155</v>
      </c>
      <c r="F16" s="136">
        <v>0</v>
      </c>
      <c r="G16" s="136">
        <v>0</v>
      </c>
      <c r="H16" s="136">
        <v>0</v>
      </c>
      <c r="I16" s="136">
        <v>0</v>
      </c>
      <c r="J16" s="136">
        <v>-810</v>
      </c>
      <c r="K16" s="136">
        <v>-3345</v>
      </c>
      <c r="L16" s="136">
        <v>-2820</v>
      </c>
      <c r="M16" s="136">
        <v>-245</v>
      </c>
      <c r="N16" s="136">
        <v>-365</v>
      </c>
      <c r="O16" s="136">
        <v>-3186</v>
      </c>
      <c r="P16" s="136">
        <v>0</v>
      </c>
      <c r="Q16" s="136">
        <v>-844</v>
      </c>
      <c r="R16" s="136">
        <v>-401</v>
      </c>
      <c r="S16" s="136">
        <v>-690</v>
      </c>
      <c r="T16" s="136">
        <v>-1975</v>
      </c>
      <c r="U16" s="136">
        <v>0</v>
      </c>
      <c r="V16" s="136">
        <v>0</v>
      </c>
      <c r="W16" s="136">
        <v>0</v>
      </c>
      <c r="X16" s="136">
        <v>0</v>
      </c>
      <c r="Y16" s="136">
        <v>-16718</v>
      </c>
    </row>
    <row r="17" spans="1:25">
      <c r="A17" t="s">
        <v>293</v>
      </c>
      <c r="B17" s="136">
        <v>0</v>
      </c>
      <c r="C17" s="136">
        <v>-1844.1928198687829</v>
      </c>
      <c r="D17" s="136">
        <v>479.80718013121691</v>
      </c>
      <c r="E17" s="136">
        <v>1625</v>
      </c>
      <c r="F17" s="136">
        <v>745</v>
      </c>
      <c r="G17" s="136">
        <v>525</v>
      </c>
      <c r="H17" s="136">
        <v>1500</v>
      </c>
      <c r="I17" s="136">
        <v>1035</v>
      </c>
      <c r="J17" s="136">
        <v>1355</v>
      </c>
      <c r="K17" s="136">
        <v>-1146</v>
      </c>
      <c r="L17" s="136">
        <v>2031</v>
      </c>
      <c r="M17" s="136">
        <v>-208</v>
      </c>
      <c r="N17" s="136">
        <v>447</v>
      </c>
      <c r="O17" s="136">
        <v>-1949</v>
      </c>
      <c r="P17" s="136">
        <v>537</v>
      </c>
      <c r="Q17" s="136">
        <v>-232</v>
      </c>
      <c r="R17" s="136">
        <v>-364</v>
      </c>
      <c r="S17" s="136">
        <v>-653</v>
      </c>
      <c r="T17" s="136">
        <v>-1863</v>
      </c>
      <c r="U17" s="136">
        <v>37</v>
      </c>
      <c r="V17" s="136">
        <v>37</v>
      </c>
      <c r="W17" s="136">
        <v>112</v>
      </c>
      <c r="X17" s="136">
        <v>37</v>
      </c>
      <c r="Y17" s="136">
        <v>2243.6143602624361</v>
      </c>
    </row>
    <row r="19" spans="1:25">
      <c r="A19" s="87" t="s">
        <v>305</v>
      </c>
    </row>
    <row r="21" spans="1:25">
      <c r="B21" s="137" t="s">
        <v>30</v>
      </c>
      <c r="C21" s="137" t="s">
        <v>31</v>
      </c>
      <c r="D21" s="137" t="s">
        <v>32</v>
      </c>
      <c r="E21" s="137" t="s">
        <v>33</v>
      </c>
      <c r="F21" s="137" t="s">
        <v>34</v>
      </c>
      <c r="G21" s="137" t="s">
        <v>35</v>
      </c>
      <c r="H21" s="137" t="s">
        <v>36</v>
      </c>
      <c r="I21" s="137" t="s">
        <v>37</v>
      </c>
      <c r="J21" s="137" t="s">
        <v>38</v>
      </c>
      <c r="K21" s="137" t="s">
        <v>39</v>
      </c>
      <c r="L21" s="137" t="s">
        <v>40</v>
      </c>
      <c r="M21" s="137" t="s">
        <v>41</v>
      </c>
      <c r="N21" s="137" t="s">
        <v>42</v>
      </c>
      <c r="O21" s="137" t="s">
        <v>43</v>
      </c>
      <c r="P21" s="137" t="s">
        <v>44</v>
      </c>
      <c r="Q21" s="137" t="s">
        <v>45</v>
      </c>
      <c r="R21" s="137" t="s">
        <v>46</v>
      </c>
      <c r="S21" s="137" t="s">
        <v>47</v>
      </c>
      <c r="T21" s="137" t="s">
        <v>48</v>
      </c>
      <c r="U21" s="137" t="s">
        <v>49</v>
      </c>
      <c r="V21" s="137" t="s">
        <v>50</v>
      </c>
      <c r="W21" s="137" t="s">
        <v>51</v>
      </c>
      <c r="X21" s="137" t="s">
        <v>52</v>
      </c>
      <c r="Y21" s="137" t="s">
        <v>302</v>
      </c>
    </row>
    <row r="22" spans="1:25">
      <c r="A22" t="s">
        <v>301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1670</v>
      </c>
      <c r="O22">
        <v>0</v>
      </c>
      <c r="P22">
        <v>1670</v>
      </c>
      <c r="Q22">
        <v>0</v>
      </c>
      <c r="R22">
        <v>1670</v>
      </c>
      <c r="S22">
        <v>0</v>
      </c>
      <c r="T22">
        <v>1670</v>
      </c>
      <c r="U22">
        <v>0</v>
      </c>
      <c r="V22">
        <v>0</v>
      </c>
      <c r="W22">
        <v>0</v>
      </c>
      <c r="X22">
        <v>0</v>
      </c>
      <c r="Y22" s="136">
        <v>6680</v>
      </c>
    </row>
    <row r="23" spans="1:25">
      <c r="A23" t="s">
        <v>300</v>
      </c>
      <c r="B23">
        <v>0</v>
      </c>
      <c r="C23">
        <v>-490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-1859</v>
      </c>
      <c r="N23">
        <v>-3613</v>
      </c>
      <c r="O23">
        <v>0</v>
      </c>
      <c r="P23">
        <v>-1081</v>
      </c>
      <c r="Q23">
        <v>-1216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 s="136">
        <v>-8259</v>
      </c>
    </row>
    <row r="24" spans="1:25">
      <c r="A24" t="s">
        <v>299</v>
      </c>
      <c r="B24">
        <v>0</v>
      </c>
      <c r="C24">
        <v>-490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-1859</v>
      </c>
      <c r="N24">
        <v>-1943</v>
      </c>
      <c r="O24">
        <v>0</v>
      </c>
      <c r="P24">
        <v>589</v>
      </c>
      <c r="Q24">
        <v>-1216</v>
      </c>
      <c r="R24">
        <v>1670</v>
      </c>
      <c r="S24">
        <v>0</v>
      </c>
      <c r="T24">
        <v>1670</v>
      </c>
      <c r="U24">
        <v>0</v>
      </c>
      <c r="V24">
        <v>0</v>
      </c>
      <c r="W24">
        <v>0</v>
      </c>
      <c r="X24">
        <v>0</v>
      </c>
      <c r="Y24" s="136">
        <v>-1579</v>
      </c>
    </row>
    <row r="26" spans="1:25">
      <c r="A26" t="s">
        <v>298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 s="136">
        <v>0</v>
      </c>
    </row>
    <row r="27" spans="1:25">
      <c r="A27" t="s">
        <v>297</v>
      </c>
      <c r="B27">
        <v>0</v>
      </c>
      <c r="C27">
        <v>-2338</v>
      </c>
      <c r="D27">
        <v>-1878</v>
      </c>
      <c r="E27">
        <v>-1209</v>
      </c>
      <c r="F27">
        <v>-571</v>
      </c>
      <c r="G27">
        <v>-2116</v>
      </c>
      <c r="H27">
        <v>-1944</v>
      </c>
      <c r="I27">
        <v>-2543</v>
      </c>
      <c r="J27">
        <v>-2000</v>
      </c>
      <c r="K27">
        <v>0</v>
      </c>
      <c r="L27">
        <v>-1953</v>
      </c>
      <c r="M27">
        <v>0</v>
      </c>
      <c r="N27">
        <v>0</v>
      </c>
      <c r="O27">
        <v>0</v>
      </c>
      <c r="P27">
        <v>0</v>
      </c>
      <c r="Q27">
        <v>0</v>
      </c>
      <c r="R27">
        <v>-1988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 s="136">
        <v>-18540</v>
      </c>
    </row>
    <row r="28" spans="1:25">
      <c r="A28" t="s">
        <v>296</v>
      </c>
      <c r="B28">
        <v>0</v>
      </c>
      <c r="C28">
        <v>-2338</v>
      </c>
      <c r="D28">
        <v>-1878</v>
      </c>
      <c r="E28">
        <v>-1209</v>
      </c>
      <c r="F28">
        <v>-571</v>
      </c>
      <c r="G28">
        <v>-2116</v>
      </c>
      <c r="H28">
        <v>-1944</v>
      </c>
      <c r="I28">
        <v>-2543</v>
      </c>
      <c r="J28">
        <v>-2000</v>
      </c>
      <c r="K28">
        <v>0</v>
      </c>
      <c r="L28">
        <v>-1953</v>
      </c>
      <c r="M28">
        <v>0</v>
      </c>
      <c r="N28">
        <v>0</v>
      </c>
      <c r="O28">
        <v>0</v>
      </c>
      <c r="P28">
        <v>0</v>
      </c>
      <c r="Q28">
        <v>0</v>
      </c>
      <c r="R28">
        <v>-1988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 s="136">
        <v>-18540</v>
      </c>
    </row>
    <row r="30" spans="1:25">
      <c r="A30" t="s">
        <v>295</v>
      </c>
      <c r="B30" s="136">
        <v>0</v>
      </c>
      <c r="C30" s="136">
        <v>37.807180131217137</v>
      </c>
      <c r="D30" s="136">
        <v>479.80718013121691</v>
      </c>
      <c r="E30" s="136">
        <v>1780</v>
      </c>
      <c r="F30" s="136">
        <v>745</v>
      </c>
      <c r="G30" s="136">
        <v>955</v>
      </c>
      <c r="H30" s="136">
        <v>445</v>
      </c>
      <c r="I30" s="136">
        <v>2635</v>
      </c>
      <c r="J30" s="136">
        <v>2856</v>
      </c>
      <c r="K30" s="136">
        <v>1759</v>
      </c>
      <c r="L30" s="136">
        <v>2080</v>
      </c>
      <c r="M30" s="136">
        <v>1437</v>
      </c>
      <c r="N30" s="136">
        <v>1512</v>
      </c>
      <c r="O30" s="136">
        <v>1437</v>
      </c>
      <c r="P30" s="136">
        <v>737</v>
      </c>
      <c r="Q30" s="136">
        <v>812</v>
      </c>
      <c r="R30" s="136">
        <v>37</v>
      </c>
      <c r="S30" s="136">
        <v>37</v>
      </c>
      <c r="T30" s="136">
        <v>112</v>
      </c>
      <c r="U30" s="136">
        <v>37</v>
      </c>
      <c r="V30" s="136">
        <v>37</v>
      </c>
      <c r="W30" s="136">
        <v>112</v>
      </c>
      <c r="X30" s="136">
        <v>37</v>
      </c>
      <c r="Y30" s="136">
        <v>20116.614360262436</v>
      </c>
    </row>
    <row r="31" spans="1:25">
      <c r="A31" t="s">
        <v>294</v>
      </c>
      <c r="B31" s="136">
        <v>0</v>
      </c>
      <c r="C31" s="136">
        <v>-1882</v>
      </c>
      <c r="D31" s="136">
        <v>0</v>
      </c>
      <c r="E31" s="136">
        <v>-155</v>
      </c>
      <c r="F31" s="136">
        <v>0</v>
      </c>
      <c r="G31" s="136">
        <v>0</v>
      </c>
      <c r="H31" s="136">
        <v>0</v>
      </c>
      <c r="I31" s="136">
        <v>-965</v>
      </c>
      <c r="J31" s="136">
        <v>-1260</v>
      </c>
      <c r="K31" s="136">
        <v>-2215</v>
      </c>
      <c r="L31" s="136">
        <v>-821</v>
      </c>
      <c r="M31" s="136">
        <v>-408</v>
      </c>
      <c r="N31" s="136">
        <v>-405</v>
      </c>
      <c r="O31" s="136">
        <v>-1895</v>
      </c>
      <c r="P31" s="136">
        <v>-2077</v>
      </c>
      <c r="Q31" s="136">
        <v>-25</v>
      </c>
      <c r="R31" s="136">
        <v>0</v>
      </c>
      <c r="S31" s="136">
        <v>-1380</v>
      </c>
      <c r="T31" s="136">
        <v>-1690</v>
      </c>
      <c r="U31" s="136">
        <v>-420</v>
      </c>
      <c r="V31" s="136">
        <v>0</v>
      </c>
      <c r="W31" s="136">
        <v>0</v>
      </c>
      <c r="X31" s="136">
        <v>0</v>
      </c>
      <c r="Y31" s="136">
        <v>-15598</v>
      </c>
    </row>
    <row r="32" spans="1:25">
      <c r="A32" t="s">
        <v>293</v>
      </c>
      <c r="B32" s="136">
        <v>0</v>
      </c>
      <c r="C32" s="136">
        <v>-1844.1928198687829</v>
      </c>
      <c r="D32" s="136">
        <v>479.80718013121691</v>
      </c>
      <c r="E32" s="136">
        <v>1625</v>
      </c>
      <c r="F32" s="136">
        <v>745</v>
      </c>
      <c r="G32" s="136">
        <v>955</v>
      </c>
      <c r="H32" s="136">
        <v>445</v>
      </c>
      <c r="I32" s="136">
        <v>1670</v>
      </c>
      <c r="J32" s="136">
        <v>1596</v>
      </c>
      <c r="K32" s="136">
        <v>-456</v>
      </c>
      <c r="L32" s="136">
        <v>1259</v>
      </c>
      <c r="M32" s="136">
        <v>1029</v>
      </c>
      <c r="N32" s="136">
        <v>1107</v>
      </c>
      <c r="O32" s="136">
        <v>-458</v>
      </c>
      <c r="P32" s="136">
        <v>-1340</v>
      </c>
      <c r="Q32" s="136">
        <v>787</v>
      </c>
      <c r="R32" s="136">
        <v>37</v>
      </c>
      <c r="S32" s="136">
        <v>-1343</v>
      </c>
      <c r="T32" s="136">
        <v>-1578</v>
      </c>
      <c r="U32" s="136">
        <v>-383</v>
      </c>
      <c r="V32" s="136">
        <v>37</v>
      </c>
      <c r="W32" s="136">
        <v>112</v>
      </c>
      <c r="X32" s="136">
        <v>37</v>
      </c>
      <c r="Y32" s="136">
        <v>4518.6143602624361</v>
      </c>
    </row>
    <row r="34" spans="1:25">
      <c r="A34" s="87" t="s">
        <v>304</v>
      </c>
    </row>
    <row r="36" spans="1:25">
      <c r="B36" s="137" t="s">
        <v>30</v>
      </c>
      <c r="C36" s="137" t="s">
        <v>31</v>
      </c>
      <c r="D36" s="137" t="s">
        <v>32</v>
      </c>
      <c r="E36" s="137" t="s">
        <v>33</v>
      </c>
      <c r="F36" s="137" t="s">
        <v>34</v>
      </c>
      <c r="G36" s="137" t="s">
        <v>35</v>
      </c>
      <c r="H36" s="137" t="s">
        <v>36</v>
      </c>
      <c r="I36" s="137" t="s">
        <v>37</v>
      </c>
      <c r="J36" s="137" t="s">
        <v>38</v>
      </c>
      <c r="K36" s="137" t="s">
        <v>39</v>
      </c>
      <c r="L36" s="137" t="s">
        <v>40</v>
      </c>
      <c r="M36" s="137" t="s">
        <v>41</v>
      </c>
      <c r="N36" s="137" t="s">
        <v>42</v>
      </c>
      <c r="O36" s="137" t="s">
        <v>43</v>
      </c>
      <c r="P36" s="137" t="s">
        <v>44</v>
      </c>
      <c r="Q36" s="137" t="s">
        <v>45</v>
      </c>
      <c r="R36" s="137" t="s">
        <v>46</v>
      </c>
      <c r="S36" s="137" t="s">
        <v>47</v>
      </c>
      <c r="T36" s="137" t="s">
        <v>48</v>
      </c>
      <c r="U36" s="137" t="s">
        <v>49</v>
      </c>
      <c r="V36" s="137" t="s">
        <v>50</v>
      </c>
      <c r="W36" s="137" t="s">
        <v>51</v>
      </c>
      <c r="X36" s="137" t="s">
        <v>52</v>
      </c>
      <c r="Y36" s="137" t="s">
        <v>302</v>
      </c>
    </row>
    <row r="37" spans="1:25">
      <c r="A37" t="s">
        <v>301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1670</v>
      </c>
      <c r="Q37">
        <v>0</v>
      </c>
      <c r="R37">
        <v>1670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 s="136">
        <v>3340</v>
      </c>
    </row>
    <row r="38" spans="1:25">
      <c r="A38" t="s">
        <v>300</v>
      </c>
      <c r="B38">
        <v>0</v>
      </c>
      <c r="C38">
        <v>-490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-912</v>
      </c>
      <c r="M38">
        <v>-1207</v>
      </c>
      <c r="N38">
        <v>-1203</v>
      </c>
      <c r="O38">
        <v>-1203</v>
      </c>
      <c r="P38">
        <v>-3244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 s="136">
        <v>-8259</v>
      </c>
    </row>
    <row r="39" spans="1:25">
      <c r="A39" t="s">
        <v>299</v>
      </c>
      <c r="B39">
        <v>0</v>
      </c>
      <c r="C39">
        <v>-490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-912</v>
      </c>
      <c r="M39">
        <v>-1207</v>
      </c>
      <c r="N39">
        <v>-1203</v>
      </c>
      <c r="O39">
        <v>-1203</v>
      </c>
      <c r="P39">
        <v>-1574</v>
      </c>
      <c r="Q39">
        <v>0</v>
      </c>
      <c r="R39">
        <v>1670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 s="136">
        <v>-4919</v>
      </c>
    </row>
    <row r="41" spans="1:25">
      <c r="A41" t="s">
        <v>298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 s="136">
        <v>0</v>
      </c>
    </row>
    <row r="42" spans="1:25">
      <c r="A42" t="s">
        <v>297</v>
      </c>
      <c r="B42">
        <v>0</v>
      </c>
      <c r="C42">
        <v>-2338</v>
      </c>
      <c r="D42">
        <v>-1878</v>
      </c>
      <c r="E42">
        <v>-1209</v>
      </c>
      <c r="F42">
        <v>-571</v>
      </c>
      <c r="G42">
        <v>-1142</v>
      </c>
      <c r="H42">
        <v>-976</v>
      </c>
      <c r="I42">
        <v>-2543</v>
      </c>
      <c r="J42">
        <v>-1942</v>
      </c>
      <c r="K42">
        <v>-1000</v>
      </c>
      <c r="L42">
        <v>-1000</v>
      </c>
      <c r="M42">
        <v>0</v>
      </c>
      <c r="N42">
        <v>0</v>
      </c>
      <c r="O42">
        <v>0</v>
      </c>
      <c r="P42">
        <v>0</v>
      </c>
      <c r="Q42">
        <v>0</v>
      </c>
      <c r="R42">
        <v>-1988</v>
      </c>
      <c r="S42">
        <v>-970</v>
      </c>
      <c r="T42">
        <v>-983</v>
      </c>
      <c r="U42">
        <v>0</v>
      </c>
      <c r="V42">
        <v>0</v>
      </c>
      <c r="W42">
        <v>0</v>
      </c>
      <c r="X42">
        <v>0</v>
      </c>
      <c r="Y42" s="136">
        <v>-18540</v>
      </c>
    </row>
    <row r="43" spans="1:25">
      <c r="A43" t="s">
        <v>296</v>
      </c>
      <c r="B43">
        <v>0</v>
      </c>
      <c r="C43">
        <v>-2338</v>
      </c>
      <c r="D43">
        <v>-1878</v>
      </c>
      <c r="E43">
        <v>-1209</v>
      </c>
      <c r="F43">
        <v>-571</v>
      </c>
      <c r="G43">
        <v>-1142</v>
      </c>
      <c r="H43">
        <v>-976</v>
      </c>
      <c r="I43">
        <v>-2543</v>
      </c>
      <c r="J43">
        <v>-1942</v>
      </c>
      <c r="K43">
        <v>-1000</v>
      </c>
      <c r="L43">
        <v>-1000</v>
      </c>
      <c r="M43">
        <v>0</v>
      </c>
      <c r="N43">
        <v>0</v>
      </c>
      <c r="O43">
        <v>0</v>
      </c>
      <c r="P43">
        <v>0</v>
      </c>
      <c r="Q43">
        <v>0</v>
      </c>
      <c r="R43">
        <v>-1988</v>
      </c>
      <c r="S43">
        <v>-970</v>
      </c>
      <c r="T43">
        <v>-983</v>
      </c>
      <c r="U43">
        <v>0</v>
      </c>
      <c r="V43">
        <v>0</v>
      </c>
      <c r="W43">
        <v>0</v>
      </c>
      <c r="X43">
        <v>0</v>
      </c>
      <c r="Y43" s="136">
        <v>-18540</v>
      </c>
    </row>
    <row r="45" spans="1:25">
      <c r="A45" t="s">
        <v>295</v>
      </c>
      <c r="B45" s="136">
        <v>0</v>
      </c>
      <c r="C45" s="136">
        <v>37.807180131217137</v>
      </c>
      <c r="D45" s="136">
        <v>479.80718013121691</v>
      </c>
      <c r="E45" s="136">
        <v>1763</v>
      </c>
      <c r="F45" s="136">
        <v>728</v>
      </c>
      <c r="G45" s="136">
        <v>1013</v>
      </c>
      <c r="H45" s="136">
        <v>508</v>
      </c>
      <c r="I45" s="136">
        <v>2033</v>
      </c>
      <c r="J45" s="136">
        <v>1318</v>
      </c>
      <c r="K45" s="136">
        <v>2603</v>
      </c>
      <c r="L45" s="136">
        <v>4431</v>
      </c>
      <c r="M45" s="136">
        <v>1289</v>
      </c>
      <c r="N45" s="136">
        <v>1465</v>
      </c>
      <c r="O45" s="136">
        <v>1550</v>
      </c>
      <c r="P45" s="136">
        <v>1215</v>
      </c>
      <c r="Q45" s="136">
        <v>790</v>
      </c>
      <c r="R45" s="136">
        <v>15</v>
      </c>
      <c r="S45" s="136">
        <v>1090</v>
      </c>
      <c r="T45" s="136">
        <v>1015</v>
      </c>
      <c r="U45" s="136">
        <v>90</v>
      </c>
      <c r="V45" s="136">
        <v>15</v>
      </c>
      <c r="W45" s="136">
        <v>90</v>
      </c>
      <c r="X45" s="136">
        <v>15</v>
      </c>
      <c r="Y45" s="136">
        <v>23553.614360262436</v>
      </c>
    </row>
    <row r="46" spans="1:25">
      <c r="A46" t="s">
        <v>294</v>
      </c>
      <c r="B46" s="136">
        <v>0</v>
      </c>
      <c r="C46" s="136">
        <v>-1882</v>
      </c>
      <c r="D46" s="136">
        <v>0</v>
      </c>
      <c r="E46" s="136">
        <v>-155</v>
      </c>
      <c r="F46" s="136">
        <v>0</v>
      </c>
      <c r="G46" s="136">
        <v>0</v>
      </c>
      <c r="H46" s="136">
        <v>0</v>
      </c>
      <c r="I46" s="136">
        <v>-297</v>
      </c>
      <c r="J46" s="136">
        <v>0</v>
      </c>
      <c r="K46" s="136">
        <v>-1550</v>
      </c>
      <c r="L46" s="136">
        <v>-3213</v>
      </c>
      <c r="M46" s="136">
        <v>-715</v>
      </c>
      <c r="N46" s="136">
        <v>-610</v>
      </c>
      <c r="O46" s="136">
        <v>-515</v>
      </c>
      <c r="P46" s="136">
        <v>-408</v>
      </c>
      <c r="Q46" s="136">
        <v>-765</v>
      </c>
      <c r="R46" s="136">
        <v>0</v>
      </c>
      <c r="S46" s="136">
        <v>0</v>
      </c>
      <c r="T46" s="136">
        <v>0</v>
      </c>
      <c r="U46" s="136">
        <v>0</v>
      </c>
      <c r="V46" s="136">
        <v>-401</v>
      </c>
      <c r="W46" s="136">
        <v>0</v>
      </c>
      <c r="X46" s="136">
        <v>0</v>
      </c>
      <c r="Y46" s="136">
        <v>-10511</v>
      </c>
    </row>
    <row r="47" spans="1:25">
      <c r="A47" t="s">
        <v>293</v>
      </c>
      <c r="B47" s="136">
        <v>0</v>
      </c>
      <c r="C47" s="136">
        <v>-1844.1928198687829</v>
      </c>
      <c r="D47" s="136">
        <v>479.80718013121691</v>
      </c>
      <c r="E47" s="136">
        <v>1608</v>
      </c>
      <c r="F47" s="136">
        <v>728</v>
      </c>
      <c r="G47" s="136">
        <v>1013</v>
      </c>
      <c r="H47" s="136">
        <v>508</v>
      </c>
      <c r="I47" s="136">
        <v>1736</v>
      </c>
      <c r="J47" s="136">
        <v>1318</v>
      </c>
      <c r="K47" s="136">
        <v>1053</v>
      </c>
      <c r="L47" s="136">
        <v>1218</v>
      </c>
      <c r="M47" s="136">
        <v>574</v>
      </c>
      <c r="N47" s="136">
        <v>855</v>
      </c>
      <c r="O47" s="136">
        <v>1035</v>
      </c>
      <c r="P47" s="136">
        <v>807</v>
      </c>
      <c r="Q47" s="136">
        <v>25</v>
      </c>
      <c r="R47" s="136">
        <v>15</v>
      </c>
      <c r="S47" s="136">
        <v>1090</v>
      </c>
      <c r="T47" s="136">
        <v>1015</v>
      </c>
      <c r="U47" s="136">
        <v>90</v>
      </c>
      <c r="V47" s="136">
        <v>-386</v>
      </c>
      <c r="W47" s="136">
        <v>90</v>
      </c>
      <c r="X47" s="136">
        <v>15</v>
      </c>
      <c r="Y47" s="136">
        <v>13042.614360262436</v>
      </c>
    </row>
    <row r="49" spans="1:25">
      <c r="A49" s="87" t="s">
        <v>303</v>
      </c>
    </row>
    <row r="51" spans="1:25">
      <c r="B51" s="137" t="s">
        <v>30</v>
      </c>
      <c r="C51" s="137" t="s">
        <v>31</v>
      </c>
      <c r="D51" s="137" t="s">
        <v>32</v>
      </c>
      <c r="E51" s="137" t="s">
        <v>33</v>
      </c>
      <c r="F51" s="137" t="s">
        <v>34</v>
      </c>
      <c r="G51" s="137" t="s">
        <v>35</v>
      </c>
      <c r="H51" s="137" t="s">
        <v>36</v>
      </c>
      <c r="I51" s="137" t="s">
        <v>37</v>
      </c>
      <c r="J51" s="137" t="s">
        <v>38</v>
      </c>
      <c r="K51" s="137" t="s">
        <v>39</v>
      </c>
      <c r="L51" s="137" t="s">
        <v>40</v>
      </c>
      <c r="M51" s="137" t="s">
        <v>41</v>
      </c>
      <c r="N51" s="137" t="s">
        <v>42</v>
      </c>
      <c r="O51" s="137" t="s">
        <v>43</v>
      </c>
      <c r="P51" s="137" t="s">
        <v>44</v>
      </c>
      <c r="Q51" s="137" t="s">
        <v>45</v>
      </c>
      <c r="R51" s="137" t="s">
        <v>46</v>
      </c>
      <c r="S51" s="137" t="s">
        <v>47</v>
      </c>
      <c r="T51" s="137" t="s">
        <v>48</v>
      </c>
      <c r="U51" s="137" t="s">
        <v>49</v>
      </c>
      <c r="V51" s="137" t="s">
        <v>50</v>
      </c>
      <c r="W51" s="137" t="s">
        <v>51</v>
      </c>
      <c r="X51" s="137" t="s">
        <v>52</v>
      </c>
      <c r="Y51" s="137" t="s">
        <v>302</v>
      </c>
    </row>
    <row r="52" spans="1:25">
      <c r="A52" t="s">
        <v>301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1670</v>
      </c>
      <c r="M52">
        <v>0</v>
      </c>
      <c r="N52">
        <v>3070</v>
      </c>
      <c r="O52">
        <v>0</v>
      </c>
      <c r="P52">
        <v>3070</v>
      </c>
      <c r="Q52">
        <v>1133</v>
      </c>
      <c r="R52">
        <v>1670</v>
      </c>
      <c r="S52">
        <v>1133</v>
      </c>
      <c r="T52">
        <v>0</v>
      </c>
      <c r="U52">
        <v>1133</v>
      </c>
      <c r="V52">
        <v>0</v>
      </c>
      <c r="W52">
        <v>0</v>
      </c>
      <c r="X52">
        <v>0</v>
      </c>
      <c r="Y52" s="136">
        <v>12879</v>
      </c>
    </row>
    <row r="53" spans="1:25">
      <c r="A53" t="s">
        <v>300</v>
      </c>
      <c r="B53">
        <v>0</v>
      </c>
      <c r="C53">
        <v>-490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-912</v>
      </c>
      <c r="M53">
        <v>-1203</v>
      </c>
      <c r="N53">
        <v>-1207</v>
      </c>
      <c r="O53">
        <v>-1081</v>
      </c>
      <c r="P53">
        <v>-2150</v>
      </c>
      <c r="Q53">
        <v>-1216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 s="136">
        <v>-8259</v>
      </c>
    </row>
    <row r="54" spans="1:25">
      <c r="A54" t="s">
        <v>299</v>
      </c>
      <c r="B54">
        <v>0</v>
      </c>
      <c r="C54">
        <v>-490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758</v>
      </c>
      <c r="M54">
        <v>-1203</v>
      </c>
      <c r="N54">
        <v>1863</v>
      </c>
      <c r="O54">
        <v>-1081</v>
      </c>
      <c r="P54">
        <v>920</v>
      </c>
      <c r="Q54">
        <v>-83</v>
      </c>
      <c r="R54">
        <v>1670</v>
      </c>
      <c r="S54">
        <v>1133</v>
      </c>
      <c r="T54">
        <v>0</v>
      </c>
      <c r="U54">
        <v>1133</v>
      </c>
      <c r="V54">
        <v>0</v>
      </c>
      <c r="W54">
        <v>0</v>
      </c>
      <c r="X54">
        <v>0</v>
      </c>
      <c r="Y54" s="136">
        <v>4620</v>
      </c>
    </row>
    <row r="56" spans="1:25">
      <c r="A56" t="s">
        <v>298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 s="136">
        <v>0</v>
      </c>
    </row>
    <row r="57" spans="1:25">
      <c r="A57" t="s">
        <v>297</v>
      </c>
      <c r="B57">
        <v>0</v>
      </c>
      <c r="C57">
        <v>-2338</v>
      </c>
      <c r="D57">
        <v>-1878</v>
      </c>
      <c r="E57">
        <v>-1209</v>
      </c>
      <c r="F57">
        <v>-571</v>
      </c>
      <c r="G57">
        <v>-1142</v>
      </c>
      <c r="H57">
        <v>-1950</v>
      </c>
      <c r="I57">
        <v>-1569</v>
      </c>
      <c r="J57">
        <v>-1942</v>
      </c>
      <c r="K57">
        <v>0</v>
      </c>
      <c r="L57">
        <v>-2000</v>
      </c>
      <c r="M57">
        <v>0</v>
      </c>
      <c r="N57">
        <v>0</v>
      </c>
      <c r="O57">
        <v>0</v>
      </c>
      <c r="P57">
        <v>-638</v>
      </c>
      <c r="Q57">
        <v>0</v>
      </c>
      <c r="R57">
        <v>-2626</v>
      </c>
      <c r="S57">
        <v>-638</v>
      </c>
      <c r="T57">
        <v>-1953</v>
      </c>
      <c r="U57">
        <v>0</v>
      </c>
      <c r="V57">
        <v>0</v>
      </c>
      <c r="W57">
        <v>0</v>
      </c>
      <c r="X57">
        <v>0</v>
      </c>
      <c r="Y57" s="136">
        <v>-20454</v>
      </c>
    </row>
    <row r="58" spans="1:25">
      <c r="A58" t="s">
        <v>296</v>
      </c>
      <c r="B58">
        <v>0</v>
      </c>
      <c r="C58">
        <v>-2338</v>
      </c>
      <c r="D58">
        <v>-1878</v>
      </c>
      <c r="E58">
        <v>-1209</v>
      </c>
      <c r="F58">
        <v>-571</v>
      </c>
      <c r="G58">
        <v>-1142</v>
      </c>
      <c r="H58">
        <v>-1950</v>
      </c>
      <c r="I58">
        <v>-1569</v>
      </c>
      <c r="J58">
        <v>-1942</v>
      </c>
      <c r="K58">
        <v>0</v>
      </c>
      <c r="L58">
        <v>-2000</v>
      </c>
      <c r="M58">
        <v>0</v>
      </c>
      <c r="N58">
        <v>0</v>
      </c>
      <c r="O58">
        <v>0</v>
      </c>
      <c r="P58">
        <v>-638</v>
      </c>
      <c r="Q58">
        <v>0</v>
      </c>
      <c r="R58">
        <v>-2626</v>
      </c>
      <c r="S58">
        <v>-638</v>
      </c>
      <c r="T58">
        <v>-1953</v>
      </c>
      <c r="U58">
        <v>0</v>
      </c>
      <c r="V58">
        <v>0</v>
      </c>
      <c r="W58">
        <v>0</v>
      </c>
      <c r="X58">
        <v>0</v>
      </c>
      <c r="Y58" s="136">
        <v>-20454</v>
      </c>
    </row>
    <row r="60" spans="1:25">
      <c r="A60" t="s">
        <v>295</v>
      </c>
      <c r="B60">
        <v>0</v>
      </c>
      <c r="C60">
        <v>38</v>
      </c>
      <c r="D60" s="136">
        <v>479.80718013121691</v>
      </c>
      <c r="E60">
        <v>1780</v>
      </c>
      <c r="F60">
        <v>770</v>
      </c>
      <c r="G60">
        <v>60</v>
      </c>
      <c r="H60">
        <v>660</v>
      </c>
      <c r="I60">
        <v>2590</v>
      </c>
      <c r="J60">
        <v>2971</v>
      </c>
      <c r="K60">
        <v>60.000000000000227</v>
      </c>
      <c r="L60">
        <v>2310</v>
      </c>
      <c r="M60">
        <v>962</v>
      </c>
      <c r="N60">
        <v>1081</v>
      </c>
      <c r="O60">
        <v>72</v>
      </c>
      <c r="P60">
        <v>72</v>
      </c>
      <c r="Q60">
        <v>122</v>
      </c>
      <c r="R60">
        <v>72</v>
      </c>
      <c r="S60">
        <v>72</v>
      </c>
      <c r="T60">
        <v>72</v>
      </c>
      <c r="U60">
        <v>122</v>
      </c>
      <c r="V60">
        <v>72</v>
      </c>
      <c r="W60">
        <v>72</v>
      </c>
      <c r="X60">
        <v>72</v>
      </c>
      <c r="Y60" s="136">
        <v>14581.807180131218</v>
      </c>
    </row>
    <row r="61" spans="1:25">
      <c r="A61" t="s">
        <v>294</v>
      </c>
      <c r="B61">
        <v>0</v>
      </c>
      <c r="C61">
        <v>-1882</v>
      </c>
      <c r="D61">
        <v>0</v>
      </c>
      <c r="E61">
        <v>0</v>
      </c>
      <c r="F61">
        <v>-452</v>
      </c>
      <c r="G61">
        <v>0</v>
      </c>
      <c r="H61">
        <v>0</v>
      </c>
      <c r="I61">
        <v>-450</v>
      </c>
      <c r="J61">
        <v>-1625</v>
      </c>
      <c r="K61">
        <v>-665</v>
      </c>
      <c r="L61">
        <v>-2376</v>
      </c>
      <c r="M61">
        <v>-245</v>
      </c>
      <c r="N61">
        <v>-3686</v>
      </c>
      <c r="O61">
        <v>0</v>
      </c>
      <c r="P61">
        <v>-1285</v>
      </c>
      <c r="Q61">
        <v>-830</v>
      </c>
      <c r="R61">
        <v>-1642</v>
      </c>
      <c r="S61">
        <v>-2886</v>
      </c>
      <c r="T61">
        <v>0</v>
      </c>
      <c r="U61">
        <v>-1120</v>
      </c>
      <c r="V61">
        <v>0</v>
      </c>
      <c r="W61">
        <v>0</v>
      </c>
      <c r="X61">
        <v>0</v>
      </c>
      <c r="Y61" s="136">
        <v>-19144</v>
      </c>
    </row>
    <row r="62" spans="1:25">
      <c r="A62" t="s">
        <v>293</v>
      </c>
      <c r="B62">
        <v>0</v>
      </c>
      <c r="C62">
        <v>-1844</v>
      </c>
      <c r="D62">
        <v>479.80718013121691</v>
      </c>
      <c r="E62">
        <v>1780</v>
      </c>
      <c r="F62">
        <v>318</v>
      </c>
      <c r="G62">
        <v>60</v>
      </c>
      <c r="H62">
        <v>660</v>
      </c>
      <c r="I62">
        <v>2140</v>
      </c>
      <c r="J62">
        <v>1346</v>
      </c>
      <c r="K62">
        <v>-604.99999999999977</v>
      </c>
      <c r="L62">
        <v>-66</v>
      </c>
      <c r="M62">
        <v>717</v>
      </c>
      <c r="N62">
        <v>-2605</v>
      </c>
      <c r="O62">
        <v>72</v>
      </c>
      <c r="P62">
        <v>-1213</v>
      </c>
      <c r="Q62">
        <v>-708</v>
      </c>
      <c r="R62">
        <v>-1570</v>
      </c>
      <c r="S62">
        <v>-2814</v>
      </c>
      <c r="T62">
        <v>72</v>
      </c>
      <c r="U62">
        <v>-998</v>
      </c>
      <c r="V62">
        <v>72</v>
      </c>
      <c r="W62">
        <v>72</v>
      </c>
      <c r="X62">
        <v>72</v>
      </c>
      <c r="Y62" s="136">
        <v>-4562.192819868782</v>
      </c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1E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412</v>
      </c>
    </row>
    <row r="4" spans="3:40">
      <c r="Q4" s="219" t="s">
        <v>3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113.20443628852847</v>
      </c>
      <c r="U7" s="214">
        <v>119.33999999999997</v>
      </c>
      <c r="V7" s="214">
        <v>122.39999999999996</v>
      </c>
      <c r="W7" s="214">
        <v>119.33999999999992</v>
      </c>
      <c r="X7" s="214">
        <v>116.35650000000004</v>
      </c>
      <c r="Y7" s="214">
        <v>113.44758749999995</v>
      </c>
      <c r="Z7" s="214">
        <v>109.49295749320112</v>
      </c>
      <c r="AA7" s="214">
        <v>105.60434732592518</v>
      </c>
      <c r="AB7" s="214">
        <v>101.59784454666038</v>
      </c>
      <c r="AC7" s="214">
        <v>96.593678097916978</v>
      </c>
      <c r="AD7" s="214">
        <v>92.049385356274712</v>
      </c>
      <c r="AE7" s="214">
        <v>85.63916118080121</v>
      </c>
      <c r="AF7" s="214">
        <v>78.357255094952265</v>
      </c>
      <c r="AG7" s="214">
        <v>71.585030425719623</v>
      </c>
      <c r="AH7" s="214">
        <v>63.330444901985331</v>
      </c>
      <c r="AI7" s="214">
        <v>55.457025190680412</v>
      </c>
      <c r="AJ7" s="214">
        <v>50.716860255581821</v>
      </c>
      <c r="AK7" s="214">
        <v>49.415214378536994</v>
      </c>
      <c r="AL7" s="214">
        <v>45.914825982830223</v>
      </c>
      <c r="AM7" s="214">
        <v>42.231679014068504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4.4299827390000004E-2</v>
      </c>
      <c r="S14" s="214">
        <v>0.18509021631384379</v>
      </c>
      <c r="T14" s="214">
        <v>0.30677976559976483</v>
      </c>
      <c r="U14" s="214">
        <v>0.58649487177149806</v>
      </c>
      <c r="V14" s="214">
        <v>1.0601022999878122</v>
      </c>
      <c r="W14" s="214">
        <v>1.6796826327298069</v>
      </c>
      <c r="X14" s="214">
        <v>2.3452458743236821</v>
      </c>
      <c r="Y14" s="214">
        <v>6.2992036289260227</v>
      </c>
      <c r="Z14" s="214">
        <v>10.341058434563475</v>
      </c>
      <c r="AA14" s="214">
        <v>16.614045476301673</v>
      </c>
      <c r="AB14" s="214">
        <v>29.187802353746267</v>
      </c>
      <c r="AC14" s="214">
        <v>41.780602273282568</v>
      </c>
      <c r="AD14" s="214">
        <v>54.387576696257071</v>
      </c>
      <c r="AE14" s="214">
        <v>71.081720383228429</v>
      </c>
      <c r="AF14" s="214">
        <v>79.633899736111204</v>
      </c>
      <c r="AG14" s="214">
        <v>88.201110812791796</v>
      </c>
      <c r="AH14" s="214">
        <v>92.70076707365466</v>
      </c>
      <c r="AI14" s="214">
        <v>98.917541340217468</v>
      </c>
      <c r="AJ14" s="214">
        <v>99.354204394481357</v>
      </c>
      <c r="AK14" s="214">
        <v>99.799588828874448</v>
      </c>
      <c r="AL14" s="214">
        <v>100.25406805702622</v>
      </c>
      <c r="AM14" s="214">
        <v>100.71786694157184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413</v>
      </c>
    </row>
    <row r="4" spans="3:40">
      <c r="Q4" s="219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95.58</v>
      </c>
      <c r="S7" s="214">
        <v>98.976521044526848</v>
      </c>
      <c r="T7" s="214">
        <v>101.88399265967563</v>
      </c>
      <c r="U7" s="214">
        <v>105.29999999999998</v>
      </c>
      <c r="V7" s="214">
        <v>108.00000000000003</v>
      </c>
      <c r="W7" s="214">
        <v>105.29999999999997</v>
      </c>
      <c r="X7" s="214">
        <v>102.66749999999989</v>
      </c>
      <c r="Y7" s="214">
        <v>100.10081250000007</v>
      </c>
      <c r="Z7" s="214">
        <v>97.634994043815496</v>
      </c>
      <c r="AA7" s="214">
        <v>94.417382664570695</v>
      </c>
      <c r="AB7" s="214">
        <v>87.352064627290986</v>
      </c>
      <c r="AC7" s="214">
        <v>82.667971313683651</v>
      </c>
      <c r="AD7" s="214">
        <v>76.456298422804181</v>
      </c>
      <c r="AE7" s="214">
        <v>70.174349340947998</v>
      </c>
      <c r="AF7" s="214">
        <v>63.37166518833115</v>
      </c>
      <c r="AG7" s="214">
        <v>57.568235898163707</v>
      </c>
      <c r="AH7" s="214">
        <v>50.279111555041112</v>
      </c>
      <c r="AI7" s="214">
        <v>43.679214262631675</v>
      </c>
      <c r="AJ7" s="214">
        <v>38.611037892463706</v>
      </c>
      <c r="AK7" s="214">
        <v>37.512753286407467</v>
      </c>
      <c r="AL7" s="214">
        <v>34.475038787663998</v>
      </c>
      <c r="AM7" s="214">
        <v>31.41658518508256</v>
      </c>
    </row>
    <row r="8" spans="3:40">
      <c r="Q8" s="215" t="s">
        <v>392</v>
      </c>
      <c r="R8" s="214">
        <v>111.35</v>
      </c>
      <c r="S8" s="214">
        <v>111.35</v>
      </c>
      <c r="T8" s="214">
        <v>111.35</v>
      </c>
      <c r="U8" s="214">
        <v>111.35</v>
      </c>
      <c r="V8" s="214">
        <v>111.35</v>
      </c>
      <c r="W8" s="214">
        <v>111.35</v>
      </c>
      <c r="X8" s="214">
        <v>111.35</v>
      </c>
      <c r="Y8" s="214">
        <v>111.35</v>
      </c>
      <c r="Z8" s="214">
        <v>111.35</v>
      </c>
      <c r="AA8" s="214">
        <v>111.35</v>
      </c>
      <c r="AB8" s="214">
        <v>111.35</v>
      </c>
      <c r="AC8" s="214">
        <v>111.35</v>
      </c>
      <c r="AD8" s="214">
        <v>111.35</v>
      </c>
      <c r="AE8" s="214">
        <v>111.35</v>
      </c>
      <c r="AF8" s="214">
        <v>111.35</v>
      </c>
      <c r="AG8" s="214">
        <v>111.35</v>
      </c>
      <c r="AH8" s="214">
        <v>111.35</v>
      </c>
      <c r="AI8" s="214">
        <v>111.35</v>
      </c>
      <c r="AJ8" s="214">
        <v>111.35</v>
      </c>
      <c r="AK8" s="214">
        <v>111.35</v>
      </c>
      <c r="AL8" s="214">
        <v>111.35</v>
      </c>
      <c r="AM8" s="214">
        <v>111.35</v>
      </c>
    </row>
    <row r="9" spans="3:40">
      <c r="Q9" s="215" t="s">
        <v>397</v>
      </c>
      <c r="R9" s="214">
        <v>121.70787535410764</v>
      </c>
      <c r="S9" s="214">
        <v>121.70787535410764</v>
      </c>
      <c r="T9" s="214">
        <v>121.70787535410764</v>
      </c>
      <c r="U9" s="214">
        <v>121.70787535410764</v>
      </c>
      <c r="V9" s="214">
        <v>121.70787535410764</v>
      </c>
      <c r="W9" s="214">
        <v>121.70787535410764</v>
      </c>
      <c r="X9" s="214">
        <v>121.70787535410764</v>
      </c>
      <c r="Y9" s="214">
        <v>121.70787535410764</v>
      </c>
      <c r="Z9" s="214">
        <v>121.70787535410764</v>
      </c>
      <c r="AA9" s="214">
        <v>121.70787535410764</v>
      </c>
      <c r="AB9" s="214">
        <v>121.70787535410764</v>
      </c>
      <c r="AC9" s="214">
        <v>121.70787535410764</v>
      </c>
      <c r="AD9" s="214">
        <v>121.70787535410764</v>
      </c>
      <c r="AE9" s="214">
        <v>121.70787535410764</v>
      </c>
      <c r="AF9" s="214">
        <v>121.70787535410764</v>
      </c>
      <c r="AG9" s="214">
        <v>121.70787535410764</v>
      </c>
      <c r="AH9" s="214">
        <v>121.70787535410764</v>
      </c>
      <c r="AI9" s="214">
        <v>121.70787535410764</v>
      </c>
      <c r="AJ9" s="214">
        <v>121.70787535410764</v>
      </c>
      <c r="AK9" s="214">
        <v>121.70787535410764</v>
      </c>
      <c r="AL9" s="214">
        <v>121.70787535410764</v>
      </c>
      <c r="AM9" s="214">
        <v>121.70787535410764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103.65924657534245</v>
      </c>
      <c r="S11" s="214">
        <v>103.65924657534245</v>
      </c>
      <c r="T11" s="214">
        <v>103.65924657534245</v>
      </c>
      <c r="U11" s="214">
        <v>103.65924657534245</v>
      </c>
      <c r="V11" s="214">
        <v>103.65924657534245</v>
      </c>
      <c r="W11" s="214">
        <v>103.65924657534245</v>
      </c>
      <c r="X11" s="214">
        <v>103.65924657534245</v>
      </c>
      <c r="Y11" s="214">
        <v>103.65924657534245</v>
      </c>
      <c r="Z11" s="214">
        <v>103.65924657534245</v>
      </c>
      <c r="AA11" s="214">
        <v>103.65924657534245</v>
      </c>
      <c r="AB11" s="214">
        <v>103.65924657534245</v>
      </c>
      <c r="AC11" s="214">
        <v>103.65924657534245</v>
      </c>
      <c r="AD11" s="214">
        <v>103.65924657534245</v>
      </c>
      <c r="AE11" s="214">
        <v>103.65924657534245</v>
      </c>
      <c r="AF11" s="214">
        <v>103.65924657534245</v>
      </c>
      <c r="AG11" s="214">
        <v>103.65924657534245</v>
      </c>
      <c r="AH11" s="214">
        <v>103.65924657534245</v>
      </c>
      <c r="AI11" s="214">
        <v>103.65924657534245</v>
      </c>
      <c r="AJ11" s="214">
        <v>103.65924657534245</v>
      </c>
      <c r="AK11" s="214">
        <v>103.65924657534245</v>
      </c>
      <c r="AL11" s="214">
        <v>103.65924657534245</v>
      </c>
      <c r="AM11" s="214">
        <v>103.65924657534245</v>
      </c>
    </row>
    <row r="12" spans="3:40">
      <c r="Q12" s="215" t="s">
        <v>205</v>
      </c>
      <c r="R12" s="214">
        <v>124.1</v>
      </c>
      <c r="S12" s="214">
        <v>143.07045454545454</v>
      </c>
      <c r="T12" s="214">
        <v>160.01636363636362</v>
      </c>
      <c r="U12" s="214">
        <v>168.51636363636362</v>
      </c>
      <c r="V12" s="214">
        <v>168.51636363636362</v>
      </c>
      <c r="W12" s="214">
        <v>168.51636363636362</v>
      </c>
      <c r="X12" s="214">
        <v>168.51636363636362</v>
      </c>
      <c r="Y12" s="214">
        <v>168.51636363636362</v>
      </c>
      <c r="Z12" s="214">
        <v>168.51636363636362</v>
      </c>
      <c r="AA12" s="214">
        <v>168.51636363636362</v>
      </c>
      <c r="AB12" s="214">
        <v>168.51636363636362</v>
      </c>
      <c r="AC12" s="214">
        <v>168.51636363636362</v>
      </c>
      <c r="AD12" s="214">
        <v>168.51636363636362</v>
      </c>
      <c r="AE12" s="214">
        <v>168.51636363636362</v>
      </c>
      <c r="AF12" s="214">
        <v>168.51636363636362</v>
      </c>
      <c r="AG12" s="214">
        <v>168.51636363636362</v>
      </c>
      <c r="AH12" s="214">
        <v>168.51636363636362</v>
      </c>
      <c r="AI12" s="214">
        <v>168.51636363636362</v>
      </c>
      <c r="AJ12" s="214">
        <v>168.51636363636362</v>
      </c>
      <c r="AK12" s="214">
        <v>168.51636363636362</v>
      </c>
      <c r="AL12" s="214">
        <v>168.51636363636362</v>
      </c>
      <c r="AM12" s="214">
        <v>168.51636363636362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2.1042418010249999E-2</v>
      </c>
      <c r="S14" s="214">
        <v>0.19148600389327503</v>
      </c>
      <c r="T14" s="214">
        <v>0.33252281060697564</v>
      </c>
      <c r="U14" s="214">
        <v>0.62373679667228776</v>
      </c>
      <c r="V14" s="214">
        <v>1.1070613716091049</v>
      </c>
      <c r="W14" s="214">
        <v>1.7379740217039896</v>
      </c>
      <c r="X14" s="214">
        <v>2.4225791628932085</v>
      </c>
      <c r="Y14" s="214">
        <v>3.1672735972616524</v>
      </c>
      <c r="Z14" s="214">
        <v>3.9983667962745706</v>
      </c>
      <c r="AA14" s="214">
        <v>6.1813788071338198</v>
      </c>
      <c r="AB14" s="214">
        <v>8.1671868336321349</v>
      </c>
      <c r="AC14" s="214">
        <v>11.338861937190897</v>
      </c>
      <c r="AD14" s="214">
        <v>17.62648045286728</v>
      </c>
      <c r="AE14" s="214">
        <v>23.927864967779858</v>
      </c>
      <c r="AF14" s="214">
        <v>30.242724796499857</v>
      </c>
      <c r="AG14" s="214">
        <v>38.512867959382021</v>
      </c>
      <c r="AH14" s="214">
        <v>42.921603789351707</v>
      </c>
      <c r="AI14" s="214">
        <v>47.336763431107514</v>
      </c>
      <c r="AJ14" s="214">
        <v>49.826113117193373</v>
      </c>
      <c r="AK14" s="214">
        <v>53.139732008063888</v>
      </c>
      <c r="AL14" s="214">
        <v>53.715405697056134</v>
      </c>
      <c r="AM14" s="214">
        <v>54.302884284147261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"/>
  <sheetViews>
    <sheetView showGridLines="0" topLeftCell="B1" workbookViewId="0">
      <selection activeCell="O41" sqref="O41"/>
    </sheetView>
  </sheetViews>
  <sheetFormatPr defaultRowHeight="1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414</v>
      </c>
    </row>
    <row r="4" spans="3:40">
      <c r="Q4" s="219" t="s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95.58</v>
      </c>
      <c r="S7" s="214">
        <v>98.976521044526848</v>
      </c>
      <c r="T7" s="214">
        <v>101.71333702127562</v>
      </c>
      <c r="U7" s="214">
        <v>103.11824452514405</v>
      </c>
      <c r="V7" s="214">
        <v>105.27076098036933</v>
      </c>
      <c r="W7" s="214">
        <v>102.56823844295077</v>
      </c>
      <c r="X7" s="214">
        <v>98.982009597764417</v>
      </c>
      <c r="Y7" s="214">
        <v>95.561785622365633</v>
      </c>
      <c r="Z7" s="214">
        <v>91.52046868297144</v>
      </c>
      <c r="AA7" s="214">
        <v>86.546456678321761</v>
      </c>
      <c r="AB7" s="214">
        <v>75.445522461082362</v>
      </c>
      <c r="AC7" s="214">
        <v>68.889005499747981</v>
      </c>
      <c r="AD7" s="214">
        <v>61.201219404857497</v>
      </c>
      <c r="AE7" s="214">
        <v>55.635895136956137</v>
      </c>
      <c r="AF7" s="214">
        <v>50.092528677653171</v>
      </c>
      <c r="AG7" s="214">
        <v>44.877957589360051</v>
      </c>
      <c r="AH7" s="214">
        <v>39.077395172081793</v>
      </c>
      <c r="AI7" s="214">
        <v>33.41841853501618</v>
      </c>
      <c r="AJ7" s="214">
        <v>29.931289428930864</v>
      </c>
      <c r="AK7" s="214">
        <v>28.637965040735789</v>
      </c>
      <c r="AL7" s="214">
        <v>26.398230796739906</v>
      </c>
      <c r="AM7" s="214">
        <v>23.855025273999953</v>
      </c>
    </row>
    <row r="8" spans="3:40">
      <c r="Q8" s="215" t="s">
        <v>392</v>
      </c>
      <c r="R8" s="214">
        <v>111.35</v>
      </c>
      <c r="S8" s="214">
        <v>111.35</v>
      </c>
      <c r="T8" s="214">
        <v>111.35</v>
      </c>
      <c r="U8" s="214">
        <v>111.35</v>
      </c>
      <c r="V8" s="214">
        <v>111.35</v>
      </c>
      <c r="W8" s="214">
        <v>111.35</v>
      </c>
      <c r="X8" s="214">
        <v>111.35</v>
      </c>
      <c r="Y8" s="214">
        <v>111.35</v>
      </c>
      <c r="Z8" s="214">
        <v>111.35</v>
      </c>
      <c r="AA8" s="214">
        <v>111.35</v>
      </c>
      <c r="AB8" s="214">
        <v>111.35</v>
      </c>
      <c r="AC8" s="214">
        <v>111.35</v>
      </c>
      <c r="AD8" s="214">
        <v>111.35</v>
      </c>
      <c r="AE8" s="214">
        <v>111.35</v>
      </c>
      <c r="AF8" s="214">
        <v>111.35</v>
      </c>
      <c r="AG8" s="214">
        <v>111.35</v>
      </c>
      <c r="AH8" s="214">
        <v>111.35</v>
      </c>
      <c r="AI8" s="214">
        <v>111.35</v>
      </c>
      <c r="AJ8" s="214">
        <v>111.35</v>
      </c>
      <c r="AK8" s="214">
        <v>111.35</v>
      </c>
      <c r="AL8" s="214">
        <v>111.35</v>
      </c>
      <c r="AM8" s="214">
        <v>111.35</v>
      </c>
    </row>
    <row r="9" spans="3:40">
      <c r="Q9" s="215" t="s">
        <v>397</v>
      </c>
      <c r="R9" s="214">
        <v>121.70787535410764</v>
      </c>
      <c r="S9" s="214">
        <v>121.70787535410764</v>
      </c>
      <c r="T9" s="214">
        <v>121.70787535410764</v>
      </c>
      <c r="U9" s="214">
        <v>121.70787535410764</v>
      </c>
      <c r="V9" s="214">
        <v>121.70787535410764</v>
      </c>
      <c r="W9" s="214">
        <v>121.70787535410764</v>
      </c>
      <c r="X9" s="214">
        <v>121.70787535410764</v>
      </c>
      <c r="Y9" s="214">
        <v>121.70787535410764</v>
      </c>
      <c r="Z9" s="214">
        <v>121.70787535410764</v>
      </c>
      <c r="AA9" s="214">
        <v>121.70787535410764</v>
      </c>
      <c r="AB9" s="214">
        <v>121.70787535410764</v>
      </c>
      <c r="AC9" s="214">
        <v>121.70787535410764</v>
      </c>
      <c r="AD9" s="214">
        <v>121.70787535410764</v>
      </c>
      <c r="AE9" s="214">
        <v>121.70787535410764</v>
      </c>
      <c r="AF9" s="214">
        <v>121.70787535410764</v>
      </c>
      <c r="AG9" s="214">
        <v>121.70787535410764</v>
      </c>
      <c r="AH9" s="214">
        <v>121.70787535410764</v>
      </c>
      <c r="AI9" s="214">
        <v>121.70787535410764</v>
      </c>
      <c r="AJ9" s="214">
        <v>121.70787535410764</v>
      </c>
      <c r="AK9" s="214">
        <v>121.70787535410764</v>
      </c>
      <c r="AL9" s="214">
        <v>121.70787535410764</v>
      </c>
      <c r="AM9" s="214">
        <v>121.70787535410764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103.65924657534245</v>
      </c>
      <c r="S11" s="214">
        <v>103.65924657534245</v>
      </c>
      <c r="T11" s="214">
        <v>103.65924657534245</v>
      </c>
      <c r="U11" s="214">
        <v>103.65924657534245</v>
      </c>
      <c r="V11" s="214">
        <v>103.65924657534245</v>
      </c>
      <c r="W11" s="214">
        <v>103.65924657534245</v>
      </c>
      <c r="X11" s="214">
        <v>103.65924657534245</v>
      </c>
      <c r="Y11" s="214">
        <v>103.65924657534245</v>
      </c>
      <c r="Z11" s="214">
        <v>103.65924657534245</v>
      </c>
      <c r="AA11" s="214">
        <v>103.65924657534245</v>
      </c>
      <c r="AB11" s="214">
        <v>103.65924657534245</v>
      </c>
      <c r="AC11" s="214">
        <v>103.65924657534245</v>
      </c>
      <c r="AD11" s="214">
        <v>103.65924657534245</v>
      </c>
      <c r="AE11" s="214">
        <v>103.65924657534245</v>
      </c>
      <c r="AF11" s="214">
        <v>103.65924657534245</v>
      </c>
      <c r="AG11" s="214">
        <v>103.65924657534245</v>
      </c>
      <c r="AH11" s="214">
        <v>103.65924657534245</v>
      </c>
      <c r="AI11" s="214">
        <v>103.65924657534245</v>
      </c>
      <c r="AJ11" s="214">
        <v>103.65924657534245</v>
      </c>
      <c r="AK11" s="214">
        <v>103.65924657534245</v>
      </c>
      <c r="AL11" s="214">
        <v>103.65924657534245</v>
      </c>
      <c r="AM11" s="214">
        <v>103.65924657534245</v>
      </c>
    </row>
    <row r="12" spans="3:40">
      <c r="Q12" s="215" t="s">
        <v>205</v>
      </c>
      <c r="R12" s="214">
        <v>124.1</v>
      </c>
      <c r="S12" s="214">
        <v>143.07045454545454</v>
      </c>
      <c r="T12" s="214">
        <v>160.01636363636362</v>
      </c>
      <c r="U12" s="214">
        <v>168.51636363636362</v>
      </c>
      <c r="V12" s="214">
        <v>168.51636363636362</v>
      </c>
      <c r="W12" s="214">
        <v>168.51636363636362</v>
      </c>
      <c r="X12" s="214">
        <v>168.51636363636362</v>
      </c>
      <c r="Y12" s="214">
        <v>168.51636363636362</v>
      </c>
      <c r="Z12" s="214">
        <v>168.51636363636362</v>
      </c>
      <c r="AA12" s="214">
        <v>168.51636363636362</v>
      </c>
      <c r="AB12" s="214">
        <v>168.51636363636362</v>
      </c>
      <c r="AC12" s="214">
        <v>168.51636363636362</v>
      </c>
      <c r="AD12" s="214">
        <v>168.51636363636362</v>
      </c>
      <c r="AE12" s="214">
        <v>168.51636363636362</v>
      </c>
      <c r="AF12" s="214">
        <v>168.51636363636362</v>
      </c>
      <c r="AG12" s="214">
        <v>168.51636363636362</v>
      </c>
      <c r="AH12" s="214">
        <v>168.51636363636362</v>
      </c>
      <c r="AI12" s="214">
        <v>168.51636363636362</v>
      </c>
      <c r="AJ12" s="214">
        <v>168.51636363636362</v>
      </c>
      <c r="AK12" s="214">
        <v>168.51636363636362</v>
      </c>
      <c r="AL12" s="214">
        <v>168.51636363636362</v>
      </c>
      <c r="AM12" s="214">
        <v>168.51636363636362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6.3127254030749994E-2</v>
      </c>
      <c r="S14" s="214">
        <v>0.16018540710302814</v>
      </c>
      <c r="T14" s="214">
        <v>0.25035874403257757</v>
      </c>
      <c r="U14" s="214">
        <v>0.49060345969355851</v>
      </c>
      <c r="V14" s="214">
        <v>0.90713299836773831</v>
      </c>
      <c r="W14" s="214">
        <v>1.4534229804826435</v>
      </c>
      <c r="X14" s="214">
        <v>2.0333879983217877</v>
      </c>
      <c r="Y14" s="214">
        <v>2.6052352155060099</v>
      </c>
      <c r="Z14" s="214">
        <v>3.2576880650124691</v>
      </c>
      <c r="AA14" s="214">
        <v>3.6993843101681212</v>
      </c>
      <c r="AB14" s="214">
        <v>3.9177910631433055</v>
      </c>
      <c r="AC14" s="214">
        <v>4.9227556697172083</v>
      </c>
      <c r="AD14" s="214">
        <v>5.9366974618019723</v>
      </c>
      <c r="AE14" s="214">
        <v>7.538395198710317</v>
      </c>
      <c r="AF14" s="214">
        <v>10.695825113070317</v>
      </c>
      <c r="AG14" s="214">
        <v>13.862775119168935</v>
      </c>
      <c r="AH14" s="214">
        <v>17.035264609496242</v>
      </c>
      <c r="AI14" s="214">
        <v>21.179087581059076</v>
      </c>
      <c r="AJ14" s="214">
        <v>23.391883999444474</v>
      </c>
      <c r="AK14" s="214">
        <v>25.61020395857836</v>
      </c>
      <c r="AL14" s="214">
        <v>26.866162378416949</v>
      </c>
      <c r="AM14" s="214">
        <v>28.534634308948814</v>
      </c>
    </row>
    <row r="15" spans="3:40">
      <c r="Q15" s="215" t="s">
        <v>406</v>
      </c>
      <c r="R15" s="214">
        <v>565.70555354545445</v>
      </c>
      <c r="S15" s="214">
        <v>559.88364445454545</v>
      </c>
      <c r="T15" s="214">
        <v>555.56163809090913</v>
      </c>
      <c r="U15" s="214">
        <v>555.26536536363619</v>
      </c>
      <c r="V15" s="214">
        <v>556.50892754545453</v>
      </c>
      <c r="W15" s="214">
        <v>551.97701845454537</v>
      </c>
      <c r="X15" s="214">
        <v>565.68174581818198</v>
      </c>
      <c r="Y15" s="214">
        <v>566.68529127272723</v>
      </c>
      <c r="Z15" s="214">
        <v>561.13965490909095</v>
      </c>
      <c r="AA15" s="214">
        <v>549.90810945454541</v>
      </c>
      <c r="AB15" s="214">
        <v>543.2808367272728</v>
      </c>
      <c r="AC15" s="214">
        <v>540.37820036363632</v>
      </c>
      <c r="AD15" s="214">
        <v>537.04401854545449</v>
      </c>
      <c r="AE15" s="214">
        <v>534.77365490909096</v>
      </c>
      <c r="AF15" s="214">
        <v>514.18178272727266</v>
      </c>
      <c r="AG15" s="214">
        <v>509.08660090909086</v>
      </c>
      <c r="AH15" s="214">
        <v>498.79331145454535</v>
      </c>
      <c r="AI15" s="214">
        <v>488.55767509090913</v>
      </c>
      <c r="AJ15" s="214">
        <v>485.39403872727263</v>
      </c>
      <c r="AK15" s="214">
        <v>484.94931145454541</v>
      </c>
      <c r="AL15" s="214">
        <v>483.72176600000006</v>
      </c>
      <c r="AM15" s="214">
        <v>482.55212963636353</v>
      </c>
    </row>
    <row r="16" spans="3:40">
      <c r="Q16" s="215" t="s">
        <v>405</v>
      </c>
      <c r="R16" s="214">
        <v>481.64825437272719</v>
      </c>
      <c r="S16" s="214">
        <v>478.40074310909091</v>
      </c>
      <c r="T16" s="214">
        <v>476.9032232727273</v>
      </c>
      <c r="U16" s="214">
        <v>473.42308335454538</v>
      </c>
      <c r="V16" s="214">
        <v>467.95236006363632</v>
      </c>
      <c r="W16" s="214">
        <v>467.7190618727272</v>
      </c>
      <c r="X16" s="214">
        <v>466.81322262727269</v>
      </c>
      <c r="Y16" s="214">
        <v>491.44380951818181</v>
      </c>
      <c r="Z16" s="214">
        <v>485.04200927272728</v>
      </c>
      <c r="AA16" s="214">
        <v>475.19265948181817</v>
      </c>
      <c r="AB16" s="214">
        <v>467.18763060909095</v>
      </c>
      <c r="AC16" s="214">
        <v>467.52219703636359</v>
      </c>
      <c r="AD16" s="214">
        <v>465.51613958181815</v>
      </c>
      <c r="AE16" s="214">
        <v>457.52390219090915</v>
      </c>
      <c r="AF16" s="214">
        <v>443.96226106363639</v>
      </c>
      <c r="AG16" s="214">
        <v>445.21044364545452</v>
      </c>
      <c r="AH16" s="214">
        <v>441.55416078181815</v>
      </c>
      <c r="AI16" s="214">
        <v>437.4231667636364</v>
      </c>
      <c r="AJ16" s="214">
        <v>424.83106685454538</v>
      </c>
      <c r="AK16" s="214">
        <v>424.75800903636366</v>
      </c>
      <c r="AL16" s="214">
        <v>422.85306377272724</v>
      </c>
      <c r="AM16" s="214">
        <v>420.53110863636363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412</v>
      </c>
    </row>
    <row r="4" spans="3:40">
      <c r="Q4" s="219" t="s">
        <v>3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 ht="15.75" thickBot="1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 ht="15.75" thickBot="1">
      <c r="Q6" s="217"/>
      <c r="R6" s="230" t="s">
        <v>366</v>
      </c>
      <c r="S6" s="228" t="s">
        <v>365</v>
      </c>
      <c r="T6" s="229" t="s">
        <v>364</v>
      </c>
      <c r="U6" s="228" t="s">
        <v>363</v>
      </c>
      <c r="V6" s="229" t="s">
        <v>362</v>
      </c>
      <c r="W6" s="228" t="s">
        <v>361</v>
      </c>
      <c r="X6" s="229" t="s">
        <v>360</v>
      </c>
      <c r="Y6" s="228" t="s">
        <v>359</v>
      </c>
      <c r="Z6" s="229" t="s">
        <v>358</v>
      </c>
      <c r="AA6" s="228" t="s">
        <v>357</v>
      </c>
      <c r="AB6" s="229" t="s">
        <v>356</v>
      </c>
      <c r="AC6" s="228" t="s">
        <v>355</v>
      </c>
      <c r="AD6" s="229" t="s">
        <v>354</v>
      </c>
      <c r="AE6" s="228" t="s">
        <v>353</v>
      </c>
      <c r="AF6" s="229" t="s">
        <v>352</v>
      </c>
      <c r="AG6" s="228" t="s">
        <v>351</v>
      </c>
      <c r="AH6" s="229" t="s">
        <v>350</v>
      </c>
      <c r="AI6" s="228" t="s">
        <v>349</v>
      </c>
      <c r="AJ6" s="229" t="s">
        <v>348</v>
      </c>
      <c r="AK6" s="228" t="s">
        <v>347</v>
      </c>
      <c r="AL6" s="229" t="s">
        <v>346</v>
      </c>
      <c r="AM6" s="228" t="s">
        <v>345</v>
      </c>
    </row>
    <row r="7" spans="3:40">
      <c r="Q7" s="227" t="s">
        <v>381</v>
      </c>
      <c r="R7" s="224">
        <v>95.58</v>
      </c>
      <c r="S7" s="224">
        <v>98.976521044526848</v>
      </c>
      <c r="T7" s="224">
        <v>101.88399265967563</v>
      </c>
      <c r="U7" s="224">
        <v>107.40599999999998</v>
      </c>
      <c r="V7" s="224">
        <v>110.15999999999997</v>
      </c>
      <c r="W7" s="224">
        <v>107.40599999999993</v>
      </c>
      <c r="X7" s="224">
        <v>104.72085000000004</v>
      </c>
      <c r="Y7" s="224">
        <v>102.10282874999996</v>
      </c>
      <c r="Z7" s="224">
        <v>98.543661743881003</v>
      </c>
      <c r="AA7" s="224">
        <v>95.043912593332664</v>
      </c>
      <c r="AB7" s="224">
        <v>91.438060091994345</v>
      </c>
      <c r="AC7" s="224">
        <v>86.934310288125289</v>
      </c>
      <c r="AD7" s="224">
        <v>82.844446820647249</v>
      </c>
      <c r="AE7" s="224">
        <v>77.075245062721095</v>
      </c>
      <c r="AF7" s="224">
        <v>70.521529585457046</v>
      </c>
      <c r="AG7" s="224">
        <v>64.426527383147658</v>
      </c>
      <c r="AH7" s="224">
        <v>56.997400411786799</v>
      </c>
      <c r="AI7" s="224">
        <v>49.911322671612375</v>
      </c>
      <c r="AJ7" s="224">
        <v>45.645174230023642</v>
      </c>
      <c r="AK7" s="224">
        <v>44.473692940683293</v>
      </c>
      <c r="AL7" s="224">
        <v>41.323343384547201</v>
      </c>
      <c r="AM7" s="224">
        <v>38.008511112661658</v>
      </c>
    </row>
    <row r="8" spans="3:40">
      <c r="Q8" s="226" t="s">
        <v>392</v>
      </c>
      <c r="R8" s="224">
        <v>111.35</v>
      </c>
      <c r="S8" s="224">
        <v>111.35</v>
      </c>
      <c r="T8" s="224">
        <v>111.35</v>
      </c>
      <c r="U8" s="224">
        <v>111.35</v>
      </c>
      <c r="V8" s="224">
        <v>111.35</v>
      </c>
      <c r="W8" s="224">
        <v>111.35</v>
      </c>
      <c r="X8" s="224">
        <v>111.35</v>
      </c>
      <c r="Y8" s="224">
        <v>111.35</v>
      </c>
      <c r="Z8" s="224">
        <v>111.35</v>
      </c>
      <c r="AA8" s="224">
        <v>111.35</v>
      </c>
      <c r="AB8" s="224">
        <v>111.35</v>
      </c>
      <c r="AC8" s="224">
        <v>111.35</v>
      </c>
      <c r="AD8" s="224">
        <v>111.35</v>
      </c>
      <c r="AE8" s="224">
        <v>111.35</v>
      </c>
      <c r="AF8" s="224">
        <v>111.35</v>
      </c>
      <c r="AG8" s="224">
        <v>111.35</v>
      </c>
      <c r="AH8" s="224">
        <v>111.35</v>
      </c>
      <c r="AI8" s="224">
        <v>111.35</v>
      </c>
      <c r="AJ8" s="224">
        <v>111.35</v>
      </c>
      <c r="AK8" s="224">
        <v>111.35</v>
      </c>
      <c r="AL8" s="224">
        <v>111.35</v>
      </c>
      <c r="AM8" s="224">
        <v>111.35</v>
      </c>
    </row>
    <row r="9" spans="3:40">
      <c r="Q9" s="226" t="s">
        <v>397</v>
      </c>
      <c r="R9" s="224">
        <v>121.70787535410764</v>
      </c>
      <c r="S9" s="224">
        <v>121.70787535410764</v>
      </c>
      <c r="T9" s="224">
        <v>121.70787535410764</v>
      </c>
      <c r="U9" s="224">
        <v>121.70787535410764</v>
      </c>
      <c r="V9" s="224">
        <v>121.70787535410764</v>
      </c>
      <c r="W9" s="224">
        <v>121.70787535410764</v>
      </c>
      <c r="X9" s="224">
        <v>121.70787535410764</v>
      </c>
      <c r="Y9" s="224">
        <v>121.70787535410764</v>
      </c>
      <c r="Z9" s="224">
        <v>121.70787535410764</v>
      </c>
      <c r="AA9" s="224">
        <v>121.70787535410764</v>
      </c>
      <c r="AB9" s="224">
        <v>121.70787535410764</v>
      </c>
      <c r="AC9" s="224">
        <v>121.70787535410764</v>
      </c>
      <c r="AD9" s="224">
        <v>121.70787535410764</v>
      </c>
      <c r="AE9" s="224">
        <v>121.70787535410764</v>
      </c>
      <c r="AF9" s="224">
        <v>121.70787535410764</v>
      </c>
      <c r="AG9" s="224">
        <v>121.70787535410764</v>
      </c>
      <c r="AH9" s="224">
        <v>121.70787535410764</v>
      </c>
      <c r="AI9" s="224">
        <v>121.70787535410764</v>
      </c>
      <c r="AJ9" s="224">
        <v>121.70787535410764</v>
      </c>
      <c r="AK9" s="224">
        <v>121.70787535410764</v>
      </c>
      <c r="AL9" s="224">
        <v>121.70787535410764</v>
      </c>
      <c r="AM9" s="224">
        <v>121.70787535410764</v>
      </c>
    </row>
    <row r="10" spans="3:40">
      <c r="Q10" s="226" t="s">
        <v>409</v>
      </c>
      <c r="R10" s="224">
        <v>0</v>
      </c>
      <c r="S10" s="224">
        <v>0</v>
      </c>
      <c r="T10" s="224">
        <v>0</v>
      </c>
      <c r="U10" s="224">
        <v>0</v>
      </c>
      <c r="V10" s="224">
        <v>0</v>
      </c>
      <c r="W10" s="224">
        <v>0</v>
      </c>
      <c r="X10" s="224">
        <v>0</v>
      </c>
      <c r="Y10" s="224">
        <v>0</v>
      </c>
      <c r="Z10" s="224">
        <v>0</v>
      </c>
      <c r="AA10" s="224">
        <v>0</v>
      </c>
      <c r="AB10" s="224">
        <v>0</v>
      </c>
      <c r="AC10" s="224">
        <v>0</v>
      </c>
      <c r="AD10" s="224">
        <v>0</v>
      </c>
      <c r="AE10" s="224">
        <v>0</v>
      </c>
      <c r="AF10" s="224">
        <v>0</v>
      </c>
      <c r="AG10" s="224">
        <v>0</v>
      </c>
      <c r="AH10" s="224">
        <v>0</v>
      </c>
      <c r="AI10" s="224">
        <v>0</v>
      </c>
      <c r="AJ10" s="224">
        <v>0</v>
      </c>
      <c r="AK10" s="224">
        <v>0</v>
      </c>
      <c r="AL10" s="224">
        <v>0</v>
      </c>
      <c r="AM10" s="224">
        <v>0</v>
      </c>
    </row>
    <row r="11" spans="3:40">
      <c r="Q11" s="226" t="s">
        <v>398</v>
      </c>
      <c r="R11" s="224">
        <v>103.65924657534245</v>
      </c>
      <c r="S11" s="224">
        <v>103.65924657534245</v>
      </c>
      <c r="T11" s="224">
        <v>103.65924657534245</v>
      </c>
      <c r="U11" s="224">
        <v>103.65924657534245</v>
      </c>
      <c r="V11" s="224">
        <v>103.65924657534245</v>
      </c>
      <c r="W11" s="224">
        <v>103.65924657534245</v>
      </c>
      <c r="X11" s="224">
        <v>103.65924657534245</v>
      </c>
      <c r="Y11" s="224">
        <v>103.65924657534245</v>
      </c>
      <c r="Z11" s="224">
        <v>103.65924657534245</v>
      </c>
      <c r="AA11" s="224">
        <v>103.65924657534245</v>
      </c>
      <c r="AB11" s="224">
        <v>103.65924657534245</v>
      </c>
      <c r="AC11" s="224">
        <v>103.65924657534245</v>
      </c>
      <c r="AD11" s="224">
        <v>103.65924657534245</v>
      </c>
      <c r="AE11" s="224">
        <v>103.65924657534245</v>
      </c>
      <c r="AF11" s="224">
        <v>103.65924657534245</v>
      </c>
      <c r="AG11" s="224">
        <v>103.65924657534245</v>
      </c>
      <c r="AH11" s="224">
        <v>103.65924657534245</v>
      </c>
      <c r="AI11" s="224">
        <v>103.65924657534245</v>
      </c>
      <c r="AJ11" s="224">
        <v>103.65924657534245</v>
      </c>
      <c r="AK11" s="224">
        <v>103.65924657534245</v>
      </c>
      <c r="AL11" s="224">
        <v>103.65924657534245</v>
      </c>
      <c r="AM11" s="224">
        <v>103.65924657534245</v>
      </c>
    </row>
    <row r="12" spans="3:40">
      <c r="Q12" s="226" t="s">
        <v>205</v>
      </c>
      <c r="R12" s="224">
        <v>124.1</v>
      </c>
      <c r="S12" s="224">
        <v>143.07045454545454</v>
      </c>
      <c r="T12" s="224">
        <v>160.01636363636362</v>
      </c>
      <c r="U12" s="224">
        <v>168.51636363636362</v>
      </c>
      <c r="V12" s="224">
        <v>168.51636363636362</v>
      </c>
      <c r="W12" s="224">
        <v>168.51636363636362</v>
      </c>
      <c r="X12" s="224">
        <v>168.51636363636362</v>
      </c>
      <c r="Y12" s="224">
        <v>168.51636363636362</v>
      </c>
      <c r="Z12" s="224">
        <v>168.51636363636362</v>
      </c>
      <c r="AA12" s="224">
        <v>168.51636363636362</v>
      </c>
      <c r="AB12" s="224">
        <v>168.51636363636362</v>
      </c>
      <c r="AC12" s="224">
        <v>168.51636363636362</v>
      </c>
      <c r="AD12" s="224">
        <v>168.51636363636362</v>
      </c>
      <c r="AE12" s="224">
        <v>168.51636363636362</v>
      </c>
      <c r="AF12" s="224">
        <v>168.51636363636362</v>
      </c>
      <c r="AG12" s="224">
        <v>168.51636363636362</v>
      </c>
      <c r="AH12" s="224">
        <v>168.51636363636362</v>
      </c>
      <c r="AI12" s="224">
        <v>168.51636363636362</v>
      </c>
      <c r="AJ12" s="224">
        <v>168.51636363636362</v>
      </c>
      <c r="AK12" s="224">
        <v>168.51636363636362</v>
      </c>
      <c r="AL12" s="224">
        <v>168.51636363636362</v>
      </c>
      <c r="AM12" s="224">
        <v>168.51636363636362</v>
      </c>
    </row>
    <row r="13" spans="3:40">
      <c r="Q13" s="226" t="s">
        <v>408</v>
      </c>
      <c r="R13" s="224">
        <v>0</v>
      </c>
      <c r="S13" s="224">
        <v>0</v>
      </c>
      <c r="T13" s="224">
        <v>0</v>
      </c>
      <c r="U13" s="224">
        <v>0</v>
      </c>
      <c r="V13" s="224">
        <v>0</v>
      </c>
      <c r="W13" s="224">
        <v>0</v>
      </c>
      <c r="X13" s="224">
        <v>0</v>
      </c>
      <c r="Y13" s="224">
        <v>0</v>
      </c>
      <c r="Z13" s="224">
        <v>0</v>
      </c>
      <c r="AA13" s="224">
        <v>0</v>
      </c>
      <c r="AB13" s="224">
        <v>0</v>
      </c>
      <c r="AC13" s="224">
        <v>0</v>
      </c>
      <c r="AD13" s="224">
        <v>0</v>
      </c>
      <c r="AE13" s="224">
        <v>0</v>
      </c>
      <c r="AF13" s="224">
        <v>0</v>
      </c>
      <c r="AG13" s="224">
        <v>0</v>
      </c>
      <c r="AH13" s="224">
        <v>0</v>
      </c>
      <c r="AI13" s="224">
        <v>0</v>
      </c>
      <c r="AJ13" s="224">
        <v>0</v>
      </c>
      <c r="AK13" s="224">
        <v>0</v>
      </c>
      <c r="AL13" s="224">
        <v>0</v>
      </c>
      <c r="AM13" s="224">
        <v>0</v>
      </c>
    </row>
    <row r="14" spans="3:40">
      <c r="Q14" s="226" t="s">
        <v>407</v>
      </c>
      <c r="R14" s="224">
        <v>4.2084836020500005E-2</v>
      </c>
      <c r="S14" s="224">
        <v>0.17583570549815158</v>
      </c>
      <c r="T14" s="224">
        <v>0.29144077731977658</v>
      </c>
      <c r="U14" s="224">
        <v>0.55717012818292311</v>
      </c>
      <c r="V14" s="224">
        <v>1.0070971849884216</v>
      </c>
      <c r="W14" s="224">
        <v>1.5956985010933165</v>
      </c>
      <c r="X14" s="224">
        <v>2.2279835806074981</v>
      </c>
      <c r="Y14" s="224">
        <v>5.9842434474797219</v>
      </c>
      <c r="Z14" s="224">
        <v>9.8240055128352992</v>
      </c>
      <c r="AA14" s="224">
        <v>15.78334320248659</v>
      </c>
      <c r="AB14" s="224">
        <v>27.728412236058954</v>
      </c>
      <c r="AC14" s="224">
        <v>39.691572159618438</v>
      </c>
      <c r="AD14" s="224">
        <v>51.66819786144422</v>
      </c>
      <c r="AE14" s="224">
        <v>67.527634364067012</v>
      </c>
      <c r="AF14" s="224">
        <v>75.652204749305639</v>
      </c>
      <c r="AG14" s="224">
        <v>83.791055272152192</v>
      </c>
      <c r="AH14" s="224">
        <v>88.065728719971915</v>
      </c>
      <c r="AI14" s="224">
        <v>93.971664273206585</v>
      </c>
      <c r="AJ14" s="224">
        <v>94.386494174757274</v>
      </c>
      <c r="AK14" s="224">
        <v>94.809609387430712</v>
      </c>
      <c r="AL14" s="224">
        <v>95.241364654174902</v>
      </c>
      <c r="AM14" s="224">
        <v>95.681973594493243</v>
      </c>
    </row>
    <row r="15" spans="3:40">
      <c r="Q15" s="226" t="s">
        <v>406</v>
      </c>
      <c r="R15" s="224">
        <v>567.14955354545452</v>
      </c>
      <c r="S15" s="224">
        <v>561.91564445454537</v>
      </c>
      <c r="T15" s="224">
        <v>558.59272900000008</v>
      </c>
      <c r="U15" s="224">
        <v>559.4246380909093</v>
      </c>
      <c r="V15" s="224">
        <v>559.98229127272725</v>
      </c>
      <c r="W15" s="224">
        <v>558.52847309090907</v>
      </c>
      <c r="X15" s="224">
        <v>560.00538218181828</v>
      </c>
      <c r="Y15" s="224">
        <v>575.0754730909091</v>
      </c>
      <c r="Z15" s="224">
        <v>568.51183672727268</v>
      </c>
      <c r="AA15" s="224">
        <v>575.1358367272727</v>
      </c>
      <c r="AB15" s="224">
        <v>562.54501854545458</v>
      </c>
      <c r="AC15" s="224">
        <v>560.99056399999995</v>
      </c>
      <c r="AD15" s="224">
        <v>547.01760081818179</v>
      </c>
      <c r="AE15" s="224">
        <v>545.80523718181814</v>
      </c>
      <c r="AF15" s="224">
        <v>538.36141900000007</v>
      </c>
      <c r="AG15" s="224">
        <v>529.60358409090907</v>
      </c>
      <c r="AH15" s="224">
        <v>523.85403863636373</v>
      </c>
      <c r="AI15" s="224">
        <v>521.54249318181814</v>
      </c>
      <c r="AJ15" s="224">
        <v>519.51176590909085</v>
      </c>
      <c r="AK15" s="224">
        <v>516.47585690909102</v>
      </c>
      <c r="AL15" s="224">
        <v>515.56312963636367</v>
      </c>
      <c r="AM15" s="224">
        <v>515.08322054545454</v>
      </c>
    </row>
    <row r="16" spans="3:40" ht="15.75" thickBot="1">
      <c r="Q16" s="225" t="s">
        <v>405</v>
      </c>
      <c r="R16" s="224">
        <v>482.48816488181825</v>
      </c>
      <c r="S16" s="224">
        <v>480.24101789090918</v>
      </c>
      <c r="T16" s="224">
        <v>480.48039810909091</v>
      </c>
      <c r="U16" s="224">
        <v>479.80546047272719</v>
      </c>
      <c r="V16" s="224">
        <v>473.39390461818181</v>
      </c>
      <c r="W16" s="224">
        <v>472.63565552727277</v>
      </c>
      <c r="X16" s="224">
        <v>470.74046564545455</v>
      </c>
      <c r="Y16" s="224">
        <v>489.25820031818182</v>
      </c>
      <c r="Z16" s="224">
        <v>482.78570968181822</v>
      </c>
      <c r="AA16" s="224">
        <v>480.50306269999999</v>
      </c>
      <c r="AB16" s="224">
        <v>472.75032971818189</v>
      </c>
      <c r="AC16" s="224">
        <v>477.18387819090913</v>
      </c>
      <c r="AD16" s="224">
        <v>470.35451529090909</v>
      </c>
      <c r="AE16" s="224">
        <v>476.83700695454547</v>
      </c>
      <c r="AF16" s="224">
        <v>469.60791287272724</v>
      </c>
      <c r="AG16" s="224">
        <v>469.50347198181822</v>
      </c>
      <c r="AH16" s="224">
        <v>466.51329213636359</v>
      </c>
      <c r="AI16" s="224">
        <v>461.28287821818179</v>
      </c>
      <c r="AJ16" s="224">
        <v>463.62771270909093</v>
      </c>
      <c r="AK16" s="224">
        <v>461.67065703636371</v>
      </c>
      <c r="AL16" s="224">
        <v>460.60200685454544</v>
      </c>
      <c r="AM16" s="224">
        <v>460.54534442727271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415</v>
      </c>
    </row>
    <row r="4" spans="3:40">
      <c r="Q4" s="219" t="s">
        <v>0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113.20443628852847</v>
      </c>
      <c r="U7" s="214">
        <v>116.99999999999997</v>
      </c>
      <c r="V7" s="214">
        <v>120.00000000000003</v>
      </c>
      <c r="W7" s="214">
        <v>116.99999999999996</v>
      </c>
      <c r="X7" s="214">
        <v>114.07499999999987</v>
      </c>
      <c r="Y7" s="214">
        <v>111.22312500000008</v>
      </c>
      <c r="Z7" s="214">
        <v>108.48332671535054</v>
      </c>
      <c r="AA7" s="214">
        <v>104.9082029606341</v>
      </c>
      <c r="AB7" s="214">
        <v>97.05784958587887</v>
      </c>
      <c r="AC7" s="214">
        <v>91.853301459648492</v>
      </c>
      <c r="AD7" s="214">
        <v>84.951442692004647</v>
      </c>
      <c r="AE7" s="214">
        <v>77.971499267719992</v>
      </c>
      <c r="AF7" s="214">
        <v>70.412961320367941</v>
      </c>
      <c r="AG7" s="214">
        <v>63.964706553515228</v>
      </c>
      <c r="AH7" s="214">
        <v>55.865679505601236</v>
      </c>
      <c r="AI7" s="214">
        <v>48.532460291812967</v>
      </c>
      <c r="AJ7" s="214">
        <v>42.901153213848559</v>
      </c>
      <c r="AK7" s="214">
        <v>41.680836984897184</v>
      </c>
      <c r="AL7" s="214">
        <v>38.305598652959993</v>
      </c>
      <c r="AM7" s="214">
        <v>34.907316872313956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2.2149913694999999E-2</v>
      </c>
      <c r="S14" s="214">
        <v>0.20156421462450003</v>
      </c>
      <c r="T14" s="214">
        <v>0.35002401116523751</v>
      </c>
      <c r="U14" s="214">
        <v>0.65656504912872393</v>
      </c>
      <c r="V14" s="214">
        <v>1.1653277595885316</v>
      </c>
      <c r="W14" s="214">
        <v>1.8294463386357784</v>
      </c>
      <c r="X14" s="214">
        <v>2.5500833293612724</v>
      </c>
      <c r="Y14" s="214">
        <v>3.3339722076438454</v>
      </c>
      <c r="Z14" s="214">
        <v>4.2088071539732326</v>
      </c>
      <c r="AA14" s="214">
        <v>6.5067145338250754</v>
      </c>
      <c r="AB14" s="214">
        <v>8.5970387722443533</v>
      </c>
      <c r="AC14" s="214">
        <v>11.935644144411471</v>
      </c>
      <c r="AD14" s="214">
        <v>18.554189950386608</v>
      </c>
      <c r="AE14" s="214">
        <v>25.187226281873535</v>
      </c>
      <c r="AF14" s="214">
        <v>31.834447154210373</v>
      </c>
      <c r="AG14" s="214">
        <v>40.539861009875814</v>
      </c>
      <c r="AH14" s="214">
        <v>45.180635567738641</v>
      </c>
      <c r="AI14" s="214">
        <v>49.828172032744753</v>
      </c>
      <c r="AJ14" s="214">
        <v>52.448540123361447</v>
      </c>
      <c r="AK14" s="214">
        <v>55.9365600084883</v>
      </c>
      <c r="AL14" s="214">
        <v>56.542532312690675</v>
      </c>
      <c r="AM14" s="214">
        <v>57.16093082541817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414</v>
      </c>
    </row>
    <row r="4" spans="3:40">
      <c r="Q4" s="219" t="s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113.01481891252847</v>
      </c>
      <c r="U7" s="214">
        <v>114.57582725016005</v>
      </c>
      <c r="V7" s="214">
        <v>116.96751220041037</v>
      </c>
      <c r="W7" s="214">
        <v>113.96470938105641</v>
      </c>
      <c r="X7" s="214">
        <v>109.98001066418269</v>
      </c>
      <c r="Y7" s="214">
        <v>106.17976180262848</v>
      </c>
      <c r="Z7" s="214">
        <v>101.68940964774605</v>
      </c>
      <c r="AA7" s="214">
        <v>96.162729642579734</v>
      </c>
      <c r="AB7" s="214">
        <v>83.828358290091515</v>
      </c>
      <c r="AC7" s="214">
        <v>76.543339444164417</v>
      </c>
      <c r="AD7" s="214">
        <v>68.001354894286109</v>
      </c>
      <c r="AE7" s="214">
        <v>61.817661263284592</v>
      </c>
      <c r="AF7" s="214">
        <v>55.658365197392413</v>
      </c>
      <c r="AG7" s="214">
        <v>49.864397321511163</v>
      </c>
      <c r="AH7" s="214">
        <v>43.419327968979772</v>
      </c>
      <c r="AI7" s="214">
        <v>37.131576150017978</v>
      </c>
      <c r="AJ7" s="214">
        <v>33.256988254367627</v>
      </c>
      <c r="AK7" s="214">
        <v>31.819961156373097</v>
      </c>
      <c r="AL7" s="214">
        <v>29.331367551933226</v>
      </c>
      <c r="AM7" s="214">
        <v>26.505583637777725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6.6449741085E-2</v>
      </c>
      <c r="S14" s="214">
        <v>0.16861621800318752</v>
      </c>
      <c r="T14" s="214">
        <v>0.2635355200342922</v>
      </c>
      <c r="U14" s="214">
        <v>0.51642469441427208</v>
      </c>
      <c r="V14" s="214">
        <v>0.95487684038709286</v>
      </c>
      <c r="W14" s="214">
        <v>1.5299189268238353</v>
      </c>
      <c r="X14" s="214">
        <v>2.1404084192860924</v>
      </c>
      <c r="Y14" s="214">
        <v>2.7423528584273789</v>
      </c>
      <c r="Z14" s="214">
        <v>3.429145331592073</v>
      </c>
      <c r="AA14" s="214">
        <v>3.8940887475453909</v>
      </c>
      <c r="AB14" s="214">
        <v>4.1239905927824267</v>
      </c>
      <c r="AC14" s="214">
        <v>5.1818480733865346</v>
      </c>
      <c r="AD14" s="214">
        <v>6.2491552229494456</v>
      </c>
      <c r="AE14" s="214">
        <v>7.935152840747703</v>
      </c>
      <c r="AF14" s="214">
        <v>11.258763276916122</v>
      </c>
      <c r="AG14" s="214">
        <v>14.59239486228309</v>
      </c>
      <c r="AH14" s="214">
        <v>17.931857483680254</v>
      </c>
      <c r="AI14" s="214">
        <v>22.293776401114819</v>
      </c>
      <c r="AJ14" s="214">
        <v>24.62303578888892</v>
      </c>
      <c r="AK14" s="214">
        <v>26.958109430082484</v>
      </c>
      <c r="AL14" s="214">
        <v>28.280170924649422</v>
      </c>
      <c r="AM14" s="214">
        <v>30.036457167314545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Q36" sqref="Q36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416</v>
      </c>
    </row>
    <row r="4" spans="3:40">
      <c r="Q4" s="219" t="s">
        <v>5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112.25634940852846</v>
      </c>
      <c r="U7" s="214">
        <v>114.23913625080016</v>
      </c>
      <c r="V7" s="214">
        <v>114.43756100205202</v>
      </c>
      <c r="W7" s="214">
        <v>111.18354690528199</v>
      </c>
      <c r="X7" s="214">
        <v>102.72605332091334</v>
      </c>
      <c r="Y7" s="214">
        <v>94.904159013142348</v>
      </c>
      <c r="Z7" s="214">
        <v>83.352264488730569</v>
      </c>
      <c r="AA7" s="214">
        <v>73.565413831527337</v>
      </c>
      <c r="AB7" s="214">
        <v>63.470372950067656</v>
      </c>
      <c r="AC7" s="214">
        <v>58.26499793530202</v>
      </c>
      <c r="AD7" s="214">
        <v>52.592774360491845</v>
      </c>
      <c r="AE7" s="214">
        <v>47.072956897868323</v>
      </c>
      <c r="AF7" s="214">
        <v>42.817155803827319</v>
      </c>
      <c r="AG7" s="214">
        <v>38.344455882312545</v>
      </c>
      <c r="AH7" s="214">
        <v>33.092983408030349</v>
      </c>
      <c r="AI7" s="214">
        <v>28.826299178307881</v>
      </c>
      <c r="AJ7" s="214">
        <v>25.943156583376979</v>
      </c>
      <c r="AK7" s="214">
        <v>23.313967416835979</v>
      </c>
      <c r="AL7" s="214">
        <v>23.871352467307105</v>
      </c>
      <c r="AM7" s="214">
        <v>22.196099266650975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0.11074956847499999</v>
      </c>
      <c r="S14" s="214">
        <v>0.13566822138187501</v>
      </c>
      <c r="T14" s="214">
        <v>0.17704702890334686</v>
      </c>
      <c r="U14" s="214">
        <v>0.37628433969982039</v>
      </c>
      <c r="V14" s="214">
        <v>0.74442592118565432</v>
      </c>
      <c r="W14" s="214">
        <v>1.2303915150118923</v>
      </c>
      <c r="X14" s="214">
        <v>1.7307335092109128</v>
      </c>
      <c r="Y14" s="214">
        <v>2.1507335092109128</v>
      </c>
      <c r="Z14" s="214">
        <v>2.649483509210913</v>
      </c>
      <c r="AA14" s="214">
        <v>2.9119835092109128</v>
      </c>
      <c r="AB14" s="214">
        <v>2.9119835092109128</v>
      </c>
      <c r="AC14" s="214">
        <v>2.9119835092109128</v>
      </c>
      <c r="AD14" s="214">
        <v>2.9119835092109128</v>
      </c>
      <c r="AE14" s="214">
        <v>2.9119835092109128</v>
      </c>
      <c r="AF14" s="214">
        <v>2.9119835092109128</v>
      </c>
      <c r="AG14" s="214">
        <v>2.9119835092109128</v>
      </c>
      <c r="AH14" s="214">
        <v>2.9119835092109128</v>
      </c>
      <c r="AI14" s="214">
        <v>2.9119835092109128</v>
      </c>
      <c r="AJ14" s="214">
        <v>2.9119835092109128</v>
      </c>
      <c r="AK14" s="214">
        <v>2.9119835092109128</v>
      </c>
      <c r="AL14" s="214">
        <v>2.9119835092109128</v>
      </c>
      <c r="AM14" s="214">
        <v>2.9119835092109128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B2:AY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28515625" style="29" customWidth="1"/>
    <col min="14" max="16384" width="9.140625" style="29"/>
  </cols>
  <sheetData>
    <row r="2" spans="2:51">
      <c r="B2" s="45" t="s">
        <v>122</v>
      </c>
      <c r="L2" s="42" t="s">
        <v>121</v>
      </c>
      <c r="M2" s="42"/>
      <c r="N2" s="40"/>
      <c r="O2" s="40"/>
      <c r="P2" s="40"/>
      <c r="Q2" s="40"/>
      <c r="R2" s="40"/>
      <c r="S2" s="40"/>
      <c r="T2" s="40"/>
      <c r="U2" s="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</row>
    <row r="3" spans="2:51" s="41" customFormat="1">
      <c r="L3" s="39"/>
      <c r="M3" s="43">
        <v>2005</v>
      </c>
      <c r="N3" s="39">
        <v>2006</v>
      </c>
      <c r="O3" s="39">
        <v>2007</v>
      </c>
      <c r="P3" s="39">
        <v>2008</v>
      </c>
      <c r="Q3" s="39">
        <v>2009</v>
      </c>
      <c r="R3" s="39">
        <v>2010</v>
      </c>
      <c r="S3" s="39">
        <v>2011</v>
      </c>
      <c r="T3" s="39">
        <v>2012</v>
      </c>
      <c r="U3" s="39">
        <v>2013</v>
      </c>
      <c r="V3" s="39">
        <v>2014</v>
      </c>
      <c r="W3" s="39">
        <v>2015</v>
      </c>
      <c r="X3" s="39">
        <v>2016</v>
      </c>
      <c r="Y3" s="39">
        <v>2017</v>
      </c>
      <c r="Z3" s="39">
        <v>2018</v>
      </c>
      <c r="AA3" s="39">
        <v>2019</v>
      </c>
      <c r="AB3" s="39">
        <v>2020</v>
      </c>
      <c r="AC3" s="39">
        <v>2021</v>
      </c>
      <c r="AD3" s="39">
        <v>2022</v>
      </c>
      <c r="AE3" s="39">
        <v>2023</v>
      </c>
      <c r="AF3" s="39">
        <v>2024</v>
      </c>
      <c r="AG3" s="39">
        <v>2025</v>
      </c>
      <c r="AH3" s="39">
        <v>2026</v>
      </c>
      <c r="AI3" s="39">
        <v>2027</v>
      </c>
      <c r="AJ3" s="39">
        <v>2028</v>
      </c>
      <c r="AK3" s="39">
        <v>2029</v>
      </c>
      <c r="AL3" s="39">
        <v>2030</v>
      </c>
      <c r="AM3" s="39">
        <v>2031</v>
      </c>
      <c r="AN3" s="39">
        <v>2032</v>
      </c>
      <c r="AO3" s="39">
        <v>2033</v>
      </c>
      <c r="AP3" s="39">
        <v>2034</v>
      </c>
      <c r="AQ3" s="39">
        <v>2035</v>
      </c>
      <c r="AR3" s="42"/>
      <c r="AS3" s="42"/>
      <c r="AT3" s="42"/>
      <c r="AU3" s="42"/>
      <c r="AV3" s="42"/>
    </row>
    <row r="4" spans="2:51">
      <c r="L4" s="39" t="s">
        <v>117</v>
      </c>
      <c r="M4" s="38">
        <v>6.9046142899999996</v>
      </c>
      <c r="N4" s="37">
        <v>7.7138428699999997</v>
      </c>
      <c r="O4" s="37">
        <v>8.5230714499999998</v>
      </c>
      <c r="P4" s="37">
        <v>9.4530840257142863</v>
      </c>
      <c r="Q4" s="37">
        <v>10.749344597142857</v>
      </c>
      <c r="R4" s="37">
        <v>11.777754740000001</v>
      </c>
      <c r="S4" s="37">
        <v>13.405808739999999</v>
      </c>
      <c r="T4" s="37">
        <v>15.22944274</v>
      </c>
      <c r="U4" s="37">
        <v>15.247478579806648</v>
      </c>
      <c r="V4" s="37">
        <v>15.310604019129915</v>
      </c>
      <c r="W4" s="37">
        <v>15.490962417196393</v>
      </c>
      <c r="X4" s="37">
        <v>15.67132081526287</v>
      </c>
      <c r="Y4" s="37">
        <v>15.85167921332935</v>
      </c>
      <c r="Z4" s="37">
        <v>16.032037611395825</v>
      </c>
      <c r="AA4" s="37">
        <v>16.212396009462303</v>
      </c>
      <c r="AB4" s="37">
        <v>16.392754407528781</v>
      </c>
      <c r="AC4" s="37">
        <v>16.573112805595262</v>
      </c>
      <c r="AD4" s="37">
        <v>16.753471203661739</v>
      </c>
      <c r="AE4" s="37">
        <v>16.933829601728217</v>
      </c>
      <c r="AF4" s="37">
        <v>17.114187999794691</v>
      </c>
      <c r="AG4" s="37">
        <v>17.294546397861168</v>
      </c>
      <c r="AH4" s="37">
        <v>17.474904795927642</v>
      </c>
      <c r="AI4" s="37">
        <v>17.65526319399412</v>
      </c>
      <c r="AJ4" s="37">
        <v>17.835621592060594</v>
      </c>
      <c r="AK4" s="37">
        <v>18.015979990127072</v>
      </c>
      <c r="AL4" s="37">
        <v>18.196338388193549</v>
      </c>
      <c r="AM4" s="37">
        <v>18.376696786260023</v>
      </c>
      <c r="AN4" s="37">
        <v>18.557055184326501</v>
      </c>
      <c r="AO4" s="37">
        <v>18.737413582392975</v>
      </c>
      <c r="AP4" s="37">
        <v>18.917771980459452</v>
      </c>
      <c r="AQ4" s="37">
        <v>19.098130378525926</v>
      </c>
      <c r="AR4" s="40"/>
      <c r="AS4" s="40"/>
      <c r="AT4" s="40"/>
      <c r="AU4" s="40"/>
      <c r="AV4" s="40"/>
    </row>
    <row r="5" spans="2:51">
      <c r="L5" s="39" t="s">
        <v>116</v>
      </c>
      <c r="M5" s="38">
        <v>6.9046142899999996</v>
      </c>
      <c r="N5" s="37">
        <v>7.7138428699999997</v>
      </c>
      <c r="O5" s="37">
        <v>8.5230714499999998</v>
      </c>
      <c r="P5" s="37">
        <v>9.4530840257142863</v>
      </c>
      <c r="Q5" s="37">
        <v>10.749344597142857</v>
      </c>
      <c r="R5" s="37">
        <v>11.777754740000001</v>
      </c>
      <c r="S5" s="37">
        <v>13.405808739999999</v>
      </c>
      <c r="T5" s="37">
        <v>15.22944274</v>
      </c>
      <c r="U5" s="37">
        <v>15.241254936069833</v>
      </c>
      <c r="V5" s="37">
        <v>15.282597622314249</v>
      </c>
      <c r="W5" s="37">
        <v>15.400719583012576</v>
      </c>
      <c r="X5" s="37">
        <v>15.518841543710902</v>
      </c>
      <c r="Y5" s="37">
        <v>15.636963504409229</v>
      </c>
      <c r="Z5" s="37">
        <v>15.755085465107557</v>
      </c>
      <c r="AA5" s="37">
        <v>15.873207425805884</v>
      </c>
      <c r="AB5" s="37">
        <v>15.99132938650421</v>
      </c>
      <c r="AC5" s="37">
        <v>16.109451347202537</v>
      </c>
      <c r="AD5" s="37">
        <v>16.227573307900865</v>
      </c>
      <c r="AE5" s="37">
        <v>16.34569526859919</v>
      </c>
      <c r="AF5" s="37">
        <v>16.463817229297518</v>
      </c>
      <c r="AG5" s="37">
        <v>16.581939189995847</v>
      </c>
      <c r="AH5" s="37">
        <v>16.700061150694172</v>
      </c>
      <c r="AI5" s="37">
        <v>16.818183111392496</v>
      </c>
      <c r="AJ5" s="37">
        <v>16.936305072090825</v>
      </c>
      <c r="AK5" s="37">
        <v>17.05442703278915</v>
      </c>
      <c r="AL5" s="37">
        <v>17.172548993487474</v>
      </c>
      <c r="AM5" s="37">
        <v>17.290670954185799</v>
      </c>
      <c r="AN5" s="37">
        <v>17.408792914884124</v>
      </c>
      <c r="AO5" s="37">
        <v>17.526914875582449</v>
      </c>
      <c r="AP5" s="37">
        <v>17.645036836280777</v>
      </c>
      <c r="AQ5" s="37">
        <v>17.763158796979106</v>
      </c>
      <c r="AR5" s="40"/>
      <c r="AS5" s="40"/>
      <c r="AT5" s="40"/>
      <c r="AU5" s="40"/>
      <c r="AV5" s="40"/>
    </row>
    <row r="6" spans="2:51">
      <c r="L6" s="39" t="s">
        <v>120</v>
      </c>
      <c r="M6" s="38"/>
      <c r="N6" s="37"/>
      <c r="O6" s="37"/>
      <c r="P6" s="37"/>
      <c r="Q6" s="37"/>
      <c r="R6" s="37"/>
      <c r="S6" s="37"/>
      <c r="T6" s="37">
        <v>22.717770868107095</v>
      </c>
      <c r="U6" s="37">
        <v>22.717770868107095</v>
      </c>
      <c r="V6" s="37">
        <v>22.717770868107095</v>
      </c>
      <c r="W6" s="37">
        <v>22.717770868107095</v>
      </c>
      <c r="X6" s="37">
        <v>22.717770868107095</v>
      </c>
      <c r="Y6" s="37">
        <v>22.717770868107095</v>
      </c>
      <c r="Z6" s="37">
        <v>22.717770868107095</v>
      </c>
      <c r="AA6" s="37">
        <v>22.717770868107095</v>
      </c>
      <c r="AB6" s="37">
        <v>22.717770868107095</v>
      </c>
      <c r="AC6" s="37">
        <v>22.717770868107095</v>
      </c>
      <c r="AD6" s="37">
        <v>22.717770868107095</v>
      </c>
      <c r="AE6" s="37">
        <v>22.717770868107095</v>
      </c>
      <c r="AF6" s="37">
        <v>22.717770868107095</v>
      </c>
      <c r="AG6" s="37">
        <v>22.717770868107095</v>
      </c>
      <c r="AH6" s="37">
        <v>22.717770868107095</v>
      </c>
      <c r="AI6" s="37">
        <v>22.717770868107095</v>
      </c>
      <c r="AJ6" s="37">
        <v>22.717770868107095</v>
      </c>
      <c r="AK6" s="37">
        <v>22.717770868107095</v>
      </c>
      <c r="AL6" s="37">
        <v>22.717770868107095</v>
      </c>
      <c r="AM6" s="37">
        <v>22.717770868107095</v>
      </c>
      <c r="AN6" s="37">
        <v>22.717770868107095</v>
      </c>
      <c r="AO6" s="37">
        <v>22.717770868107095</v>
      </c>
      <c r="AP6" s="37">
        <v>22.717770868107095</v>
      </c>
      <c r="AQ6" s="37">
        <v>22.717770868107095</v>
      </c>
      <c r="AR6" s="35"/>
      <c r="AS6" s="35"/>
      <c r="AT6" s="35"/>
      <c r="AU6" s="35"/>
      <c r="AV6" s="35"/>
      <c r="AW6" s="35"/>
      <c r="AX6" s="35"/>
      <c r="AY6" s="35"/>
    </row>
    <row r="7" spans="2:51">
      <c r="L7" s="39" t="s">
        <v>6</v>
      </c>
      <c r="M7" s="38">
        <v>6.9046142899999996</v>
      </c>
      <c r="N7" s="37">
        <v>7.7138428699999997</v>
      </c>
      <c r="O7" s="37">
        <v>8.5230714499999998</v>
      </c>
      <c r="P7" s="37">
        <v>9.4530840257142863</v>
      </c>
      <c r="Q7" s="37">
        <v>10.749344597142857</v>
      </c>
      <c r="R7" s="37">
        <v>11.777754740000001</v>
      </c>
      <c r="S7" s="37">
        <v>13.405808739999999</v>
      </c>
      <c r="T7" s="37">
        <v>15.22944274</v>
      </c>
      <c r="U7" s="37">
        <v>15.241254936069833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6"/>
      <c r="AS7" s="36"/>
      <c r="AT7" s="36"/>
      <c r="AU7" s="36"/>
      <c r="AV7" s="36"/>
      <c r="AW7" s="36"/>
      <c r="AX7" s="36"/>
      <c r="AY7" s="36"/>
    </row>
    <row r="8" spans="2:51" s="30" customFormat="1">
      <c r="L8" s="36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s="30" customFormat="1">
      <c r="L9" s="36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s="30" customFormat="1"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51" s="30" customFormat="1"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51" s="30" customFormat="1"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51" s="30" customFormat="1"/>
    <row r="14" spans="2:51" s="30" customFormat="1"/>
    <row r="15" spans="2:51" s="30" customFormat="1"/>
    <row r="16" spans="2:51" s="30" customFormat="1"/>
    <row r="17" spans="14:44" s="30" customFormat="1"/>
    <row r="18" spans="14:44" s="30" customFormat="1"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4:44" s="30" customFormat="1"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4:44" s="30" customFormat="1" ht="11.25" customHeight="1"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4:44" s="30" customFormat="1"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4:44" s="30" customFormat="1"/>
    <row r="23" spans="14:44" s="30" customFormat="1"/>
    <row r="24" spans="14:44" s="30" customFormat="1"/>
    <row r="25" spans="14:44" s="30" customFormat="1"/>
    <row r="26" spans="14:44" s="30" customFormat="1"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4:44" s="30" customFormat="1"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4:44" s="30" customFormat="1"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4:44" s="30" customFormat="1"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4:44" s="30" customFormat="1"/>
    <row r="31" spans="14:44" s="30" customFormat="1"/>
    <row r="32" spans="14:44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B2:AY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28515625" style="29" customWidth="1"/>
    <col min="14" max="16384" width="9.140625" style="29"/>
  </cols>
  <sheetData>
    <row r="2" spans="2:51">
      <c r="B2" s="45" t="s">
        <v>123</v>
      </c>
      <c r="L2" s="42" t="s">
        <v>121</v>
      </c>
      <c r="M2" s="42"/>
      <c r="N2" s="40"/>
      <c r="O2" s="40"/>
      <c r="P2" s="40"/>
      <c r="Q2" s="40"/>
      <c r="R2" s="40"/>
      <c r="S2" s="40"/>
      <c r="T2" s="40"/>
      <c r="U2" s="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</row>
    <row r="3" spans="2:51" s="41" customFormat="1">
      <c r="L3" s="39"/>
      <c r="M3" s="43">
        <v>2005</v>
      </c>
      <c r="N3" s="39">
        <v>2006</v>
      </c>
      <c r="O3" s="39">
        <v>2007</v>
      </c>
      <c r="P3" s="39">
        <v>2008</v>
      </c>
      <c r="Q3" s="39">
        <v>2009</v>
      </c>
      <c r="R3" s="39">
        <v>2010</v>
      </c>
      <c r="S3" s="39">
        <v>2011</v>
      </c>
      <c r="T3" s="39">
        <v>2012</v>
      </c>
      <c r="U3" s="39">
        <v>2013</v>
      </c>
      <c r="V3" s="39">
        <v>2014</v>
      </c>
      <c r="W3" s="39">
        <v>2015</v>
      </c>
      <c r="X3" s="39">
        <v>2016</v>
      </c>
      <c r="Y3" s="39">
        <v>2017</v>
      </c>
      <c r="Z3" s="39">
        <v>2018</v>
      </c>
      <c r="AA3" s="39">
        <v>2019</v>
      </c>
      <c r="AB3" s="39">
        <v>2020</v>
      </c>
      <c r="AC3" s="39">
        <v>2021</v>
      </c>
      <c r="AD3" s="39">
        <v>2022</v>
      </c>
      <c r="AE3" s="39">
        <v>2023</v>
      </c>
      <c r="AF3" s="39">
        <v>2024</v>
      </c>
      <c r="AG3" s="39">
        <v>2025</v>
      </c>
      <c r="AH3" s="39">
        <v>2026</v>
      </c>
      <c r="AI3" s="39">
        <v>2027</v>
      </c>
      <c r="AJ3" s="39">
        <v>2028</v>
      </c>
      <c r="AK3" s="39">
        <v>2029</v>
      </c>
      <c r="AL3" s="39">
        <v>2030</v>
      </c>
      <c r="AM3" s="39">
        <v>2031</v>
      </c>
      <c r="AN3" s="39">
        <v>2032</v>
      </c>
      <c r="AO3" s="39">
        <v>2033</v>
      </c>
      <c r="AP3" s="39">
        <v>2034</v>
      </c>
      <c r="AQ3" s="39">
        <v>2035</v>
      </c>
      <c r="AR3" s="42"/>
      <c r="AS3" s="42"/>
      <c r="AT3" s="42"/>
      <c r="AU3" s="42"/>
      <c r="AV3" s="42"/>
    </row>
    <row r="4" spans="2:51">
      <c r="L4" s="39" t="s">
        <v>117</v>
      </c>
      <c r="M4" s="38">
        <v>7.2934714999999999</v>
      </c>
      <c r="N4" s="37">
        <v>7.8804144999999997</v>
      </c>
      <c r="O4" s="37">
        <v>8.4673575000000003</v>
      </c>
      <c r="P4" s="37">
        <v>9.0058710000000008</v>
      </c>
      <c r="Q4" s="37">
        <v>9.6683120000000002</v>
      </c>
      <c r="R4" s="37">
        <v>10.117846999999999</v>
      </c>
      <c r="S4" s="37">
        <v>10.762638000000001</v>
      </c>
      <c r="T4" s="37">
        <v>11.397640000000001</v>
      </c>
      <c r="U4" s="37">
        <v>11.418195413738973</v>
      </c>
      <c r="V4" s="37">
        <v>11.490139361825385</v>
      </c>
      <c r="W4" s="37">
        <v>11.69569349921513</v>
      </c>
      <c r="X4" s="37">
        <v>11.901247636604875</v>
      </c>
      <c r="Y4" s="37">
        <v>12.10680177399462</v>
      </c>
      <c r="Z4" s="37">
        <v>12.312355911384367</v>
      </c>
      <c r="AA4" s="37">
        <v>12.517910048774112</v>
      </c>
      <c r="AB4" s="37">
        <v>12.723464186163858</v>
      </c>
      <c r="AC4" s="37">
        <v>12.929018323553603</v>
      </c>
      <c r="AD4" s="37">
        <v>13.134572460943348</v>
      </c>
      <c r="AE4" s="37">
        <v>13.340126598333095</v>
      </c>
      <c r="AF4" s="37">
        <v>13.54568073572284</v>
      </c>
      <c r="AG4" s="37">
        <v>13.751234873112585</v>
      </c>
      <c r="AH4" s="37">
        <v>13.95678901050233</v>
      </c>
      <c r="AI4" s="37">
        <v>14.162343147892077</v>
      </c>
      <c r="AJ4" s="37">
        <v>14.367897285281822</v>
      </c>
      <c r="AK4" s="37">
        <v>14.573451422671566</v>
      </c>
      <c r="AL4" s="37">
        <v>14.779005560061309</v>
      </c>
      <c r="AM4" s="37">
        <v>14.984559697451052</v>
      </c>
      <c r="AN4" s="37">
        <v>15.190113834840798</v>
      </c>
      <c r="AO4" s="37">
        <v>15.364481597743083</v>
      </c>
      <c r="AP4" s="37">
        <v>15.364481597743083</v>
      </c>
      <c r="AQ4" s="37">
        <v>15.364481597743083</v>
      </c>
      <c r="AR4" s="40"/>
      <c r="AS4" s="40"/>
      <c r="AT4" s="40"/>
      <c r="AU4" s="40"/>
      <c r="AV4" s="40"/>
    </row>
    <row r="5" spans="2:51">
      <c r="L5" s="39" t="s">
        <v>116</v>
      </c>
      <c r="M5" s="38">
        <v>7.2934714999999999</v>
      </c>
      <c r="N5" s="37">
        <v>7.8804144999999997</v>
      </c>
      <c r="O5" s="37">
        <v>8.4673575000000003</v>
      </c>
      <c r="P5" s="37">
        <v>9.0058710000000008</v>
      </c>
      <c r="Q5" s="37">
        <v>9.6683120000000002</v>
      </c>
      <c r="R5" s="37">
        <v>10.117846999999999</v>
      </c>
      <c r="S5" s="37">
        <v>10.762638000000001</v>
      </c>
      <c r="T5" s="37">
        <v>11.397640000000001</v>
      </c>
      <c r="U5" s="37">
        <v>11.405286771423647</v>
      </c>
      <c r="V5" s="37">
        <v>11.432050471406413</v>
      </c>
      <c r="W5" s="37">
        <v>11.508518185642888</v>
      </c>
      <c r="X5" s="37">
        <v>11.584985899879364</v>
      </c>
      <c r="Y5" s="37">
        <v>11.661453614115841</v>
      </c>
      <c r="Z5" s="37">
        <v>11.737921328352316</v>
      </c>
      <c r="AA5" s="37">
        <v>11.814389042588791</v>
      </c>
      <c r="AB5" s="37">
        <v>11.890856756825267</v>
      </c>
      <c r="AC5" s="37">
        <v>11.967324471061742</v>
      </c>
      <c r="AD5" s="37">
        <v>12.043792185298217</v>
      </c>
      <c r="AE5" s="37">
        <v>12.120259899534693</v>
      </c>
      <c r="AF5" s="37">
        <v>12.196727613771168</v>
      </c>
      <c r="AG5" s="37">
        <v>12.273195328007644</v>
      </c>
      <c r="AH5" s="37">
        <v>12.349663042244119</v>
      </c>
      <c r="AI5" s="37">
        <v>12.426130756480594</v>
      </c>
      <c r="AJ5" s="37">
        <v>12.502598470717071</v>
      </c>
      <c r="AK5" s="37">
        <v>12.579066184953547</v>
      </c>
      <c r="AL5" s="37">
        <v>12.655533899190022</v>
      </c>
      <c r="AM5" s="37">
        <v>12.732001613426497</v>
      </c>
      <c r="AN5" s="37">
        <v>12.808469327662973</v>
      </c>
      <c r="AO5" s="37">
        <v>12.884937041899448</v>
      </c>
      <c r="AP5" s="37">
        <v>12.961404756135924</v>
      </c>
      <c r="AQ5" s="37">
        <v>13.037872470372399</v>
      </c>
      <c r="AR5" s="40"/>
      <c r="AS5" s="40"/>
      <c r="AT5" s="40"/>
      <c r="AU5" s="40"/>
      <c r="AV5" s="40"/>
    </row>
    <row r="6" spans="2:51">
      <c r="L6" s="39" t="s">
        <v>120</v>
      </c>
      <c r="M6" s="38"/>
      <c r="N6" s="37"/>
      <c r="O6" s="37"/>
      <c r="P6" s="37"/>
      <c r="Q6" s="37"/>
      <c r="R6" s="37"/>
      <c r="S6" s="37"/>
      <c r="T6" s="37">
        <v>18.7</v>
      </c>
      <c r="U6" s="37">
        <v>18.7</v>
      </c>
      <c r="V6" s="37">
        <v>18.7</v>
      </c>
      <c r="W6" s="37">
        <v>18.7</v>
      </c>
      <c r="X6" s="37">
        <v>18.7</v>
      </c>
      <c r="Y6" s="37">
        <v>18.7</v>
      </c>
      <c r="Z6" s="37">
        <v>18.7</v>
      </c>
      <c r="AA6" s="37">
        <v>18.7</v>
      </c>
      <c r="AB6" s="37">
        <v>18.7</v>
      </c>
      <c r="AC6" s="37">
        <v>18.7</v>
      </c>
      <c r="AD6" s="37">
        <v>18.7</v>
      </c>
      <c r="AE6" s="37">
        <v>18.7</v>
      </c>
      <c r="AF6" s="37">
        <v>18.7</v>
      </c>
      <c r="AG6" s="37">
        <v>18.7</v>
      </c>
      <c r="AH6" s="37">
        <v>18.7</v>
      </c>
      <c r="AI6" s="37">
        <v>18.7</v>
      </c>
      <c r="AJ6" s="37">
        <v>18.7</v>
      </c>
      <c r="AK6" s="37">
        <v>18.7</v>
      </c>
      <c r="AL6" s="37">
        <v>18.7</v>
      </c>
      <c r="AM6" s="37">
        <v>18.7</v>
      </c>
      <c r="AN6" s="37">
        <v>18.7</v>
      </c>
      <c r="AO6" s="37">
        <v>18.7</v>
      </c>
      <c r="AP6" s="37">
        <v>18.7</v>
      </c>
      <c r="AQ6" s="37">
        <v>18.7</v>
      </c>
      <c r="AR6" s="35"/>
      <c r="AS6" s="35"/>
      <c r="AT6" s="35"/>
      <c r="AU6" s="35"/>
      <c r="AV6" s="35"/>
      <c r="AW6" s="35"/>
      <c r="AX6" s="35"/>
      <c r="AY6" s="35"/>
    </row>
    <row r="7" spans="2:51">
      <c r="L7" s="39" t="s">
        <v>6</v>
      </c>
      <c r="M7" s="38">
        <v>7.2934714999999999</v>
      </c>
      <c r="N7" s="37">
        <v>7.8804144999999997</v>
      </c>
      <c r="O7" s="37">
        <v>8.4673575000000003</v>
      </c>
      <c r="P7" s="37">
        <v>9.0058710000000008</v>
      </c>
      <c r="Q7" s="37">
        <v>9.6683120000000002</v>
      </c>
      <c r="R7" s="37">
        <v>10.117846999999999</v>
      </c>
      <c r="S7" s="37">
        <v>10.762638000000001</v>
      </c>
      <c r="T7" s="37">
        <v>11.397640000000001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6"/>
      <c r="AS7" s="36"/>
      <c r="AT7" s="36"/>
      <c r="AU7" s="36"/>
      <c r="AV7" s="36"/>
      <c r="AW7" s="36"/>
      <c r="AX7" s="36"/>
      <c r="AY7" s="36"/>
    </row>
    <row r="8" spans="2:51" s="30" customFormat="1">
      <c r="L8" s="36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s="30" customFormat="1">
      <c r="L9" s="36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s="30" customFormat="1"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51" s="30" customFormat="1"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51" s="30" customFormat="1"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51" s="30" customFormat="1"/>
    <row r="14" spans="2:51" s="30" customFormat="1"/>
    <row r="15" spans="2:51" s="30" customFormat="1"/>
    <row r="16" spans="2:51" s="30" customFormat="1"/>
    <row r="17" spans="14:44" s="30" customFormat="1"/>
    <row r="18" spans="14:44" s="30" customFormat="1"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4:44" s="30" customFormat="1"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4:44" s="30" customFormat="1" ht="11.25" customHeight="1"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4:44" s="30" customFormat="1"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4:44" s="30" customFormat="1"/>
    <row r="23" spans="14:44" s="30" customFormat="1"/>
    <row r="24" spans="14:44" s="30" customFormat="1"/>
    <row r="25" spans="14:44" s="30" customFormat="1"/>
    <row r="26" spans="14:44" s="30" customFormat="1"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4:44" s="30" customFormat="1"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4:44" s="30" customFormat="1"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4:44" s="30" customFormat="1"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4:44" s="30" customFormat="1"/>
    <row r="31" spans="14:44" s="30" customFormat="1"/>
    <row r="32" spans="14:44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B2:AY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28515625" style="29" customWidth="1"/>
    <col min="14" max="16384" width="9.140625" style="29"/>
  </cols>
  <sheetData>
    <row r="2" spans="2:51">
      <c r="B2" s="45" t="s">
        <v>124</v>
      </c>
      <c r="L2" s="42" t="s">
        <v>121</v>
      </c>
      <c r="M2" s="42"/>
      <c r="N2" s="40"/>
      <c r="O2" s="40"/>
      <c r="P2" s="40"/>
      <c r="Q2" s="40"/>
      <c r="R2" s="40"/>
      <c r="S2" s="40"/>
      <c r="T2" s="40"/>
      <c r="U2" s="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</row>
    <row r="3" spans="2:51" s="41" customFormat="1">
      <c r="L3" s="39"/>
      <c r="M3" s="43">
        <v>2005</v>
      </c>
      <c r="N3" s="39">
        <v>2006</v>
      </c>
      <c r="O3" s="39">
        <v>2007</v>
      </c>
      <c r="P3" s="39">
        <v>2008</v>
      </c>
      <c r="Q3" s="39">
        <v>2009</v>
      </c>
      <c r="R3" s="39">
        <v>2010</v>
      </c>
      <c r="S3" s="39">
        <v>2011</v>
      </c>
      <c r="T3" s="39">
        <v>2012</v>
      </c>
      <c r="U3" s="39">
        <v>2013</v>
      </c>
      <c r="V3" s="39">
        <v>2014</v>
      </c>
      <c r="W3" s="39">
        <v>2015</v>
      </c>
      <c r="X3" s="39">
        <v>2016</v>
      </c>
      <c r="Y3" s="39">
        <v>2017</v>
      </c>
      <c r="Z3" s="39">
        <v>2018</v>
      </c>
      <c r="AA3" s="39">
        <v>2019</v>
      </c>
      <c r="AB3" s="39">
        <v>2020</v>
      </c>
      <c r="AC3" s="39">
        <v>2021</v>
      </c>
      <c r="AD3" s="39">
        <v>2022</v>
      </c>
      <c r="AE3" s="39">
        <v>2023</v>
      </c>
      <c r="AF3" s="39">
        <v>2024</v>
      </c>
      <c r="AG3" s="39">
        <v>2025</v>
      </c>
      <c r="AH3" s="39">
        <v>2026</v>
      </c>
      <c r="AI3" s="39">
        <v>2027</v>
      </c>
      <c r="AJ3" s="39">
        <v>2028</v>
      </c>
      <c r="AK3" s="39">
        <v>2029</v>
      </c>
      <c r="AL3" s="39">
        <v>2030</v>
      </c>
      <c r="AM3" s="39">
        <v>2031</v>
      </c>
      <c r="AN3" s="39">
        <v>2032</v>
      </c>
      <c r="AO3" s="39">
        <v>2033</v>
      </c>
      <c r="AP3" s="39">
        <v>2034</v>
      </c>
      <c r="AQ3" s="39">
        <v>2035</v>
      </c>
      <c r="AR3" s="42"/>
      <c r="AS3" s="42"/>
      <c r="AT3" s="42"/>
      <c r="AU3" s="42"/>
      <c r="AV3" s="42"/>
    </row>
    <row r="4" spans="2:51">
      <c r="L4" s="39" t="s">
        <v>117</v>
      </c>
      <c r="M4" s="47">
        <v>6.8865000000000003E-3</v>
      </c>
      <c r="N4" s="48">
        <v>2.0659500000000001E-2</v>
      </c>
      <c r="O4" s="48">
        <v>3.4432499999999998E-2</v>
      </c>
      <c r="P4" s="48">
        <v>4.6440000000000002E-2</v>
      </c>
      <c r="Q4" s="48">
        <v>5.9386000000000001E-2</v>
      </c>
      <c r="R4" s="48">
        <v>7.9958000000000001E-2</v>
      </c>
      <c r="S4" s="48">
        <v>9.8849000000000006E-2</v>
      </c>
      <c r="T4" s="48">
        <v>0.18049200000000001</v>
      </c>
      <c r="U4" s="48">
        <v>0.18341512159515624</v>
      </c>
      <c r="V4" s="48">
        <v>0.18926136478546871</v>
      </c>
      <c r="W4" s="48">
        <v>0.21089246458962474</v>
      </c>
      <c r="X4" s="48">
        <v>0.24363142645537453</v>
      </c>
      <c r="Y4" s="48">
        <v>0.28397050446853045</v>
      </c>
      <c r="Z4" s="48">
        <v>0.32957120135296758</v>
      </c>
      <c r="AA4" s="48">
        <v>0.37926426847062344</v>
      </c>
      <c r="AB4" s="48">
        <v>0.43129583286440437</v>
      </c>
      <c r="AC4" s="48">
        <v>0.48449664589624769</v>
      </c>
      <c r="AD4" s="48">
        <v>0.53886670756615351</v>
      </c>
      <c r="AE4" s="48">
        <v>0.59382139355509056</v>
      </c>
      <c r="AF4" s="48">
        <v>0.64936070386305877</v>
      </c>
      <c r="AG4" s="48">
        <v>0.70548463849005849</v>
      </c>
      <c r="AH4" s="48">
        <v>0.76219319743608926</v>
      </c>
      <c r="AI4" s="48">
        <v>0.81948638070115132</v>
      </c>
      <c r="AJ4" s="48">
        <v>0.87677956396621348</v>
      </c>
      <c r="AK4" s="48">
        <v>0.93407274723127554</v>
      </c>
      <c r="AL4" s="48">
        <v>0.99136593049633759</v>
      </c>
      <c r="AM4" s="48">
        <v>1.0480744894423684</v>
      </c>
      <c r="AN4" s="48">
        <v>1.1041984240693679</v>
      </c>
      <c r="AO4" s="48">
        <v>1.1591531100583048</v>
      </c>
      <c r="AP4" s="48">
        <v>1.2129385474091794</v>
      </c>
      <c r="AQ4" s="48">
        <v>1.2649701118029602</v>
      </c>
      <c r="AR4" s="40"/>
      <c r="AS4" s="40"/>
      <c r="AT4" s="40"/>
      <c r="AU4" s="40"/>
      <c r="AV4" s="40"/>
    </row>
    <row r="5" spans="2:51">
      <c r="L5" s="39" t="s">
        <v>116</v>
      </c>
      <c r="M5" s="47">
        <v>6.8865000000000003E-3</v>
      </c>
      <c r="N5" s="48">
        <v>2.0659500000000001E-2</v>
      </c>
      <c r="O5" s="48">
        <v>3.4432499999999998E-2</v>
      </c>
      <c r="P5" s="48">
        <v>4.6440000000000002E-2</v>
      </c>
      <c r="Q5" s="48">
        <v>5.9386000000000001E-2</v>
      </c>
      <c r="R5" s="48">
        <v>7.9958000000000001E-2</v>
      </c>
      <c r="S5" s="48">
        <v>9.8849000000000006E-2</v>
      </c>
      <c r="T5" s="48">
        <v>0.18049200000000001</v>
      </c>
      <c r="U5" s="48">
        <v>0.18141659983638145</v>
      </c>
      <c r="V5" s="48">
        <v>0.18326579950914437</v>
      </c>
      <c r="W5" s="48">
        <v>0.19010783829836717</v>
      </c>
      <c r="X5" s="48">
        <v>0.20046335646583949</v>
      </c>
      <c r="Y5" s="48">
        <v>0.21322283420790358</v>
      </c>
      <c r="Z5" s="48">
        <v>0.22764659165545431</v>
      </c>
      <c r="AA5" s="48">
        <v>0.24336478887393903</v>
      </c>
      <c r="AB5" s="48">
        <v>0.25982266596152892</v>
      </c>
      <c r="AC5" s="48">
        <v>0.27665038298367139</v>
      </c>
      <c r="AD5" s="48">
        <v>0.29384793994036645</v>
      </c>
      <c r="AE5" s="48">
        <v>0.31123041686433783</v>
      </c>
      <c r="AF5" s="48">
        <v>0.32879781375558553</v>
      </c>
      <c r="AG5" s="48">
        <v>0.3465501306141095</v>
      </c>
      <c r="AH5" s="48">
        <v>0.36448736743990978</v>
      </c>
      <c r="AI5" s="48">
        <v>0.38260952423298628</v>
      </c>
      <c r="AJ5" s="48">
        <v>0.40073168102606277</v>
      </c>
      <c r="AK5" s="48">
        <v>0.41885383781913926</v>
      </c>
      <c r="AL5" s="48">
        <v>0.4369759946122157</v>
      </c>
      <c r="AM5" s="48">
        <v>0.45491323143801599</v>
      </c>
      <c r="AN5" s="48">
        <v>0.47266554829654001</v>
      </c>
      <c r="AO5" s="48">
        <v>0.49004802522051133</v>
      </c>
      <c r="AP5" s="48">
        <v>0.50706066220993018</v>
      </c>
      <c r="AQ5" s="48">
        <v>0.52351853929752001</v>
      </c>
      <c r="AR5" s="40"/>
      <c r="AS5" s="40"/>
      <c r="AT5" s="40"/>
      <c r="AU5" s="40"/>
      <c r="AV5" s="40"/>
    </row>
    <row r="6" spans="2:51">
      <c r="L6" s="39" t="s">
        <v>120</v>
      </c>
      <c r="M6" s="47"/>
      <c r="N6" s="48"/>
      <c r="O6" s="48"/>
      <c r="P6" s="48"/>
      <c r="Q6" s="48"/>
      <c r="R6" s="48"/>
      <c r="S6" s="48"/>
      <c r="T6" s="48">
        <v>7.8</v>
      </c>
      <c r="U6" s="48">
        <v>7.8</v>
      </c>
      <c r="V6" s="48">
        <v>7.8</v>
      </c>
      <c r="W6" s="48">
        <v>7.8</v>
      </c>
      <c r="X6" s="48">
        <v>7.8</v>
      </c>
      <c r="Y6" s="48">
        <v>7.8</v>
      </c>
      <c r="Z6" s="48">
        <v>7.8</v>
      </c>
      <c r="AA6" s="48">
        <v>7.8</v>
      </c>
      <c r="AB6" s="48">
        <v>7.8</v>
      </c>
      <c r="AC6" s="48">
        <v>7.8</v>
      </c>
      <c r="AD6" s="48">
        <v>7.8</v>
      </c>
      <c r="AE6" s="48">
        <v>7.8</v>
      </c>
      <c r="AF6" s="48">
        <v>7.8</v>
      </c>
      <c r="AG6" s="48">
        <v>7.8</v>
      </c>
      <c r="AH6" s="48">
        <v>7.8</v>
      </c>
      <c r="AI6" s="48">
        <v>7.8</v>
      </c>
      <c r="AJ6" s="48">
        <v>7.8</v>
      </c>
      <c r="AK6" s="48">
        <v>7.8</v>
      </c>
      <c r="AL6" s="48">
        <v>7.8</v>
      </c>
      <c r="AM6" s="48">
        <v>7.8</v>
      </c>
      <c r="AN6" s="48">
        <v>7.8</v>
      </c>
      <c r="AO6" s="48">
        <v>7.8</v>
      </c>
      <c r="AP6" s="48">
        <v>7.8</v>
      </c>
      <c r="AQ6" s="48">
        <v>7.8</v>
      </c>
      <c r="AR6" s="35"/>
      <c r="AS6" s="35"/>
      <c r="AT6" s="35"/>
      <c r="AU6" s="35"/>
      <c r="AV6" s="35"/>
      <c r="AW6" s="35"/>
      <c r="AX6" s="35"/>
      <c r="AY6" s="35"/>
    </row>
    <row r="7" spans="2:51">
      <c r="L7" s="39" t="s">
        <v>6</v>
      </c>
      <c r="M7" s="47">
        <v>6.8865000000000003E-3</v>
      </c>
      <c r="N7" s="48">
        <v>2.0659500000000001E-2</v>
      </c>
      <c r="O7" s="48">
        <v>3.4432499999999998E-2</v>
      </c>
      <c r="P7" s="48">
        <v>4.6440000000000002E-2</v>
      </c>
      <c r="Q7" s="48">
        <v>5.9386000000000001E-2</v>
      </c>
      <c r="R7" s="48">
        <v>7.9958000000000001E-2</v>
      </c>
      <c r="S7" s="48">
        <v>9.8849000000000006E-2</v>
      </c>
      <c r="T7" s="48">
        <v>0.18049200000000001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6"/>
      <c r="AS7" s="36"/>
      <c r="AT7" s="36"/>
      <c r="AU7" s="36"/>
      <c r="AV7" s="36"/>
      <c r="AW7" s="36"/>
      <c r="AX7" s="36"/>
      <c r="AY7" s="36"/>
    </row>
    <row r="8" spans="2:51" s="30" customFormat="1">
      <c r="L8" s="36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s="30" customFormat="1">
      <c r="L9" s="36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s="30" customFormat="1"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51" s="30" customFormat="1"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51" s="30" customFormat="1"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51" s="30" customFormat="1"/>
    <row r="14" spans="2:51" s="30" customFormat="1"/>
    <row r="15" spans="2:51" s="30" customFormat="1"/>
    <row r="16" spans="2:51" s="30" customFormat="1"/>
    <row r="17" spans="14:44" s="30" customFormat="1"/>
    <row r="18" spans="14:44" s="30" customFormat="1"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4:44" s="30" customFormat="1"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4:44" s="30" customFormat="1" ht="11.25" customHeight="1"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4:44" s="30" customFormat="1"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4:44" s="30" customFormat="1"/>
    <row r="23" spans="14:44" s="30" customFormat="1"/>
    <row r="24" spans="14:44" s="30" customFormat="1"/>
    <row r="25" spans="14:44" s="30" customFormat="1"/>
    <row r="26" spans="14:44" s="30" customFormat="1"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4:44" s="30" customFormat="1"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4:44" s="30" customFormat="1"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4:44" s="30" customFormat="1"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4:44" s="30" customFormat="1"/>
    <row r="31" spans="14:44" s="30" customFormat="1"/>
    <row r="32" spans="14:44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B2:BD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125</v>
      </c>
      <c r="L2" s="42" t="s">
        <v>126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0</v>
      </c>
      <c r="M4" s="38">
        <v>0</v>
      </c>
      <c r="N4" s="38">
        <v>0.49</v>
      </c>
      <c r="O4" s="38">
        <v>1.47</v>
      </c>
      <c r="P4" s="38">
        <v>4.8</v>
      </c>
      <c r="Q4" s="38">
        <v>7.59</v>
      </c>
      <c r="R4" s="37">
        <v>8.9600000000000009</v>
      </c>
      <c r="S4" s="37">
        <v>12.83</v>
      </c>
      <c r="T4" s="37">
        <v>16.52</v>
      </c>
      <c r="U4" s="37">
        <v>22.37</v>
      </c>
      <c r="V4" s="37">
        <v>25.82</v>
      </c>
      <c r="W4" s="37">
        <v>29.37</v>
      </c>
      <c r="X4" s="37">
        <v>34.08</v>
      </c>
      <c r="Y4" s="37">
        <v>39.72</v>
      </c>
      <c r="Z4" s="37">
        <v>39.82</v>
      </c>
      <c r="AA4" s="37">
        <v>40.14</v>
      </c>
      <c r="AB4" s="37">
        <v>41.15</v>
      </c>
      <c r="AC4" s="37">
        <v>42.2</v>
      </c>
      <c r="AD4" s="37">
        <v>43.26</v>
      </c>
      <c r="AE4" s="37">
        <v>44.34</v>
      </c>
      <c r="AF4" s="37">
        <v>45.44</v>
      </c>
      <c r="AG4" s="37">
        <v>46.53</v>
      </c>
      <c r="AH4" s="37">
        <v>47.63</v>
      </c>
      <c r="AI4" s="37">
        <v>48.72</v>
      </c>
      <c r="AJ4" s="37">
        <v>49.82</v>
      </c>
      <c r="AK4" s="37">
        <v>50.92</v>
      </c>
      <c r="AL4" s="37">
        <v>52.01</v>
      </c>
      <c r="AM4" s="37">
        <v>53.11</v>
      </c>
      <c r="AN4" s="37">
        <v>54.2</v>
      </c>
      <c r="AO4" s="37">
        <v>55.29</v>
      </c>
      <c r="AP4" s="37">
        <v>56.38</v>
      </c>
      <c r="AQ4" s="37">
        <v>57.46</v>
      </c>
      <c r="AR4" s="37">
        <v>58.55</v>
      </c>
      <c r="AS4" s="37">
        <v>59.62</v>
      </c>
      <c r="AT4" s="37">
        <v>60.59</v>
      </c>
      <c r="AU4" s="37">
        <v>61</v>
      </c>
      <c r="AV4" s="37">
        <v>61.4</v>
      </c>
      <c r="AW4" s="40"/>
      <c r="AX4" s="40"/>
      <c r="AY4" s="40"/>
      <c r="AZ4" s="40"/>
      <c r="BA4" s="40"/>
    </row>
    <row r="5" spans="2:56">
      <c r="L5" s="39" t="s">
        <v>2</v>
      </c>
      <c r="M5" s="38">
        <v>0</v>
      </c>
      <c r="N5" s="38">
        <v>0.49</v>
      </c>
      <c r="O5" s="38">
        <v>1.47</v>
      </c>
      <c r="P5" s="38">
        <v>4.8</v>
      </c>
      <c r="Q5" s="38">
        <v>7.59</v>
      </c>
      <c r="R5" s="37">
        <v>8.9600000000000009</v>
      </c>
      <c r="S5" s="37">
        <v>12.83</v>
      </c>
      <c r="T5" s="37">
        <v>16.52</v>
      </c>
      <c r="U5" s="37">
        <v>22.37</v>
      </c>
      <c r="V5" s="37">
        <v>25.82</v>
      </c>
      <c r="W5" s="37">
        <v>29.37</v>
      </c>
      <c r="X5" s="37">
        <v>34.08</v>
      </c>
      <c r="Y5" s="37">
        <v>39.72</v>
      </c>
      <c r="Z5" s="37">
        <v>39.82</v>
      </c>
      <c r="AA5" s="37">
        <v>40.15</v>
      </c>
      <c r="AB5" s="37">
        <v>41.09</v>
      </c>
      <c r="AC5" s="37">
        <v>42.03</v>
      </c>
      <c r="AD5" s="37">
        <v>42.98</v>
      </c>
      <c r="AE5" s="37">
        <v>43.92</v>
      </c>
      <c r="AF5" s="37">
        <v>44.86</v>
      </c>
      <c r="AG5" s="37">
        <v>45.8</v>
      </c>
      <c r="AH5" s="37">
        <v>46.74</v>
      </c>
      <c r="AI5" s="37">
        <v>47.67</v>
      </c>
      <c r="AJ5" s="37">
        <v>48.61</v>
      </c>
      <c r="AK5" s="37">
        <v>49.54</v>
      </c>
      <c r="AL5" s="37">
        <v>50.47</v>
      </c>
      <c r="AM5" s="37">
        <v>51.4</v>
      </c>
      <c r="AN5" s="37">
        <v>52.32</v>
      </c>
      <c r="AO5" s="37">
        <v>53.24</v>
      </c>
      <c r="AP5" s="37">
        <v>54.17</v>
      </c>
      <c r="AQ5" s="37">
        <v>55.08</v>
      </c>
      <c r="AR5" s="37">
        <v>56</v>
      </c>
      <c r="AS5" s="37">
        <v>56.92</v>
      </c>
      <c r="AT5" s="37">
        <v>57.73</v>
      </c>
      <c r="AU5" s="37">
        <v>57.98</v>
      </c>
      <c r="AV5" s="37">
        <v>58.23</v>
      </c>
      <c r="AW5" s="40"/>
      <c r="AX5" s="40"/>
      <c r="AY5" s="40"/>
      <c r="AZ5" s="40"/>
      <c r="BA5" s="40"/>
    </row>
    <row r="6" spans="2:56">
      <c r="L6" s="39" t="s">
        <v>5</v>
      </c>
      <c r="M6" s="38">
        <v>0</v>
      </c>
      <c r="N6" s="38">
        <v>0.49</v>
      </c>
      <c r="O6" s="38">
        <v>1.47</v>
      </c>
      <c r="P6" s="38">
        <v>4.8</v>
      </c>
      <c r="Q6" s="38">
        <v>7.59</v>
      </c>
      <c r="R6" s="37">
        <v>8.9600000000000009</v>
      </c>
      <c r="S6" s="37">
        <v>12.83</v>
      </c>
      <c r="T6" s="37">
        <v>16.52</v>
      </c>
      <c r="U6" s="37">
        <v>22.37</v>
      </c>
      <c r="V6" s="37">
        <v>25.82</v>
      </c>
      <c r="W6" s="37">
        <v>29.37</v>
      </c>
      <c r="X6" s="37">
        <v>34.08</v>
      </c>
      <c r="Y6" s="37">
        <v>39.729999999999997</v>
      </c>
      <c r="Z6" s="37">
        <v>39.78</v>
      </c>
      <c r="AA6" s="37">
        <v>39.92</v>
      </c>
      <c r="AB6" s="37">
        <v>40.35</v>
      </c>
      <c r="AC6" s="37">
        <v>40.78</v>
      </c>
      <c r="AD6" s="37">
        <v>41.23</v>
      </c>
      <c r="AE6" s="37">
        <v>41.67</v>
      </c>
      <c r="AF6" s="37">
        <v>42.12</v>
      </c>
      <c r="AG6" s="37">
        <v>42.56</v>
      </c>
      <c r="AH6" s="37">
        <v>43.01</v>
      </c>
      <c r="AI6" s="37">
        <v>43.46</v>
      </c>
      <c r="AJ6" s="37">
        <v>43.91</v>
      </c>
      <c r="AK6" s="37">
        <v>44.35</v>
      </c>
      <c r="AL6" s="37">
        <v>44.8</v>
      </c>
      <c r="AM6" s="37">
        <v>45.24</v>
      </c>
      <c r="AN6" s="37">
        <v>45.69</v>
      </c>
      <c r="AO6" s="37">
        <v>46.13</v>
      </c>
      <c r="AP6" s="37">
        <v>46.57</v>
      </c>
      <c r="AQ6" s="37">
        <v>47.02</v>
      </c>
      <c r="AR6" s="37">
        <v>47.46</v>
      </c>
      <c r="AS6" s="37">
        <v>47.89</v>
      </c>
      <c r="AT6" s="37">
        <v>48.2</v>
      </c>
      <c r="AU6" s="37">
        <v>48.52</v>
      </c>
      <c r="AV6" s="37">
        <v>48.83</v>
      </c>
      <c r="AW6" s="35"/>
      <c r="AX6" s="35"/>
      <c r="AY6" s="35"/>
      <c r="AZ6" s="35"/>
      <c r="BA6" s="35"/>
      <c r="BB6" s="35"/>
      <c r="BC6" s="35"/>
      <c r="BD6" s="35"/>
    </row>
    <row r="7" spans="2:56">
      <c r="L7" s="39" t="s">
        <v>3</v>
      </c>
      <c r="M7" s="38">
        <v>0</v>
      </c>
      <c r="N7" s="38">
        <v>0.49</v>
      </c>
      <c r="O7" s="38">
        <v>1.47</v>
      </c>
      <c r="P7" s="38">
        <v>4.8</v>
      </c>
      <c r="Q7" s="38">
        <v>7.59</v>
      </c>
      <c r="R7" s="37">
        <v>8.9600000000000009</v>
      </c>
      <c r="S7" s="37">
        <v>12.83</v>
      </c>
      <c r="T7" s="37">
        <v>16.52</v>
      </c>
      <c r="U7" s="37">
        <v>22.37</v>
      </c>
      <c r="V7" s="37">
        <v>25.82</v>
      </c>
      <c r="W7" s="37">
        <v>29.37</v>
      </c>
      <c r="X7" s="37">
        <v>34.08</v>
      </c>
      <c r="Y7" s="37">
        <v>39.729999999999997</v>
      </c>
      <c r="Z7" s="37">
        <v>39.83</v>
      </c>
      <c r="AA7" s="37">
        <v>40.159999999999997</v>
      </c>
      <c r="AB7" s="37">
        <v>41.1</v>
      </c>
      <c r="AC7" s="37">
        <v>42.04</v>
      </c>
      <c r="AD7" s="37">
        <v>42.99</v>
      </c>
      <c r="AE7" s="37">
        <v>43.93</v>
      </c>
      <c r="AF7" s="37">
        <v>44.87</v>
      </c>
      <c r="AG7" s="37">
        <v>45.81</v>
      </c>
      <c r="AH7" s="37">
        <v>46.75</v>
      </c>
      <c r="AI7" s="37">
        <v>47.68</v>
      </c>
      <c r="AJ7" s="37">
        <v>48.62</v>
      </c>
      <c r="AK7" s="37">
        <v>49.55</v>
      </c>
      <c r="AL7" s="37">
        <v>50.48</v>
      </c>
      <c r="AM7" s="37">
        <v>51.41</v>
      </c>
      <c r="AN7" s="37">
        <v>52.33</v>
      </c>
      <c r="AO7" s="37">
        <v>53.25</v>
      </c>
      <c r="AP7" s="37">
        <v>54.18</v>
      </c>
      <c r="AQ7" s="37">
        <v>55.09</v>
      </c>
      <c r="AR7" s="37">
        <v>56.01</v>
      </c>
      <c r="AS7" s="37">
        <v>56.93</v>
      </c>
      <c r="AT7" s="37">
        <v>57.74</v>
      </c>
      <c r="AU7" s="37">
        <v>57.99</v>
      </c>
      <c r="AV7" s="37">
        <v>58.24</v>
      </c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9" t="s">
        <v>6</v>
      </c>
      <c r="M8" s="38">
        <v>0</v>
      </c>
      <c r="N8" s="38">
        <v>0.49</v>
      </c>
      <c r="O8" s="38">
        <v>1.47</v>
      </c>
      <c r="P8" s="38">
        <v>4.8</v>
      </c>
      <c r="Q8" s="38">
        <v>7.59</v>
      </c>
      <c r="R8" s="37">
        <v>8.9600000000000009</v>
      </c>
      <c r="S8" s="37">
        <v>12.83</v>
      </c>
      <c r="T8" s="37">
        <v>16.52</v>
      </c>
      <c r="U8" s="37">
        <v>22.37</v>
      </c>
      <c r="V8" s="37">
        <v>25.82</v>
      </c>
      <c r="W8" s="37">
        <v>29.37</v>
      </c>
      <c r="X8" s="37">
        <v>34.08</v>
      </c>
      <c r="Y8" s="37">
        <v>39.72</v>
      </c>
      <c r="Z8" s="37">
        <v>39.82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B2:AQ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6384" width="9.140625" style="29"/>
  </cols>
  <sheetData>
    <row r="2" spans="2:43">
      <c r="B2" s="45" t="s">
        <v>127</v>
      </c>
      <c r="L2" s="42" t="s">
        <v>128</v>
      </c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0"/>
      <c r="AK2" s="40"/>
      <c r="AL2" s="40"/>
      <c r="AM2" s="40"/>
      <c r="AN2" s="40"/>
    </row>
    <row r="3" spans="2:43" s="41" customFormat="1">
      <c r="L3" s="39"/>
      <c r="M3" s="39">
        <v>2013</v>
      </c>
      <c r="N3" s="39">
        <v>2014</v>
      </c>
      <c r="O3" s="39">
        <v>2015</v>
      </c>
      <c r="P3" s="39">
        <v>2016</v>
      </c>
      <c r="Q3" s="39">
        <v>2017</v>
      </c>
      <c r="R3" s="39">
        <v>2018</v>
      </c>
      <c r="S3" s="39">
        <v>2019</v>
      </c>
      <c r="T3" s="39">
        <v>2020</v>
      </c>
      <c r="U3" s="39">
        <v>2021</v>
      </c>
      <c r="V3" s="39">
        <v>2022</v>
      </c>
      <c r="W3" s="39">
        <v>2023</v>
      </c>
      <c r="X3" s="39">
        <v>2024</v>
      </c>
      <c r="Y3" s="39">
        <v>2025</v>
      </c>
      <c r="Z3" s="39">
        <v>2026</v>
      </c>
      <c r="AA3" s="39">
        <v>2027</v>
      </c>
      <c r="AB3" s="39">
        <v>2028</v>
      </c>
      <c r="AC3" s="39">
        <v>2029</v>
      </c>
      <c r="AD3" s="39">
        <v>2030</v>
      </c>
      <c r="AE3" s="39">
        <v>2031</v>
      </c>
      <c r="AF3" s="39">
        <v>2032</v>
      </c>
      <c r="AG3" s="39">
        <v>2033</v>
      </c>
      <c r="AH3" s="39">
        <v>2034</v>
      </c>
      <c r="AI3" s="39">
        <v>2035</v>
      </c>
      <c r="AJ3" s="42"/>
      <c r="AK3" s="42"/>
      <c r="AL3" s="42"/>
      <c r="AM3" s="42"/>
      <c r="AN3" s="42"/>
    </row>
    <row r="4" spans="2:43">
      <c r="L4" s="39" t="s">
        <v>129</v>
      </c>
      <c r="M4" s="37">
        <v>0</v>
      </c>
      <c r="N4" s="37">
        <v>1.4</v>
      </c>
      <c r="O4" s="37">
        <v>3</v>
      </c>
      <c r="P4" s="37">
        <v>4.4000000000000004</v>
      </c>
      <c r="Q4" s="37">
        <v>6</v>
      </c>
      <c r="R4" s="37">
        <v>7.5</v>
      </c>
      <c r="S4" s="37">
        <v>9.1</v>
      </c>
      <c r="T4" s="37">
        <v>10.5</v>
      </c>
      <c r="U4" s="37">
        <v>11.9</v>
      </c>
      <c r="V4" s="37">
        <v>13.4</v>
      </c>
      <c r="W4" s="37">
        <v>14.9</v>
      </c>
      <c r="X4" s="37">
        <v>16.2</v>
      </c>
      <c r="Y4" s="37">
        <v>17.5</v>
      </c>
      <c r="Z4" s="37">
        <v>19</v>
      </c>
      <c r="AA4" s="37">
        <v>20.5</v>
      </c>
      <c r="AB4" s="37">
        <v>21.7</v>
      </c>
      <c r="AC4" s="37">
        <v>23</v>
      </c>
      <c r="AD4" s="37">
        <v>24.3</v>
      </c>
      <c r="AE4" s="37">
        <v>25.6</v>
      </c>
      <c r="AF4" s="37">
        <v>26.5</v>
      </c>
      <c r="AG4" s="37">
        <v>27.5</v>
      </c>
      <c r="AH4" s="37">
        <v>28.3</v>
      </c>
      <c r="AI4" s="37">
        <v>29.2</v>
      </c>
      <c r="AJ4" s="40"/>
      <c r="AK4" s="40"/>
      <c r="AL4" s="40"/>
      <c r="AM4" s="40"/>
      <c r="AN4" s="40"/>
    </row>
    <row r="5" spans="2:43">
      <c r="L5" s="39" t="s">
        <v>130</v>
      </c>
      <c r="M5" s="37">
        <v>0</v>
      </c>
      <c r="N5" s="37">
        <v>1.4</v>
      </c>
      <c r="O5" s="37">
        <v>2.8</v>
      </c>
      <c r="P5" s="37">
        <v>4.4000000000000004</v>
      </c>
      <c r="Q5" s="37">
        <v>6</v>
      </c>
      <c r="R5" s="37">
        <v>7.6</v>
      </c>
      <c r="S5" s="37">
        <v>9.1999999999999993</v>
      </c>
      <c r="T5" s="37">
        <v>10.9</v>
      </c>
      <c r="U5" s="37">
        <v>12.6</v>
      </c>
      <c r="V5" s="37">
        <v>14.2</v>
      </c>
      <c r="W5" s="37">
        <v>15.9</v>
      </c>
      <c r="X5" s="37">
        <v>17.7</v>
      </c>
      <c r="Y5" s="37">
        <v>19.5</v>
      </c>
      <c r="Z5" s="37">
        <v>21.3</v>
      </c>
      <c r="AA5" s="37">
        <v>23.1</v>
      </c>
      <c r="AB5" s="37">
        <v>25.1</v>
      </c>
      <c r="AC5" s="37">
        <v>27.1</v>
      </c>
      <c r="AD5" s="37">
        <v>29</v>
      </c>
      <c r="AE5" s="37">
        <v>30.9</v>
      </c>
      <c r="AF5" s="37">
        <v>32.799999999999997</v>
      </c>
      <c r="AG5" s="37">
        <v>34.6</v>
      </c>
      <c r="AH5" s="37">
        <v>36.200000000000003</v>
      </c>
      <c r="AI5" s="37">
        <v>37.700000000000003</v>
      </c>
      <c r="AJ5" s="40"/>
      <c r="AK5" s="40"/>
      <c r="AL5" s="40"/>
      <c r="AM5" s="40"/>
      <c r="AN5" s="40"/>
    </row>
    <row r="6" spans="2:43" s="30" customFormat="1">
      <c r="L6" s="36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</row>
    <row r="7" spans="2:43" s="30" customFormat="1">
      <c r="L7" s="42" t="s">
        <v>131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43" s="30" customFormat="1">
      <c r="L8" s="39"/>
      <c r="M8" s="39">
        <v>2013</v>
      </c>
      <c r="N8" s="39">
        <v>2014</v>
      </c>
      <c r="O8" s="39">
        <v>2015</v>
      </c>
      <c r="P8" s="39">
        <v>2016</v>
      </c>
      <c r="Q8" s="39">
        <v>2017</v>
      </c>
      <c r="R8" s="39">
        <v>2018</v>
      </c>
      <c r="S8" s="39">
        <v>2019</v>
      </c>
      <c r="T8" s="39">
        <v>2020</v>
      </c>
      <c r="U8" s="39">
        <v>2021</v>
      </c>
      <c r="V8" s="39">
        <v>2022</v>
      </c>
      <c r="W8" s="39">
        <v>2023</v>
      </c>
      <c r="X8" s="39">
        <v>2024</v>
      </c>
      <c r="Y8" s="39">
        <v>2025</v>
      </c>
      <c r="Z8" s="39">
        <v>2026</v>
      </c>
      <c r="AA8" s="39">
        <v>2027</v>
      </c>
      <c r="AB8" s="39">
        <v>2028</v>
      </c>
      <c r="AC8" s="39">
        <v>2029</v>
      </c>
      <c r="AD8" s="39">
        <v>2030</v>
      </c>
      <c r="AE8" s="39">
        <v>2031</v>
      </c>
      <c r="AF8" s="39">
        <v>2032</v>
      </c>
      <c r="AG8" s="39">
        <v>2033</v>
      </c>
      <c r="AH8" s="39">
        <v>2034</v>
      </c>
      <c r="AI8" s="39">
        <v>2035</v>
      </c>
    </row>
    <row r="9" spans="2:43" s="30" customFormat="1">
      <c r="L9" s="39" t="s">
        <v>132</v>
      </c>
      <c r="M9" s="37">
        <v>10.3</v>
      </c>
      <c r="N9" s="37">
        <v>10.3</v>
      </c>
      <c r="O9" s="37">
        <v>10.3</v>
      </c>
      <c r="P9" s="37">
        <v>9</v>
      </c>
      <c r="Q9" s="37">
        <v>9</v>
      </c>
      <c r="R9" s="37">
        <v>9</v>
      </c>
      <c r="S9" s="37">
        <v>9</v>
      </c>
      <c r="T9" s="37">
        <v>7.7</v>
      </c>
      <c r="U9" s="37">
        <v>7.7</v>
      </c>
      <c r="V9" s="37">
        <v>7.7</v>
      </c>
      <c r="W9" s="37">
        <v>7.7</v>
      </c>
      <c r="X9" s="37">
        <v>6.5</v>
      </c>
      <c r="Y9" s="37">
        <v>6.5</v>
      </c>
      <c r="Z9" s="37">
        <v>6.5</v>
      </c>
      <c r="AA9" s="37">
        <v>6.5</v>
      </c>
      <c r="AB9" s="37">
        <v>5.2</v>
      </c>
      <c r="AC9" s="37">
        <v>5.2</v>
      </c>
      <c r="AD9" s="37">
        <v>5.2</v>
      </c>
      <c r="AE9" s="37">
        <v>5.2</v>
      </c>
      <c r="AF9" s="37">
        <v>3.9</v>
      </c>
      <c r="AG9" s="37">
        <v>3.8</v>
      </c>
      <c r="AH9" s="37">
        <v>3.8</v>
      </c>
      <c r="AI9" s="37">
        <v>3.8</v>
      </c>
    </row>
    <row r="10" spans="2:43" s="30" customFormat="1">
      <c r="L10" s="39" t="s">
        <v>133</v>
      </c>
      <c r="M10" s="37">
        <v>10.3</v>
      </c>
      <c r="N10" s="37">
        <v>10.3</v>
      </c>
      <c r="O10" s="37">
        <v>10.3</v>
      </c>
      <c r="P10" s="37">
        <v>10.3</v>
      </c>
      <c r="Q10" s="37">
        <v>10.3</v>
      </c>
      <c r="R10" s="37">
        <v>9.1999999999999993</v>
      </c>
      <c r="S10" s="37">
        <v>9.1999999999999993</v>
      </c>
      <c r="T10" s="37">
        <v>9.1999999999999993</v>
      </c>
      <c r="U10" s="37">
        <v>9.1999999999999993</v>
      </c>
      <c r="V10" s="37">
        <v>8.6999999999999993</v>
      </c>
      <c r="W10" s="37">
        <v>8.6999999999999993</v>
      </c>
      <c r="X10" s="37">
        <v>8.6999999999999993</v>
      </c>
      <c r="Y10" s="37">
        <v>8.6999999999999993</v>
      </c>
      <c r="Z10" s="37">
        <v>8.1</v>
      </c>
      <c r="AA10" s="37">
        <v>8.1</v>
      </c>
      <c r="AB10" s="37">
        <v>8.1</v>
      </c>
      <c r="AC10" s="37">
        <v>8.1</v>
      </c>
      <c r="AD10" s="37">
        <v>7.6</v>
      </c>
      <c r="AE10" s="37">
        <v>7.6</v>
      </c>
      <c r="AF10" s="37">
        <v>7.6</v>
      </c>
      <c r="AG10" s="37">
        <v>7.6</v>
      </c>
      <c r="AH10" s="37">
        <v>7</v>
      </c>
      <c r="AI10" s="37">
        <v>7</v>
      </c>
    </row>
    <row r="11" spans="2:43" s="30" customFormat="1"/>
    <row r="12" spans="2:43" s="30" customFormat="1"/>
    <row r="13" spans="2:43" s="30" customFormat="1"/>
    <row r="14" spans="2:43" s="30" customFormat="1"/>
    <row r="15" spans="2:43" s="30" customFormat="1"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2:43" s="30" customFormat="1"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3:35" s="30" customFormat="1" ht="11.25" customHeight="1"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3:35" s="30" customFormat="1"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3:35" s="30" customFormat="1"/>
    <row r="20" spans="13:35" s="30" customFormat="1"/>
    <row r="21" spans="13:35" s="30" customFormat="1"/>
    <row r="22" spans="13:35" s="30" customFormat="1"/>
    <row r="23" spans="13:35" s="30" customFormat="1"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3:35" s="30" customFormat="1"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</row>
    <row r="25" spans="13:35" s="30" customFormat="1"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13:35" s="30" customFormat="1"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13:35" s="30" customFormat="1"/>
    <row r="28" spans="13:35" s="30" customFormat="1"/>
    <row r="29" spans="13:35" s="30" customFormat="1"/>
    <row r="30" spans="13:35" s="30" customFormat="1"/>
    <row r="31" spans="13:35" s="30" customFormat="1"/>
    <row r="32" spans="13:35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B2:BD48"/>
  <sheetViews>
    <sheetView showGridLines="0" workbookViewId="0">
      <selection activeCell="C42" sqref="C42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134</v>
      </c>
      <c r="L2" s="42" t="s">
        <v>135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1970</v>
      </c>
      <c r="N3" s="43">
        <v>1971</v>
      </c>
      <c r="O3" s="43">
        <v>1972</v>
      </c>
      <c r="P3" s="43">
        <v>1973</v>
      </c>
      <c r="Q3" s="43">
        <v>1974</v>
      </c>
      <c r="R3" s="39">
        <v>1975</v>
      </c>
      <c r="S3" s="39">
        <v>1976</v>
      </c>
      <c r="T3" s="39">
        <v>1977</v>
      </c>
      <c r="U3" s="39">
        <v>1978</v>
      </c>
      <c r="V3" s="39">
        <v>1979</v>
      </c>
      <c r="W3" s="39">
        <v>1980</v>
      </c>
      <c r="X3" s="39">
        <v>1981</v>
      </c>
      <c r="Y3" s="39">
        <v>1982</v>
      </c>
      <c r="Z3" s="39">
        <v>1983</v>
      </c>
      <c r="AA3" s="39">
        <v>1984</v>
      </c>
      <c r="AB3" s="39">
        <v>1985</v>
      </c>
      <c r="AC3" s="39">
        <v>1986</v>
      </c>
      <c r="AD3" s="39">
        <v>1987</v>
      </c>
      <c r="AE3" s="39">
        <v>1988</v>
      </c>
      <c r="AF3" s="39">
        <v>1989</v>
      </c>
      <c r="AG3" s="39">
        <v>1990</v>
      </c>
      <c r="AH3" s="39">
        <v>1991</v>
      </c>
      <c r="AI3" s="39">
        <v>1992</v>
      </c>
      <c r="AJ3" s="39">
        <v>1993</v>
      </c>
      <c r="AK3" s="39">
        <v>1994</v>
      </c>
      <c r="AL3" s="39">
        <v>1995</v>
      </c>
      <c r="AM3" s="39">
        <v>1996</v>
      </c>
      <c r="AN3" s="39">
        <v>1997</v>
      </c>
      <c r="AO3" s="39">
        <v>1998</v>
      </c>
      <c r="AP3" s="39">
        <v>1999</v>
      </c>
      <c r="AQ3" s="39">
        <v>2000</v>
      </c>
      <c r="AR3" s="39">
        <v>2001</v>
      </c>
      <c r="AS3" s="39">
        <v>2002</v>
      </c>
      <c r="AT3" s="39">
        <v>2003</v>
      </c>
      <c r="AU3" s="39">
        <v>2004</v>
      </c>
      <c r="AV3" s="39">
        <v>2005</v>
      </c>
      <c r="AW3" s="39">
        <v>2006</v>
      </c>
      <c r="AX3" s="39">
        <v>2007</v>
      </c>
      <c r="AY3" s="39">
        <v>2008</v>
      </c>
      <c r="AZ3" s="39">
        <v>2009</v>
      </c>
      <c r="BA3" s="39">
        <v>2010</v>
      </c>
    </row>
    <row r="4" spans="2:56">
      <c r="L4" s="39" t="s">
        <v>136</v>
      </c>
      <c r="M4" s="38">
        <v>4.0999999999999996</v>
      </c>
      <c r="N4" s="38">
        <v>4.2</v>
      </c>
      <c r="O4" s="38">
        <v>4.4000000000000004</v>
      </c>
      <c r="P4" s="38">
        <v>4.5</v>
      </c>
      <c r="Q4" s="38">
        <v>4.5</v>
      </c>
      <c r="R4" s="37">
        <v>4.7</v>
      </c>
      <c r="S4" s="37">
        <v>4.3</v>
      </c>
      <c r="T4" s="37">
        <v>3.9</v>
      </c>
      <c r="U4" s="37">
        <v>4</v>
      </c>
      <c r="V4" s="37">
        <v>3.6</v>
      </c>
      <c r="W4" s="37">
        <v>3.3</v>
      </c>
      <c r="X4" s="37">
        <v>3.1</v>
      </c>
      <c r="Y4" s="37">
        <v>2.9</v>
      </c>
      <c r="Z4" s="37">
        <v>2.6</v>
      </c>
      <c r="AA4" s="37">
        <v>3.1</v>
      </c>
      <c r="AB4" s="37">
        <v>2.8</v>
      </c>
      <c r="AC4" s="37">
        <v>2.4</v>
      </c>
      <c r="AD4" s="37">
        <v>2.4</v>
      </c>
      <c r="AE4" s="37">
        <v>2.7</v>
      </c>
      <c r="AF4" s="37">
        <v>2.7</v>
      </c>
      <c r="AG4" s="37">
        <v>2.8</v>
      </c>
      <c r="AH4" s="37">
        <v>2.8</v>
      </c>
      <c r="AI4" s="37">
        <v>2.9</v>
      </c>
      <c r="AJ4" s="37">
        <v>2.9</v>
      </c>
      <c r="AK4" s="37">
        <v>2.9</v>
      </c>
      <c r="AL4" s="37">
        <v>2.9</v>
      </c>
      <c r="AM4" s="37">
        <v>3</v>
      </c>
      <c r="AN4" s="37">
        <v>3.2</v>
      </c>
      <c r="AO4" s="37">
        <v>2.8</v>
      </c>
      <c r="AP4" s="37">
        <v>3.1</v>
      </c>
      <c r="AQ4" s="37">
        <v>3.1</v>
      </c>
      <c r="AR4" s="37">
        <v>3.1</v>
      </c>
      <c r="AS4" s="37">
        <v>3.4</v>
      </c>
      <c r="AT4" s="37">
        <v>2.2000000000000002</v>
      </c>
      <c r="AU4" s="37">
        <v>2.2000000000000002</v>
      </c>
      <c r="AV4" s="37">
        <v>2.1</v>
      </c>
      <c r="AW4" s="37">
        <v>2</v>
      </c>
      <c r="AX4" s="37">
        <v>2</v>
      </c>
      <c r="AY4" s="37">
        <v>2.4</v>
      </c>
      <c r="AZ4" s="37">
        <v>2.4</v>
      </c>
      <c r="BA4" s="37">
        <v>2.2999999999999998</v>
      </c>
    </row>
    <row r="5" spans="2:56">
      <c r="L5" s="39" t="s">
        <v>137</v>
      </c>
      <c r="M5" s="38">
        <v>7.7</v>
      </c>
      <c r="N5" s="38">
        <v>7.8</v>
      </c>
      <c r="O5" s="38">
        <v>8</v>
      </c>
      <c r="P5" s="38">
        <v>8.3000000000000007</v>
      </c>
      <c r="Q5" s="38">
        <v>8.6</v>
      </c>
      <c r="R5" s="37">
        <v>8.8000000000000007</v>
      </c>
      <c r="S5" s="37">
        <v>9.5</v>
      </c>
      <c r="T5" s="37">
        <v>10.4</v>
      </c>
      <c r="U5" s="37">
        <v>10.8</v>
      </c>
      <c r="V5" s="37">
        <v>11.8</v>
      </c>
      <c r="W5" s="37">
        <v>12.4</v>
      </c>
      <c r="X5" s="37">
        <v>12.9</v>
      </c>
      <c r="Y5" s="37">
        <v>13.4</v>
      </c>
      <c r="Z5" s="37">
        <v>14.1</v>
      </c>
      <c r="AA5" s="37">
        <v>14.4</v>
      </c>
      <c r="AB5" s="37">
        <v>14.7</v>
      </c>
      <c r="AC5" s="37">
        <v>15.6</v>
      </c>
      <c r="AD5" s="37">
        <v>15.8</v>
      </c>
      <c r="AE5" s="37">
        <v>15.9</v>
      </c>
      <c r="AF5" s="37">
        <v>16.3</v>
      </c>
      <c r="AG5" s="37">
        <v>16.600000000000001</v>
      </c>
      <c r="AH5" s="37">
        <v>16.899999999999999</v>
      </c>
      <c r="AI5" s="37">
        <v>17.3</v>
      </c>
      <c r="AJ5" s="37">
        <v>17.600000000000001</v>
      </c>
      <c r="AK5" s="37">
        <v>17.899999999999999</v>
      </c>
      <c r="AL5" s="37">
        <v>18.100000000000001</v>
      </c>
      <c r="AM5" s="37">
        <v>17.8</v>
      </c>
      <c r="AN5" s="37">
        <v>17.7</v>
      </c>
      <c r="AO5" s="37">
        <v>18.7</v>
      </c>
      <c r="AP5" s="37">
        <v>18.7</v>
      </c>
      <c r="AQ5" s="37">
        <v>19</v>
      </c>
      <c r="AR5" s="37">
        <v>19</v>
      </c>
      <c r="AS5" s="37">
        <v>18.8</v>
      </c>
      <c r="AT5" s="37">
        <v>20.7</v>
      </c>
      <c r="AU5" s="37">
        <v>21</v>
      </c>
      <c r="AV5" s="37">
        <v>21.4</v>
      </c>
      <c r="AW5" s="37">
        <v>21.6</v>
      </c>
      <c r="AX5" s="37">
        <v>21.8</v>
      </c>
      <c r="AY5" s="37">
        <v>21.8</v>
      </c>
      <c r="AZ5" s="37">
        <v>21.9</v>
      </c>
      <c r="BA5" s="37">
        <v>22.5</v>
      </c>
    </row>
    <row r="6" spans="2:56">
      <c r="L6" s="39" t="s">
        <v>138</v>
      </c>
      <c r="M6" s="38">
        <v>1</v>
      </c>
      <c r="N6" s="38">
        <v>1.1000000000000001</v>
      </c>
      <c r="O6" s="38">
        <v>1.1000000000000001</v>
      </c>
      <c r="P6" s="38">
        <v>1.1000000000000001</v>
      </c>
      <c r="Q6" s="38">
        <v>1.1000000000000001</v>
      </c>
      <c r="R6" s="37">
        <v>1.1000000000000001</v>
      </c>
      <c r="S6" s="37">
        <v>1</v>
      </c>
      <c r="T6" s="37">
        <v>1</v>
      </c>
      <c r="U6" s="37">
        <v>1</v>
      </c>
      <c r="V6" s="37">
        <v>0.9</v>
      </c>
      <c r="W6" s="37">
        <v>0.8</v>
      </c>
      <c r="X6" s="37">
        <v>0.7</v>
      </c>
      <c r="Y6" s="37">
        <v>0.7</v>
      </c>
      <c r="Z6" s="37">
        <v>0.7</v>
      </c>
      <c r="AA6" s="37">
        <v>0.6</v>
      </c>
      <c r="AB6" s="37">
        <v>0.6</v>
      </c>
      <c r="AC6" s="37">
        <v>0.5</v>
      </c>
      <c r="AD6" s="37">
        <v>0.6</v>
      </c>
      <c r="AE6" s="37">
        <v>0.6</v>
      </c>
      <c r="AF6" s="37">
        <v>0.6</v>
      </c>
      <c r="AG6" s="37">
        <v>0.6</v>
      </c>
      <c r="AH6" s="37">
        <v>0.7</v>
      </c>
      <c r="AI6" s="37">
        <v>0.6</v>
      </c>
      <c r="AJ6" s="37">
        <v>0.7</v>
      </c>
      <c r="AK6" s="37">
        <v>0.6</v>
      </c>
      <c r="AL6" s="37">
        <v>0.7</v>
      </c>
      <c r="AM6" s="37">
        <v>0.9</v>
      </c>
      <c r="AN6" s="37">
        <v>0.9</v>
      </c>
      <c r="AO6" s="37">
        <v>0.8</v>
      </c>
      <c r="AP6" s="37">
        <v>0.8</v>
      </c>
      <c r="AQ6" s="37">
        <v>0.8</v>
      </c>
      <c r="AR6" s="37">
        <v>1</v>
      </c>
      <c r="AS6" s="37">
        <v>1.1000000000000001</v>
      </c>
      <c r="AT6" s="37">
        <v>0.9</v>
      </c>
      <c r="AU6" s="37">
        <v>1</v>
      </c>
      <c r="AV6" s="37">
        <v>1</v>
      </c>
      <c r="AW6" s="37">
        <v>1.1000000000000001</v>
      </c>
      <c r="AX6" s="37">
        <v>1.1000000000000001</v>
      </c>
      <c r="AY6" s="37">
        <v>1</v>
      </c>
      <c r="AZ6" s="37">
        <v>1.1000000000000001</v>
      </c>
      <c r="BA6" s="37">
        <v>1.1000000000000001</v>
      </c>
      <c r="BB6" s="35"/>
      <c r="BC6" s="35"/>
      <c r="BD6" s="35"/>
    </row>
    <row r="7" spans="2:56">
      <c r="L7" s="39" t="s">
        <v>139</v>
      </c>
      <c r="M7" s="38">
        <v>5.0999999999999996</v>
      </c>
      <c r="N7" s="38">
        <v>4.9000000000000004</v>
      </c>
      <c r="O7" s="38">
        <v>4.7</v>
      </c>
      <c r="P7" s="38">
        <v>4.5</v>
      </c>
      <c r="Q7" s="38">
        <v>4.3</v>
      </c>
      <c r="R7" s="37">
        <v>4.0999999999999996</v>
      </c>
      <c r="S7" s="37">
        <v>4</v>
      </c>
      <c r="T7" s="37">
        <v>3.7</v>
      </c>
      <c r="U7" s="37">
        <v>3.4</v>
      </c>
      <c r="V7" s="37">
        <v>3</v>
      </c>
      <c r="W7" s="37">
        <v>2.9</v>
      </c>
      <c r="X7" s="37">
        <v>2.9</v>
      </c>
      <c r="Y7" s="37">
        <v>2.8</v>
      </c>
      <c r="Z7" s="37">
        <v>2.6</v>
      </c>
      <c r="AA7" s="37">
        <v>2.2999999999999998</v>
      </c>
      <c r="AB7" s="37">
        <v>2.5</v>
      </c>
      <c r="AC7" s="37">
        <v>2.4</v>
      </c>
      <c r="AD7" s="37">
        <v>2.2000000000000002</v>
      </c>
      <c r="AE7" s="37">
        <v>2.2000000000000002</v>
      </c>
      <c r="AF7" s="37">
        <v>1.9</v>
      </c>
      <c r="AG7" s="37">
        <v>1.9</v>
      </c>
      <c r="AH7" s="37">
        <v>1.8</v>
      </c>
      <c r="AI7" s="37">
        <v>1.5</v>
      </c>
      <c r="AJ7" s="37">
        <v>1.4</v>
      </c>
      <c r="AK7" s="37">
        <v>1.3</v>
      </c>
      <c r="AL7" s="37">
        <v>1.1000000000000001</v>
      </c>
      <c r="AM7" s="37">
        <v>1.2</v>
      </c>
      <c r="AN7" s="37">
        <v>1.2</v>
      </c>
      <c r="AO7" s="37">
        <v>1</v>
      </c>
      <c r="AP7" s="37">
        <v>0.9</v>
      </c>
      <c r="AQ7" s="37">
        <v>0.8</v>
      </c>
      <c r="AR7" s="37">
        <v>0.9</v>
      </c>
      <c r="AS7" s="37">
        <v>0.9</v>
      </c>
      <c r="AT7" s="37">
        <v>0.4</v>
      </c>
      <c r="AU7" s="37">
        <v>0.4</v>
      </c>
      <c r="AV7" s="37">
        <v>0.3</v>
      </c>
      <c r="AW7" s="37">
        <v>0.3</v>
      </c>
      <c r="AX7" s="37">
        <v>0.3</v>
      </c>
      <c r="AY7" s="37">
        <v>0.3</v>
      </c>
      <c r="AZ7" s="37">
        <v>0.2</v>
      </c>
      <c r="BA7" s="37">
        <v>0.2</v>
      </c>
      <c r="BB7" s="36"/>
      <c r="BC7" s="36"/>
      <c r="BD7" s="36"/>
    </row>
    <row r="8" spans="2:56" s="30" customFormat="1">
      <c r="L8" s="39" t="s">
        <v>140</v>
      </c>
      <c r="M8" s="38">
        <v>0.4</v>
      </c>
      <c r="N8" s="38">
        <v>0.4</v>
      </c>
      <c r="O8" s="38">
        <v>0.4</v>
      </c>
      <c r="P8" s="38">
        <v>0.5</v>
      </c>
      <c r="Q8" s="38">
        <v>0.5</v>
      </c>
      <c r="R8" s="37">
        <v>0.6</v>
      </c>
      <c r="S8" s="37">
        <v>0.6</v>
      </c>
      <c r="T8" s="37">
        <v>0.6</v>
      </c>
      <c r="U8" s="37">
        <v>0.6</v>
      </c>
      <c r="V8" s="37">
        <v>0.5</v>
      </c>
      <c r="W8" s="37">
        <v>0.5</v>
      </c>
      <c r="X8" s="37">
        <v>0.5</v>
      </c>
      <c r="Y8" s="37">
        <v>0.5</v>
      </c>
      <c r="Z8" s="37">
        <v>0.5</v>
      </c>
      <c r="AA8" s="37">
        <v>0.4</v>
      </c>
      <c r="AB8" s="37">
        <v>0.5</v>
      </c>
      <c r="AC8" s="37">
        <v>0.5</v>
      </c>
      <c r="AD8" s="37">
        <v>0.5</v>
      </c>
      <c r="AE8" s="37">
        <v>0.5</v>
      </c>
      <c r="AF8" s="37">
        <v>0.5</v>
      </c>
      <c r="AG8" s="37">
        <v>0.6</v>
      </c>
      <c r="AH8" s="37">
        <v>0.6</v>
      </c>
      <c r="AI8" s="37">
        <v>0.5</v>
      </c>
      <c r="AJ8" s="37">
        <v>0.5</v>
      </c>
      <c r="AK8" s="37">
        <v>0.5</v>
      </c>
      <c r="AL8" s="37">
        <v>0.6</v>
      </c>
      <c r="AM8" s="37">
        <v>0.7</v>
      </c>
      <c r="AN8" s="37">
        <v>0.6</v>
      </c>
      <c r="AO8" s="37">
        <v>0.6</v>
      </c>
      <c r="AP8" s="37">
        <v>0.5</v>
      </c>
      <c r="AQ8" s="37">
        <v>0.5</v>
      </c>
      <c r="AR8" s="37">
        <v>0.5</v>
      </c>
      <c r="AS8" s="37">
        <v>0.4</v>
      </c>
      <c r="AT8" s="37">
        <v>0.6</v>
      </c>
      <c r="AU8" s="37">
        <v>0.5</v>
      </c>
      <c r="AV8" s="37">
        <v>0.5</v>
      </c>
      <c r="AW8" s="37">
        <v>0.6</v>
      </c>
      <c r="AX8" s="37">
        <v>0.5</v>
      </c>
      <c r="AY8" s="37">
        <v>0.5</v>
      </c>
      <c r="AZ8" s="37">
        <v>0.7</v>
      </c>
      <c r="BA8" s="37">
        <v>0.4</v>
      </c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B2:AI46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42578125" style="29" customWidth="1"/>
    <col min="14" max="14" width="12.28515625" style="29" customWidth="1"/>
    <col min="15" max="16384" width="9.140625" style="29"/>
  </cols>
  <sheetData>
    <row r="2" spans="2:35">
      <c r="B2" s="45" t="s">
        <v>141</v>
      </c>
      <c r="L2" s="42" t="s">
        <v>142</v>
      </c>
      <c r="M2" s="42"/>
      <c r="N2" s="42"/>
      <c r="O2" s="40"/>
      <c r="P2" s="40"/>
      <c r="Q2" s="40"/>
      <c r="R2" s="40"/>
      <c r="S2" s="40"/>
      <c r="T2" s="40"/>
      <c r="U2" s="40"/>
      <c r="V2" s="40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5" s="41" customFormat="1">
      <c r="L3" s="39"/>
      <c r="M3" s="43">
        <v>2013</v>
      </c>
      <c r="N3" s="43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43">
        <v>2021</v>
      </c>
      <c r="V3" s="43">
        <v>2022</v>
      </c>
      <c r="W3" s="43">
        <v>2023</v>
      </c>
      <c r="X3" s="43">
        <v>2024</v>
      </c>
      <c r="Y3" s="43">
        <v>2025</v>
      </c>
      <c r="Z3" s="43">
        <v>2026</v>
      </c>
      <c r="AA3" s="43">
        <v>2027</v>
      </c>
      <c r="AB3" s="43">
        <v>2028</v>
      </c>
      <c r="AC3" s="43">
        <v>2029</v>
      </c>
      <c r="AD3" s="43">
        <v>2030</v>
      </c>
      <c r="AE3" s="43">
        <v>2031</v>
      </c>
      <c r="AF3" s="43">
        <v>2032</v>
      </c>
      <c r="AG3" s="43">
        <v>2033</v>
      </c>
      <c r="AH3" s="43">
        <v>2034</v>
      </c>
      <c r="AI3" s="43">
        <v>2035</v>
      </c>
    </row>
    <row r="4" spans="2:35">
      <c r="L4" s="39" t="s">
        <v>143</v>
      </c>
      <c r="M4" s="38">
        <v>0</v>
      </c>
      <c r="N4" s="38">
        <v>6.9419845657730947E-2</v>
      </c>
      <c r="O4" s="38">
        <v>0.26563184865509853</v>
      </c>
      <c r="P4" s="38">
        <v>0.45832831785788086</v>
      </c>
      <c r="Q4" s="38">
        <v>0.64904909842870051</v>
      </c>
      <c r="R4" s="38">
        <v>0.83817834204364849</v>
      </c>
      <c r="S4" s="38">
        <v>1.0258053258876547</v>
      </c>
      <c r="T4" s="38">
        <v>1.2124385093031194</v>
      </c>
      <c r="U4" s="38">
        <v>1.3982233902796679</v>
      </c>
      <c r="V4" s="38">
        <v>1.5833994589993474</v>
      </c>
      <c r="W4" s="38">
        <v>1.7680039206150253</v>
      </c>
      <c r="X4" s="38">
        <v>1.9520604387084786</v>
      </c>
      <c r="Y4" s="38">
        <v>2.1355798279016538</v>
      </c>
      <c r="Z4" s="38">
        <v>2.3185736561890762</v>
      </c>
      <c r="AA4" s="38">
        <v>2.5010538319685605</v>
      </c>
      <c r="AB4" s="38">
        <v>2.6830308316384448</v>
      </c>
      <c r="AC4" s="38">
        <v>2.8645089237016732</v>
      </c>
      <c r="AD4" s="38">
        <v>3.0456771308308195</v>
      </c>
      <c r="AE4" s="38">
        <v>3.2265401211312894</v>
      </c>
      <c r="AF4" s="38">
        <v>3.4071024177017057</v>
      </c>
      <c r="AG4" s="38">
        <v>3.5873684835410407</v>
      </c>
      <c r="AH4" s="38">
        <v>3.7673427158208868</v>
      </c>
      <c r="AI4" s="38">
        <v>3.9470294408731537</v>
      </c>
    </row>
    <row r="5" spans="2:35">
      <c r="L5" s="39" t="s">
        <v>144</v>
      </c>
      <c r="M5" s="38">
        <v>0</v>
      </c>
      <c r="N5" s="38">
        <v>0.25317654882509272</v>
      </c>
      <c r="O5" s="38">
        <v>0.96876842728960821</v>
      </c>
      <c r="P5" s="38">
        <v>1.6715390338979548</v>
      </c>
      <c r="Q5" s="38">
        <v>2.3671042365666342</v>
      </c>
      <c r="R5" s="38">
        <v>3.0568650495827949</v>
      </c>
      <c r="S5" s="38">
        <v>3.7411470698900091</v>
      </c>
      <c r="T5" s="38">
        <v>4.4218046660813934</v>
      </c>
      <c r="U5" s="38">
        <v>5.0993684742960141</v>
      </c>
      <c r="V5" s="38">
        <v>5.7747119234099165</v>
      </c>
      <c r="W5" s="38">
        <v>6.4479707018867138</v>
      </c>
      <c r="X5" s="38">
        <v>7.1192311116176077</v>
      </c>
      <c r="Y5" s="38">
        <v>7.7885325938983154</v>
      </c>
      <c r="Z5" s="38">
        <v>8.4559173376000878</v>
      </c>
      <c r="AA5" s="38">
        <v>9.1214287730566035</v>
      </c>
      <c r="AB5" s="38">
        <v>9.7851051080505229</v>
      </c>
      <c r="AC5" s="38">
        <v>10.446961909957912</v>
      </c>
      <c r="AD5" s="38">
        <v>11.107688550923562</v>
      </c>
      <c r="AE5" s="38">
        <v>11.767302055687376</v>
      </c>
      <c r="AF5" s="38">
        <v>12.425818920144559</v>
      </c>
      <c r="AG5" s="38">
        <v>12.983510112163513</v>
      </c>
      <c r="AH5" s="38">
        <v>12.983510112163513</v>
      </c>
      <c r="AI5" s="38">
        <v>12.983510112163513</v>
      </c>
    </row>
    <row r="6" spans="2:35">
      <c r="L6" s="39" t="s">
        <v>145</v>
      </c>
      <c r="M6" s="38">
        <v>0</v>
      </c>
      <c r="N6" s="38">
        <v>0</v>
      </c>
      <c r="O6" s="38">
        <v>9.9777739279492739E-2</v>
      </c>
      <c r="P6" s="38">
        <v>0.24808695847855386</v>
      </c>
      <c r="Q6" s="38">
        <v>0.42895151616753946</v>
      </c>
      <c r="R6" s="38">
        <v>0.63170095121857894</v>
      </c>
      <c r="S6" s="38">
        <v>0.85089087584133694</v>
      </c>
      <c r="T6" s="38">
        <v>1.0791800068449939</v>
      </c>
      <c r="U6" s="38">
        <v>1.3115382719951107</v>
      </c>
      <c r="V6" s="38">
        <v>1.5482251453994946</v>
      </c>
      <c r="W6" s="38">
        <v>1.7867185706847983</v>
      </c>
      <c r="X6" s="38">
        <v>2.027033732343273</v>
      </c>
      <c r="Y6" s="38">
        <v>2.2691698375875076</v>
      </c>
      <c r="Z6" s="38">
        <v>2.5131275438881486</v>
      </c>
      <c r="AA6" s="38">
        <v>2.7589084441660603</v>
      </c>
      <c r="AB6" s="38">
        <v>3.0040116210875172</v>
      </c>
      <c r="AC6" s="38">
        <v>3.2484428238605734</v>
      </c>
      <c r="AD6" s="38">
        <v>3.4924566454153356</v>
      </c>
      <c r="AE6" s="38">
        <v>3.7335736310607492</v>
      </c>
      <c r="AF6" s="38">
        <v>3.9718081382576642</v>
      </c>
      <c r="AG6" s="38">
        <v>4.2046967213853748</v>
      </c>
      <c r="AH6" s="38">
        <v>4.432261225678233</v>
      </c>
      <c r="AI6" s="38">
        <v>4.6520534703604612</v>
      </c>
    </row>
    <row r="7" spans="2:35">
      <c r="L7" s="39" t="s">
        <v>146</v>
      </c>
      <c r="M7" s="38">
        <v>0</v>
      </c>
      <c r="N7" s="38">
        <v>3.6018339333568377</v>
      </c>
      <c r="O7" s="38">
        <v>7.0472449747064099</v>
      </c>
      <c r="P7" s="38">
        <v>12.732742575093592</v>
      </c>
      <c r="Q7" s="38">
        <v>15.9279253360837</v>
      </c>
      <c r="R7" s="38">
        <v>18.501838736510244</v>
      </c>
      <c r="S7" s="38">
        <v>20.931368595106008</v>
      </c>
      <c r="T7" s="38">
        <v>22.538592499606526</v>
      </c>
      <c r="U7" s="38">
        <v>23.910509756749306</v>
      </c>
      <c r="V7" s="38">
        <v>24.895111478071904</v>
      </c>
      <c r="W7" s="38">
        <v>25.819543159875451</v>
      </c>
      <c r="X7" s="38">
        <v>26.705704910205895</v>
      </c>
      <c r="Y7" s="38">
        <v>27.574376711436571</v>
      </c>
      <c r="Z7" s="38">
        <v>28.424340171641692</v>
      </c>
      <c r="AA7" s="38">
        <v>29.255044773547102</v>
      </c>
      <c r="AB7" s="38">
        <v>30.068806418538085</v>
      </c>
      <c r="AC7" s="38">
        <v>30.875664826449217</v>
      </c>
      <c r="AD7" s="38">
        <v>31.376826286434166</v>
      </c>
      <c r="AE7" s="38">
        <v>31.870438252193054</v>
      </c>
      <c r="AF7" s="38">
        <v>32.356735235969353</v>
      </c>
      <c r="AG7" s="38">
        <v>32.835814433933528</v>
      </c>
      <c r="AH7" s="38">
        <v>33.307782305424574</v>
      </c>
      <c r="AI7" s="38">
        <v>33.7727534159322</v>
      </c>
    </row>
    <row r="8" spans="2:35" s="30" customFormat="1"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2:35" s="30" customFormat="1"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2:35" s="30" customFormat="1"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2:35" s="30" customFormat="1"/>
    <row r="12" spans="2:35" s="30" customFormat="1"/>
    <row r="13" spans="2:35" s="30" customFormat="1"/>
    <row r="14" spans="2:35" s="30" customFormat="1"/>
    <row r="15" spans="2:35" s="30" customFormat="1"/>
    <row r="16" spans="2:35" s="30" customFormat="1"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5:32" s="30" customFormat="1"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5:32" s="30" customFormat="1" ht="11.25" customHeight="1"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5:32" s="30" customFormat="1"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5:32" s="30" customFormat="1"/>
    <row r="21" spans="15:32" s="30" customFormat="1"/>
    <row r="22" spans="15:32" s="30" customFormat="1"/>
    <row r="23" spans="15:32" s="30" customFormat="1"/>
    <row r="24" spans="15:32" s="30" customFormat="1"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spans="15:32" s="30" customFormat="1"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spans="15:32" s="30" customFormat="1"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pans="15:32" s="30" customFormat="1"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spans="15:32" s="30" customFormat="1"/>
    <row r="29" spans="15:32" s="30" customFormat="1"/>
    <row r="30" spans="15:32" s="30" customFormat="1"/>
    <row r="31" spans="15:32" s="30" customFormat="1"/>
    <row r="32" spans="15:32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2:BD88"/>
  <sheetViews>
    <sheetView workbookViewId="0"/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38">
      <c r="B2" s="10" t="s">
        <v>460</v>
      </c>
    </row>
    <row r="3" spans="2:38">
      <c r="B3" s="10"/>
    </row>
    <row r="6" spans="2:38">
      <c r="L6" s="244"/>
      <c r="M6" s="244">
        <v>2010</v>
      </c>
      <c r="N6" s="244">
        <v>2011</v>
      </c>
      <c r="O6" s="244">
        <v>2012</v>
      </c>
      <c r="P6" s="244">
        <v>2013</v>
      </c>
      <c r="Q6" s="244">
        <v>2014</v>
      </c>
      <c r="R6" s="244">
        <v>2015</v>
      </c>
      <c r="S6" s="244">
        <v>2016</v>
      </c>
      <c r="T6" s="244">
        <v>2017</v>
      </c>
      <c r="U6" s="244">
        <v>2018</v>
      </c>
      <c r="V6" s="244">
        <v>2019</v>
      </c>
      <c r="W6" s="244">
        <v>2020</v>
      </c>
      <c r="X6" s="244">
        <v>2021</v>
      </c>
      <c r="Y6" s="244">
        <v>2022</v>
      </c>
      <c r="Z6" s="244">
        <v>2023</v>
      </c>
      <c r="AA6" s="244">
        <v>2024</v>
      </c>
      <c r="AB6" s="244">
        <v>2025</v>
      </c>
      <c r="AC6" s="244">
        <v>2026</v>
      </c>
      <c r="AD6" s="244">
        <v>2027</v>
      </c>
      <c r="AE6" s="244">
        <v>2028</v>
      </c>
      <c r="AF6" s="244">
        <v>2029</v>
      </c>
      <c r="AG6" s="244">
        <v>2030</v>
      </c>
      <c r="AH6" s="244">
        <v>2031</v>
      </c>
      <c r="AI6" s="244">
        <v>2032</v>
      </c>
      <c r="AJ6" s="244">
        <v>2033</v>
      </c>
      <c r="AK6" s="244">
        <v>2034</v>
      </c>
      <c r="AL6" s="244">
        <v>2035</v>
      </c>
    </row>
    <row r="7" spans="2:38">
      <c r="L7" s="244" t="s">
        <v>0</v>
      </c>
      <c r="M7" s="245">
        <v>5.0999999999999997E-2</v>
      </c>
      <c r="N7" s="245">
        <v>7.4999999999999997E-2</v>
      </c>
      <c r="O7" s="245">
        <v>0.1</v>
      </c>
      <c r="P7" s="245">
        <v>0.1255</v>
      </c>
      <c r="Q7" s="245">
        <v>0.17649999999999999</v>
      </c>
      <c r="R7" s="245">
        <v>0.27850000000000003</v>
      </c>
      <c r="S7" s="245">
        <v>0.40089999999999998</v>
      </c>
      <c r="T7" s="245">
        <v>0.54778000000000004</v>
      </c>
      <c r="U7" s="245">
        <v>0.72403600000000001</v>
      </c>
      <c r="V7" s="245">
        <v>0.93554319999999991</v>
      </c>
      <c r="W7" s="245">
        <v>1.1893518399999998</v>
      </c>
      <c r="X7" s="245">
        <v>1.4685413440000001</v>
      </c>
      <c r="Y7" s="245">
        <v>1.7756497983999997</v>
      </c>
      <c r="Z7" s="245">
        <v>2.1134690982399995</v>
      </c>
      <c r="AA7" s="245">
        <v>2.4850703280639999</v>
      </c>
      <c r="AB7" s="245">
        <v>2.8938316808703997</v>
      </c>
      <c r="AC7" s="245">
        <v>3.3434691689574403</v>
      </c>
      <c r="AD7" s="245">
        <v>3.838070405853184</v>
      </c>
      <c r="AE7" s="245">
        <v>4.3821317664385031</v>
      </c>
      <c r="AF7" s="245">
        <v>4.980599263082353</v>
      </c>
      <c r="AG7" s="245">
        <v>5.6389135093905889</v>
      </c>
      <c r="AH7" s="245">
        <v>6.3630591803296488</v>
      </c>
      <c r="AI7" s="245">
        <v>7.1596194183626141</v>
      </c>
      <c r="AJ7" s="245">
        <v>8.0358356801988755</v>
      </c>
      <c r="AK7" s="245">
        <v>8.9996735682187641</v>
      </c>
      <c r="AL7" s="245">
        <v>10.059895245040643</v>
      </c>
    </row>
    <row r="8" spans="2:38">
      <c r="L8" s="244" t="s">
        <v>1</v>
      </c>
      <c r="M8" s="245">
        <v>5.0999999999999997E-2</v>
      </c>
      <c r="N8" s="245">
        <v>7.4999999999999997E-2</v>
      </c>
      <c r="O8" s="245">
        <v>0.1</v>
      </c>
      <c r="P8" s="245">
        <v>0.1255</v>
      </c>
      <c r="Q8" s="245">
        <v>0.15151000000000001</v>
      </c>
      <c r="R8" s="245">
        <v>0.17804020000000001</v>
      </c>
      <c r="S8" s="245">
        <v>0.20470305099999997</v>
      </c>
      <c r="T8" s="245">
        <v>0.231499216255</v>
      </c>
      <c r="U8" s="245">
        <v>0.258429362336275</v>
      </c>
      <c r="V8" s="245">
        <v>0.28549415914795639</v>
      </c>
      <c r="W8" s="245">
        <v>0.31269427994369609</v>
      </c>
      <c r="X8" s="245">
        <v>0.34003040134341456</v>
      </c>
      <c r="Y8" s="245">
        <v>0.36750320335013165</v>
      </c>
      <c r="Z8" s="245">
        <v>0.39511336936688224</v>
      </c>
      <c r="AA8" s="245">
        <v>0.42286158621371661</v>
      </c>
      <c r="AB8" s="245">
        <v>0.45074854414478521</v>
      </c>
      <c r="AC8" s="245">
        <v>0.47877493686550915</v>
      </c>
      <c r="AD8" s="245">
        <v>0.50694146154983666</v>
      </c>
      <c r="AE8" s="245">
        <v>0.5352488188575858</v>
      </c>
      <c r="AF8" s="245">
        <v>0.56369771295187365</v>
      </c>
      <c r="AG8" s="245">
        <v>0.59228885151663291</v>
      </c>
      <c r="AH8" s="245">
        <v>0.62102294577421613</v>
      </c>
      <c r="AI8" s="245">
        <v>0.64990071050308718</v>
      </c>
      <c r="AJ8" s="245">
        <v>0.67892286405560254</v>
      </c>
      <c r="AK8" s="245">
        <v>0.70809012837588037</v>
      </c>
      <c r="AL8" s="245">
        <v>0.7374032290177599</v>
      </c>
    </row>
    <row r="9" spans="2:38">
      <c r="L9" s="244" t="s">
        <v>6</v>
      </c>
      <c r="M9" s="245">
        <f>M8</f>
        <v>5.0999999999999997E-2</v>
      </c>
      <c r="N9" s="245">
        <f t="shared" ref="N9:P9" si="0">N8</f>
        <v>7.4999999999999997E-2</v>
      </c>
      <c r="O9" s="245">
        <f t="shared" si="0"/>
        <v>0.1</v>
      </c>
      <c r="P9" s="245">
        <f t="shared" si="0"/>
        <v>0.1255</v>
      </c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</row>
    <row r="15" spans="2:38">
      <c r="O15" s="3"/>
      <c r="P15" s="3"/>
    </row>
    <row r="16" spans="2:3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2:BD88"/>
  <sheetViews>
    <sheetView workbookViewId="0"/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38">
      <c r="B2" s="10" t="s">
        <v>461</v>
      </c>
    </row>
    <row r="3" spans="2:38">
      <c r="B3" s="10"/>
    </row>
    <row r="6" spans="2:38">
      <c r="L6" s="244"/>
      <c r="M6" s="244">
        <v>2010</v>
      </c>
      <c r="N6" s="244">
        <v>2011</v>
      </c>
      <c r="O6" s="244">
        <v>2012</v>
      </c>
      <c r="P6" s="244">
        <v>2013</v>
      </c>
      <c r="Q6" s="244">
        <v>2014</v>
      </c>
      <c r="R6" s="244">
        <v>2015</v>
      </c>
      <c r="S6" s="244">
        <v>2016</v>
      </c>
      <c r="T6" s="244">
        <v>2017</v>
      </c>
      <c r="U6" s="244">
        <v>2018</v>
      </c>
      <c r="V6" s="244">
        <v>2019</v>
      </c>
      <c r="W6" s="244">
        <v>2020</v>
      </c>
      <c r="X6" s="244">
        <v>2021</v>
      </c>
      <c r="Y6" s="244">
        <v>2022</v>
      </c>
      <c r="Z6" s="244">
        <v>2023</v>
      </c>
      <c r="AA6" s="244">
        <v>2024</v>
      </c>
      <c r="AB6" s="244">
        <v>2025</v>
      </c>
      <c r="AC6" s="244">
        <v>2026</v>
      </c>
      <c r="AD6" s="244">
        <v>2027</v>
      </c>
      <c r="AE6" s="244">
        <v>2028</v>
      </c>
      <c r="AF6" s="244">
        <v>2029</v>
      </c>
      <c r="AG6" s="244">
        <v>2030</v>
      </c>
      <c r="AH6" s="244">
        <v>2031</v>
      </c>
      <c r="AI6" s="244">
        <v>2032</v>
      </c>
      <c r="AJ6" s="244">
        <v>2033</v>
      </c>
      <c r="AK6" s="244">
        <v>2034</v>
      </c>
      <c r="AL6" s="244">
        <v>2035</v>
      </c>
    </row>
    <row r="7" spans="2:38">
      <c r="L7" s="244" t="s">
        <v>0</v>
      </c>
      <c r="M7" s="245">
        <v>0.20243417111479556</v>
      </c>
      <c r="N7" s="245">
        <v>0.29026648836089575</v>
      </c>
      <c r="O7" s="245">
        <v>0.37123994321353615</v>
      </c>
      <c r="P7" s="245">
        <v>0.45460607563688543</v>
      </c>
      <c r="Q7" s="245">
        <v>0.61713172195216548</v>
      </c>
      <c r="R7" s="245">
        <v>0.93559074570036194</v>
      </c>
      <c r="S7" s="245">
        <v>1.2431807127048882</v>
      </c>
      <c r="T7" s="245">
        <v>1.6645500811320668</v>
      </c>
      <c r="U7" s="245">
        <v>2.16072947108416</v>
      </c>
      <c r="V7" s="245">
        <v>2.7389119619037507</v>
      </c>
      <c r="W7" s="245">
        <v>3.2822865231044118</v>
      </c>
      <c r="X7" s="245">
        <v>3.9821979468905133</v>
      </c>
      <c r="Y7" s="245">
        <v>4.7312753906568483</v>
      </c>
      <c r="Z7" s="245">
        <v>5.5334530477546666</v>
      </c>
      <c r="AA7" s="245">
        <v>6.1912356377765567</v>
      </c>
      <c r="AB7" s="245">
        <v>7.1370881023947943</v>
      </c>
      <c r="AC7" s="245">
        <v>8.1696422042821037</v>
      </c>
      <c r="AD7" s="245">
        <v>9.2536756086251888</v>
      </c>
      <c r="AE7" s="245">
        <v>10.034817366568149</v>
      </c>
      <c r="AF7" s="245">
        <v>11.279379726821452</v>
      </c>
      <c r="AG7" s="245">
        <v>12.658180337415329</v>
      </c>
      <c r="AH7" s="245">
        <v>14.207916499297808</v>
      </c>
      <c r="AI7" s="245">
        <v>15.278543688325422</v>
      </c>
      <c r="AJ7" s="245">
        <v>17.162381371100878</v>
      </c>
      <c r="AK7" s="245">
        <v>19.285850429621664</v>
      </c>
      <c r="AL7" s="245">
        <v>21.671622013738446</v>
      </c>
    </row>
    <row r="8" spans="2:38">
      <c r="L8" s="244" t="s">
        <v>2</v>
      </c>
      <c r="M8" s="245">
        <v>0.20243417111479556</v>
      </c>
      <c r="N8" s="245">
        <v>0.29026648836089575</v>
      </c>
      <c r="O8" s="245">
        <v>0.37123994321353615</v>
      </c>
      <c r="P8" s="245">
        <v>0.45460607563688543</v>
      </c>
      <c r="Q8" s="245">
        <v>0.52933285880070868</v>
      </c>
      <c r="R8" s="245">
        <v>0.59597843397579131</v>
      </c>
      <c r="S8" s="245">
        <v>0.62761563679724641</v>
      </c>
      <c r="T8" s="245">
        <v>0.69339263121204209</v>
      </c>
      <c r="U8" s="245">
        <v>0.75803790691104189</v>
      </c>
      <c r="V8" s="245">
        <v>0.82035202884102665</v>
      </c>
      <c r="W8" s="245">
        <v>0.83696430149710466</v>
      </c>
      <c r="X8" s="245">
        <v>0.89435023083736587</v>
      </c>
      <c r="Y8" s="245">
        <v>0.95034569296684868</v>
      </c>
      <c r="Z8" s="245">
        <v>1.004777982108686</v>
      </c>
      <c r="AA8" s="245">
        <v>1.0127933542694243</v>
      </c>
      <c r="AB8" s="245">
        <v>1.0701612534188747</v>
      </c>
      <c r="AC8" s="245">
        <v>1.1289661754051779</v>
      </c>
      <c r="AD8" s="245">
        <v>1.1889432248287861</v>
      </c>
      <c r="AE8" s="245">
        <v>1.1937096830992981</v>
      </c>
      <c r="AF8" s="245">
        <v>1.2536172310690914</v>
      </c>
      <c r="AG8" s="245">
        <v>1.3142568377823303</v>
      </c>
      <c r="AH8" s="245">
        <v>1.3755642403892181</v>
      </c>
      <c r="AI8" s="245">
        <v>1.3733776907734789</v>
      </c>
      <c r="AJ8" s="245">
        <v>1.4318258372156409</v>
      </c>
      <c r="AK8" s="245">
        <v>1.4907258390815403</v>
      </c>
      <c r="AL8" s="245">
        <v>1.5500569055793212</v>
      </c>
    </row>
    <row r="9" spans="2:38">
      <c r="L9" s="244" t="s">
        <v>5</v>
      </c>
      <c r="M9" s="245">
        <v>0.2148506297320639</v>
      </c>
      <c r="N9" s="245">
        <v>0.30807021102720922</v>
      </c>
      <c r="O9" s="245">
        <v>0.3940102362258458</v>
      </c>
      <c r="P9" s="245">
        <v>0.48248969575012823</v>
      </c>
      <c r="Q9" s="245">
        <v>0.54461218456805072</v>
      </c>
      <c r="R9" s="245">
        <v>0.61250893193880307</v>
      </c>
      <c r="S9" s="245">
        <v>0.68211654360208396</v>
      </c>
      <c r="T9" s="245">
        <v>0.75083589874510248</v>
      </c>
      <c r="U9" s="245">
        <v>0.79681002042363214</v>
      </c>
      <c r="V9" s="245">
        <v>0.86055541841196637</v>
      </c>
      <c r="W9" s="245">
        <v>0.92178997489992209</v>
      </c>
      <c r="X9" s="245">
        <v>0.98200934268819462</v>
      </c>
      <c r="Y9" s="245">
        <v>1.0168626683516016</v>
      </c>
      <c r="Z9" s="245">
        <v>1.0733095934431445</v>
      </c>
      <c r="AA9" s="245">
        <v>1.1326396500524003</v>
      </c>
      <c r="AB9" s="245">
        <v>1.194090846999134</v>
      </c>
      <c r="AC9" s="245">
        <v>1.2299324670054488</v>
      </c>
      <c r="AD9" s="245">
        <v>1.2934190836633765</v>
      </c>
      <c r="AE9" s="245">
        <v>1.3580014074070834</v>
      </c>
      <c r="AF9" s="245">
        <v>1.4235342983379304</v>
      </c>
      <c r="AG9" s="245">
        <v>1.4587145695684494</v>
      </c>
      <c r="AH9" s="245">
        <v>1.5248223303357118</v>
      </c>
      <c r="AI9" s="245">
        <v>1.5916212014851172</v>
      </c>
      <c r="AJ9" s="245">
        <v>1.6590663229422495</v>
      </c>
      <c r="AK9" s="245">
        <v>1.6916898911531233</v>
      </c>
      <c r="AL9" s="245">
        <v>1.7592371691391959</v>
      </c>
    </row>
    <row r="10" spans="2:38">
      <c r="L10" s="244" t="s">
        <v>3</v>
      </c>
      <c r="M10" s="245">
        <v>0.2148506297320639</v>
      </c>
      <c r="N10" s="245">
        <v>0.30807021102720922</v>
      </c>
      <c r="O10" s="245">
        <v>0.3940102362258458</v>
      </c>
      <c r="P10" s="245">
        <v>0.48616228274838602</v>
      </c>
      <c r="Q10" s="245">
        <v>0.55434539205036482</v>
      </c>
      <c r="R10" s="245">
        <v>0.62789207524463408</v>
      </c>
      <c r="S10" s="245">
        <v>0.69991933686552787</v>
      </c>
      <c r="T10" s="245">
        <v>0.77121148171868781</v>
      </c>
      <c r="U10" s="245">
        <v>0.81987479579624845</v>
      </c>
      <c r="V10" s="245">
        <v>0.88620646382652235</v>
      </c>
      <c r="W10" s="245">
        <v>0.94992331452688561</v>
      </c>
      <c r="X10" s="245">
        <v>1.0125695273530935</v>
      </c>
      <c r="Y10" s="245">
        <v>1.0497850158529953</v>
      </c>
      <c r="Z10" s="245">
        <v>1.1085251656851842</v>
      </c>
      <c r="AA10" s="245">
        <v>1.1702298513215328</v>
      </c>
      <c r="AB10" s="245">
        <v>1.2341170041950471</v>
      </c>
      <c r="AC10" s="245">
        <v>1.2724434107705898</v>
      </c>
      <c r="AD10" s="245">
        <v>1.3384554588206448</v>
      </c>
      <c r="AE10" s="245">
        <v>1.4055982706399057</v>
      </c>
      <c r="AF10" s="245">
        <v>1.4737227590553281</v>
      </c>
      <c r="AG10" s="245">
        <v>1.5115228674145473</v>
      </c>
      <c r="AH10" s="245">
        <v>1.5802765662315583</v>
      </c>
      <c r="AI10" s="245">
        <v>1.6497458476224112</v>
      </c>
      <c r="AJ10" s="245">
        <v>1.7198845872597648</v>
      </c>
      <c r="AK10" s="245">
        <v>1.7552239833959655</v>
      </c>
      <c r="AL10" s="245">
        <v>1.8255084987743968</v>
      </c>
    </row>
    <row r="11" spans="2:38">
      <c r="L11" s="244" t="s">
        <v>6</v>
      </c>
      <c r="M11" s="245">
        <f>M10</f>
        <v>0.2148506297320639</v>
      </c>
      <c r="N11" s="245">
        <f t="shared" ref="N11:P11" si="0">N10</f>
        <v>0.30807021102720922</v>
      </c>
      <c r="O11" s="245">
        <f t="shared" si="0"/>
        <v>0.3940102362258458</v>
      </c>
      <c r="P11" s="245">
        <f t="shared" si="0"/>
        <v>0.48616228274838602</v>
      </c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</row>
    <row r="15" spans="2:38">
      <c r="O15" s="3"/>
      <c r="P15" s="3"/>
    </row>
    <row r="16" spans="2:3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12.85546875" style="1" bestFit="1" customWidth="1"/>
    <col min="40" max="40" width="9.85546875" style="1" customWidth="1"/>
    <col min="41" max="41" width="11.42578125" style="1" customWidth="1"/>
    <col min="42" max="16384" width="9.140625" style="1"/>
  </cols>
  <sheetData>
    <row r="2" spans="2:40">
      <c r="B2" s="10" t="s">
        <v>462</v>
      </c>
    </row>
    <row r="3" spans="2:40">
      <c r="B3" s="10"/>
    </row>
    <row r="6" spans="2:40">
      <c r="L6" s="244"/>
      <c r="M6" s="244">
        <v>2008</v>
      </c>
      <c r="N6" s="244">
        <v>2009</v>
      </c>
      <c r="O6" s="244">
        <v>2010</v>
      </c>
      <c r="P6" s="244">
        <v>2011</v>
      </c>
      <c r="Q6" s="244">
        <v>2012</v>
      </c>
      <c r="R6" s="244">
        <v>2013</v>
      </c>
      <c r="S6" s="244">
        <v>2014</v>
      </c>
      <c r="T6" s="244">
        <v>2015</v>
      </c>
      <c r="U6" s="244">
        <v>2016</v>
      </c>
      <c r="V6" s="244">
        <v>2017</v>
      </c>
      <c r="W6" s="244">
        <v>2018</v>
      </c>
      <c r="X6" s="244">
        <v>2019</v>
      </c>
      <c r="Y6" s="244">
        <v>2020</v>
      </c>
      <c r="Z6" s="244">
        <v>2021</v>
      </c>
      <c r="AA6" s="244">
        <v>2022</v>
      </c>
      <c r="AB6" s="244">
        <v>2023</v>
      </c>
      <c r="AC6" s="244">
        <v>2024</v>
      </c>
      <c r="AD6" s="244">
        <v>2025</v>
      </c>
      <c r="AE6" s="244">
        <v>2026</v>
      </c>
      <c r="AF6" s="244">
        <v>2027</v>
      </c>
      <c r="AG6" s="244">
        <v>2028</v>
      </c>
      <c r="AH6" s="244">
        <v>2029</v>
      </c>
      <c r="AI6" s="244">
        <v>2030</v>
      </c>
      <c r="AJ6" s="244">
        <v>2031</v>
      </c>
      <c r="AK6" s="244">
        <v>2032</v>
      </c>
      <c r="AL6" s="244">
        <v>2033</v>
      </c>
      <c r="AM6" s="244">
        <v>2034</v>
      </c>
      <c r="AN6" s="244">
        <v>2035</v>
      </c>
    </row>
    <row r="7" spans="2:40">
      <c r="L7" s="244" t="s">
        <v>10</v>
      </c>
      <c r="M7" s="246">
        <v>9.8370766739421245E-3</v>
      </c>
      <c r="N7" s="246">
        <v>16395.127789903541</v>
      </c>
      <c r="O7" s="246">
        <v>27871.717242836021</v>
      </c>
      <c r="P7" s="246">
        <v>40987.819474758857</v>
      </c>
      <c r="Q7" s="246">
        <v>54650.425966345138</v>
      </c>
      <c r="R7" s="246">
        <v>68586.284587763148</v>
      </c>
      <c r="S7" s="246">
        <v>93199.063690299459</v>
      </c>
      <c r="T7" s="246">
        <v>134234.74550848128</v>
      </c>
      <c r="U7" s="246">
        <v>179047.70628658839</v>
      </c>
      <c r="V7" s="246">
        <v>225813.71406868956</v>
      </c>
      <c r="W7" s="246">
        <v>273740.20136591385</v>
      </c>
      <c r="X7" s="246">
        <v>331251.98612258298</v>
      </c>
      <c r="Y7" s="246">
        <v>400266.12783058593</v>
      </c>
      <c r="Z7" s="246">
        <v>476181.68370938918</v>
      </c>
      <c r="AA7" s="246">
        <v>559688.79517607274</v>
      </c>
      <c r="AB7" s="246">
        <v>651546.61778942472</v>
      </c>
      <c r="AC7" s="246">
        <v>752590.22266411188</v>
      </c>
      <c r="AD7" s="246">
        <v>863738.1880262678</v>
      </c>
      <c r="AE7" s="246">
        <v>994026.96361204039</v>
      </c>
      <c r="AF7" s="246">
        <v>1183130.0998497433</v>
      </c>
      <c r="AG7" s="246">
        <v>1396217.0484883259</v>
      </c>
      <c r="AH7" s="246">
        <v>1629523.042821592</v>
      </c>
      <c r="AI7" s="246">
        <v>1880202.887796697</v>
      </c>
      <c r="AJ7" s="246">
        <v>2133389.5312215532</v>
      </c>
      <c r="AK7" s="246">
        <v>2378980.5753436638</v>
      </c>
      <c r="AL7" s="246">
        <v>2617203.8881421108</v>
      </c>
      <c r="AM7" s="246">
        <v>2848280.5015566046</v>
      </c>
      <c r="AN7" s="246">
        <v>3072424.8165686633</v>
      </c>
    </row>
    <row r="8" spans="2:40">
      <c r="L8" s="244" t="s">
        <v>11</v>
      </c>
      <c r="M8" s="246">
        <v>3.6866859114271602E-3</v>
      </c>
      <c r="N8" s="246">
        <v>6144.4765190452727</v>
      </c>
      <c r="O8" s="246">
        <v>10445.610082376963</v>
      </c>
      <c r="P8" s="246">
        <v>15361.191297613181</v>
      </c>
      <c r="Q8" s="246">
        <v>20481.588396817573</v>
      </c>
      <c r="R8" s="246">
        <v>25704.393438006053</v>
      </c>
      <c r="S8" s="246">
        <v>38178.000635057862</v>
      </c>
      <c r="T8" s="246">
        <v>67819.818816876039</v>
      </c>
      <c r="U8" s="246">
        <v>105595.42239662915</v>
      </c>
      <c r="V8" s="246">
        <v>153444.13834993655</v>
      </c>
      <c r="W8" s="246">
        <v>213042.80041955953</v>
      </c>
      <c r="X8" s="246">
        <v>284561.19490310707</v>
      </c>
      <c r="Y8" s="246">
        <v>370383.26828336413</v>
      </c>
      <c r="Z8" s="246">
        <v>464787.54900164693</v>
      </c>
      <c r="AA8" s="246">
        <v>568632.25779175793</v>
      </c>
      <c r="AB8" s="246">
        <v>682861.43746088003</v>
      </c>
      <c r="AC8" s="246">
        <v>808513.53509691439</v>
      </c>
      <c r="AD8" s="246">
        <v>946730.84249655227</v>
      </c>
      <c r="AE8" s="246">
        <v>1098769.880636154</v>
      </c>
      <c r="AF8" s="246">
        <v>1266012.8225897157</v>
      </c>
      <c r="AG8" s="246">
        <v>1444000</v>
      </c>
      <c r="AH8" s="246">
        <v>1444000</v>
      </c>
      <c r="AI8" s="246">
        <v>1444000</v>
      </c>
      <c r="AJ8" s="246">
        <v>1444000</v>
      </c>
      <c r="AK8" s="246">
        <v>1444000</v>
      </c>
      <c r="AL8" s="246">
        <v>1444000</v>
      </c>
      <c r="AM8" s="246">
        <v>1444000</v>
      </c>
      <c r="AN8" s="246">
        <v>1444000</v>
      </c>
    </row>
    <row r="9" spans="2:40">
      <c r="L9" s="244" t="s">
        <v>12</v>
      </c>
      <c r="M9" s="246">
        <v>3.6588044779271999E-3</v>
      </c>
      <c r="N9" s="246">
        <v>6098.0074632119968</v>
      </c>
      <c r="O9" s="246">
        <v>10366.612687460394</v>
      </c>
      <c r="P9" s="246">
        <v>15245.018658029992</v>
      </c>
      <c r="Q9" s="246">
        <v>20326.69154403999</v>
      </c>
      <c r="R9" s="246">
        <v>25509.997887770187</v>
      </c>
      <c r="S9" s="246">
        <v>37140.60703583002</v>
      </c>
      <c r="T9" s="246">
        <v>63834.470672193653</v>
      </c>
      <c r="U9" s="246">
        <v>97580.676536773099</v>
      </c>
      <c r="V9" s="246">
        <v>143546.55980525559</v>
      </c>
      <c r="W9" s="246">
        <v>206164.08089710644</v>
      </c>
      <c r="X9" s="246">
        <v>281305.10620732745</v>
      </c>
      <c r="Y9" s="246">
        <v>371474.33657959267</v>
      </c>
      <c r="Z9" s="246">
        <v>470660.48998908437</v>
      </c>
      <c r="AA9" s="246">
        <v>579765.25873952522</v>
      </c>
      <c r="AB9" s="246">
        <v>699780.50436501019</v>
      </c>
      <c r="AC9" s="246">
        <v>831797.27455304365</v>
      </c>
      <c r="AD9" s="246">
        <v>977015.72175988054</v>
      </c>
      <c r="AE9" s="246">
        <v>1128730</v>
      </c>
      <c r="AF9" s="246">
        <v>1128730</v>
      </c>
      <c r="AG9" s="246">
        <v>1128730</v>
      </c>
      <c r="AH9" s="246">
        <v>1128730</v>
      </c>
      <c r="AI9" s="246">
        <v>1128730</v>
      </c>
      <c r="AJ9" s="246">
        <v>1128730</v>
      </c>
      <c r="AK9" s="246">
        <v>1128730</v>
      </c>
      <c r="AL9" s="246">
        <v>1128730</v>
      </c>
      <c r="AM9" s="246">
        <v>1128730</v>
      </c>
      <c r="AN9" s="246">
        <v>1128730</v>
      </c>
    </row>
    <row r="10" spans="2:40">
      <c r="L10" s="244" t="s">
        <v>13</v>
      </c>
      <c r="M10" s="246">
        <v>8.1743293670351325E-4</v>
      </c>
      <c r="N10" s="246">
        <v>1362.3882278391889</v>
      </c>
      <c r="O10" s="246">
        <v>2316.059987326621</v>
      </c>
      <c r="P10" s="246">
        <v>3405.9705695979719</v>
      </c>
      <c r="Q10" s="246">
        <v>4541.2940927972959</v>
      </c>
      <c r="R10" s="246">
        <v>5699.3240864606068</v>
      </c>
      <c r="S10" s="246">
        <v>7982.3286388126553</v>
      </c>
      <c r="T10" s="246">
        <v>12610.965002449018</v>
      </c>
      <c r="U10" s="246">
        <v>18676.194780009377</v>
      </c>
      <c r="V10" s="246">
        <v>24975.587776118326</v>
      </c>
      <c r="W10" s="246">
        <v>31088.917317420222</v>
      </c>
      <c r="X10" s="246">
        <v>38424.912766982496</v>
      </c>
      <c r="Y10" s="246">
        <v>47228.107306457227</v>
      </c>
      <c r="Z10" s="246">
        <v>56911.621299879429</v>
      </c>
      <c r="AA10" s="246">
        <v>67563.486692643855</v>
      </c>
      <c r="AB10" s="246">
        <v>79280.538624684719</v>
      </c>
      <c r="AC10" s="246">
        <v>92169.295749929675</v>
      </c>
      <c r="AD10" s="246">
        <v>106346.92858769912</v>
      </c>
      <c r="AE10" s="246">
        <v>121942.32470924551</v>
      </c>
      <c r="AF10" s="246">
        <v>260197.48341372487</v>
      </c>
      <c r="AG10" s="246">
        <v>413184.71795017686</v>
      </c>
      <c r="AH10" s="246">
        <v>778346.22026076133</v>
      </c>
      <c r="AI10" s="246">
        <v>1185980.6215938921</v>
      </c>
      <c r="AJ10" s="246">
        <v>1656939.6491080951</v>
      </c>
      <c r="AK10" s="246">
        <v>2207908.84301895</v>
      </c>
      <c r="AL10" s="246">
        <v>2845901.7920567649</v>
      </c>
      <c r="AM10" s="246">
        <v>3578663.0666621593</v>
      </c>
      <c r="AN10" s="246">
        <v>4414740.4284719778</v>
      </c>
    </row>
    <row r="11" spans="2:40">
      <c r="M11" s="2"/>
      <c r="N11" s="2"/>
      <c r="O11" s="2"/>
      <c r="P11" s="2"/>
    </row>
    <row r="15" spans="2:40">
      <c r="O15" s="3"/>
      <c r="P15" s="3"/>
    </row>
    <row r="16" spans="2:40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12.85546875" style="1" bestFit="1" customWidth="1"/>
    <col min="40" max="40" width="9.85546875" style="1" customWidth="1"/>
    <col min="41" max="41" width="11.42578125" style="1" customWidth="1"/>
    <col min="42" max="16384" width="9.140625" style="1"/>
  </cols>
  <sheetData>
    <row r="2" spans="2:40">
      <c r="B2" s="10" t="s">
        <v>463</v>
      </c>
    </row>
    <row r="3" spans="2:40">
      <c r="B3" s="10"/>
    </row>
    <row r="6" spans="2:40">
      <c r="L6" s="244"/>
      <c r="M6" s="244">
        <v>2008</v>
      </c>
      <c r="N6" s="244">
        <v>2009</v>
      </c>
      <c r="O6" s="244">
        <v>2010</v>
      </c>
      <c r="P6" s="244">
        <v>2011</v>
      </c>
      <c r="Q6" s="244">
        <v>2012</v>
      </c>
      <c r="R6" s="244">
        <v>2013</v>
      </c>
      <c r="S6" s="244">
        <v>2014</v>
      </c>
      <c r="T6" s="244">
        <v>2015</v>
      </c>
      <c r="U6" s="244">
        <v>2016</v>
      </c>
      <c r="V6" s="244">
        <v>2017</v>
      </c>
      <c r="W6" s="244">
        <v>2018</v>
      </c>
      <c r="X6" s="244">
        <v>2019</v>
      </c>
      <c r="Y6" s="244">
        <v>2020</v>
      </c>
      <c r="Z6" s="244">
        <v>2021</v>
      </c>
      <c r="AA6" s="244">
        <v>2022</v>
      </c>
      <c r="AB6" s="244">
        <v>2023</v>
      </c>
      <c r="AC6" s="244">
        <v>2024</v>
      </c>
      <c r="AD6" s="244">
        <v>2025</v>
      </c>
      <c r="AE6" s="244">
        <v>2026</v>
      </c>
      <c r="AF6" s="244">
        <v>2027</v>
      </c>
      <c r="AG6" s="244">
        <v>2028</v>
      </c>
      <c r="AH6" s="244">
        <v>2029</v>
      </c>
      <c r="AI6" s="244">
        <v>2030</v>
      </c>
      <c r="AJ6" s="244">
        <v>2031</v>
      </c>
      <c r="AK6" s="244">
        <v>2032</v>
      </c>
      <c r="AL6" s="244">
        <v>2033</v>
      </c>
      <c r="AM6" s="244">
        <v>2034</v>
      </c>
      <c r="AN6" s="244">
        <v>2035</v>
      </c>
    </row>
    <row r="7" spans="2:40">
      <c r="L7" s="244" t="s">
        <v>10</v>
      </c>
      <c r="M7" s="246">
        <v>9837.0766739421251</v>
      </c>
      <c r="N7" s="246">
        <v>16395.127789903541</v>
      </c>
      <c r="O7" s="246">
        <v>27871.717242836021</v>
      </c>
      <c r="P7" s="246">
        <v>40987.819474758857</v>
      </c>
      <c r="Q7" s="246">
        <v>54650.425966345138</v>
      </c>
      <c r="R7" s="246">
        <v>68586.284587763148</v>
      </c>
      <c r="S7" s="246">
        <v>81138.801930056667</v>
      </c>
      <c r="T7" s="246">
        <v>91812.182770965752</v>
      </c>
      <c r="U7" s="246">
        <v>101573.95806586374</v>
      </c>
      <c r="V7" s="246">
        <v>110105.75050081608</v>
      </c>
      <c r="W7" s="246">
        <v>117428.43627648681</v>
      </c>
      <c r="X7" s="246">
        <v>124787.7354810359</v>
      </c>
      <c r="Y7" s="246">
        <v>132183.83118160773</v>
      </c>
      <c r="Z7" s="246">
        <v>139616.90736068241</v>
      </c>
      <c r="AA7" s="246">
        <v>147087.14892065246</v>
      </c>
      <c r="AB7" s="246">
        <v>154594.74168842236</v>
      </c>
      <c r="AC7" s="246">
        <v>162139.87242003111</v>
      </c>
      <c r="AD7" s="246">
        <v>169722.72880529793</v>
      </c>
      <c r="AE7" s="246">
        <v>177343.49947249106</v>
      </c>
      <c r="AF7" s="246">
        <v>185002.37399302016</v>
      </c>
      <c r="AG7" s="246">
        <v>192699.5428861519</v>
      </c>
      <c r="AH7" s="246">
        <v>200435.19762374929</v>
      </c>
      <c r="AI7" s="246">
        <v>208209.53063503469</v>
      </c>
      <c r="AJ7" s="246">
        <v>216022.73531137651</v>
      </c>
      <c r="AK7" s="246">
        <v>223875.00601110005</v>
      </c>
      <c r="AL7" s="246">
        <v>231766.5380643222</v>
      </c>
      <c r="AM7" s="246">
        <v>239697.52777781046</v>
      </c>
      <c r="AN7" s="246">
        <v>247668.17243986615</v>
      </c>
    </row>
    <row r="8" spans="2:40">
      <c r="L8" s="244" t="s">
        <v>11</v>
      </c>
      <c r="M8" s="246">
        <v>3686.6859114271633</v>
      </c>
      <c r="N8" s="246">
        <v>6144.4765190452727</v>
      </c>
      <c r="O8" s="246">
        <v>10445.610082376963</v>
      </c>
      <c r="P8" s="246">
        <v>15361.191297613181</v>
      </c>
      <c r="Q8" s="246">
        <v>20481.588396817573</v>
      </c>
      <c r="R8" s="246">
        <v>25704.393438006053</v>
      </c>
      <c r="S8" s="246">
        <v>32065.933108502475</v>
      </c>
      <c r="T8" s="246">
        <v>39775.770017593386</v>
      </c>
      <c r="U8" s="246">
        <v>48004.571403884431</v>
      </c>
      <c r="V8" s="246">
        <v>56733.888532999219</v>
      </c>
      <c r="W8" s="246">
        <v>65839.965351850711</v>
      </c>
      <c r="X8" s="246">
        <v>74991.572554796468</v>
      </c>
      <c r="Y8" s="246">
        <v>84188.937793756952</v>
      </c>
      <c r="Z8" s="246">
        <v>93432.289858912234</v>
      </c>
      <c r="AA8" s="246">
        <v>102721.85868439329</v>
      </c>
      <c r="AB8" s="246">
        <v>112057.87535400175</v>
      </c>
      <c r="AC8" s="246">
        <v>121440.57210695825</v>
      </c>
      <c r="AD8" s="246">
        <v>130870.18234367954</v>
      </c>
      <c r="AE8" s="246">
        <v>140346.94063158444</v>
      </c>
      <c r="AF8" s="246">
        <v>149871.08271092887</v>
      </c>
      <c r="AG8" s="246">
        <v>159442.84550067</v>
      </c>
      <c r="AH8" s="246">
        <v>169062.46710435982</v>
      </c>
      <c r="AI8" s="246">
        <v>178730.1868160681</v>
      </c>
      <c r="AJ8" s="246">
        <v>188446.24512633492</v>
      </c>
      <c r="AK8" s="246">
        <v>198210.88372815307</v>
      </c>
      <c r="AL8" s="246">
        <v>208024.34552298032</v>
      </c>
      <c r="AM8" s="246">
        <v>217886.8746267817</v>
      </c>
      <c r="AN8" s="246">
        <v>227798.71637610209</v>
      </c>
    </row>
    <row r="9" spans="2:40">
      <c r="L9" s="244" t="s">
        <v>12</v>
      </c>
      <c r="M9" s="246">
        <v>3658.8044779271981</v>
      </c>
      <c r="N9" s="246">
        <v>6098.0074632119968</v>
      </c>
      <c r="O9" s="246">
        <v>10366.612687460394</v>
      </c>
      <c r="P9" s="246">
        <v>15245.018658029992</v>
      </c>
      <c r="Q9" s="246">
        <v>20326.69154403999</v>
      </c>
      <c r="R9" s="246">
        <v>25509.997887770187</v>
      </c>
      <c r="S9" s="246">
        <v>31441.608553280701</v>
      </c>
      <c r="T9" s="246">
        <v>38384.682485098885</v>
      </c>
      <c r="U9" s="246">
        <v>45735.745056852218</v>
      </c>
      <c r="V9" s="246">
        <v>54121.5661635672</v>
      </c>
      <c r="W9" s="246">
        <v>63688.894312684744</v>
      </c>
      <c r="X9" s="246">
        <v>73304.059102547864</v>
      </c>
      <c r="Y9" s="246">
        <v>82967.299716360299</v>
      </c>
      <c r="Z9" s="246">
        <v>92678.856533241807</v>
      </c>
      <c r="AA9" s="246">
        <v>102438.97113420772</v>
      </c>
      <c r="AB9" s="246">
        <v>112247.88630817845</v>
      </c>
      <c r="AC9" s="246">
        <v>122105.84605801904</v>
      </c>
      <c r="AD9" s="246">
        <v>132013.09560660884</v>
      </c>
      <c r="AE9" s="246">
        <v>141969.8814029416</v>
      </c>
      <c r="AF9" s="246">
        <v>151976.45112825601</v>
      </c>
      <c r="AG9" s="246">
        <v>162033.05370219698</v>
      </c>
      <c r="AH9" s="246">
        <v>172139.93928900766</v>
      </c>
      <c r="AI9" s="246">
        <v>182297.3593037524</v>
      </c>
      <c r="AJ9" s="246">
        <v>192505.56641857084</v>
      </c>
      <c r="AK9" s="246">
        <v>202764.8145689634</v>
      </c>
      <c r="AL9" s="246">
        <v>213075.3589601079</v>
      </c>
      <c r="AM9" s="246">
        <v>223437.45607320813</v>
      </c>
      <c r="AN9" s="246">
        <v>233851.36367187387</v>
      </c>
    </row>
    <row r="10" spans="2:40">
      <c r="L10" s="244" t="s">
        <v>13</v>
      </c>
      <c r="M10" s="246">
        <v>817.43293670351295</v>
      </c>
      <c r="N10" s="246">
        <v>1362.3882278391889</v>
      </c>
      <c r="O10" s="246">
        <v>2316.059987326621</v>
      </c>
      <c r="P10" s="246">
        <v>3405.9705695979719</v>
      </c>
      <c r="Q10" s="246">
        <v>4541.2940927972959</v>
      </c>
      <c r="R10" s="246">
        <v>5699.3240864606068</v>
      </c>
      <c r="S10" s="246">
        <v>6863.6564081601518</v>
      </c>
      <c r="T10" s="246">
        <v>8067.5647263419705</v>
      </c>
      <c r="U10" s="246">
        <v>9388.7764733996082</v>
      </c>
      <c r="V10" s="246">
        <v>10538.011057617507</v>
      </c>
      <c r="W10" s="246">
        <v>11472.06639525273</v>
      </c>
      <c r="X10" s="246">
        <v>12410.792009576129</v>
      </c>
      <c r="Y10" s="246">
        <v>13354.211251971145</v>
      </c>
      <c r="Z10" s="246">
        <v>14302.347590578136</v>
      </c>
      <c r="AA10" s="246">
        <v>15255.224610878162</v>
      </c>
      <c r="AB10" s="246">
        <v>16212.866016279688</v>
      </c>
      <c r="AC10" s="246">
        <v>17175.29562870822</v>
      </c>
      <c r="AD10" s="246">
        <v>18142.537389198897</v>
      </c>
      <c r="AE10" s="246">
        <v>19114.615358492025</v>
      </c>
      <c r="AF10" s="246">
        <v>20091.553717631621</v>
      </c>
      <c r="AG10" s="246">
        <v>21073.376768566915</v>
      </c>
      <c r="AH10" s="246">
        <v>22060.108934756885</v>
      </c>
      <c r="AI10" s="246">
        <v>23051.774761777804</v>
      </c>
      <c r="AJ10" s="246">
        <v>24048.398917933828</v>
      </c>
      <c r="AK10" s="246">
        <v>25050.006194870632</v>
      </c>
      <c r="AL10" s="246">
        <v>26056.621508192118</v>
      </c>
      <c r="AM10" s="246">
        <v>27068.269898080212</v>
      </c>
      <c r="AN10" s="246">
        <v>28084.976529917749</v>
      </c>
    </row>
    <row r="11" spans="2:40">
      <c r="M11" s="2"/>
      <c r="N11" s="2"/>
      <c r="O11" s="2"/>
      <c r="P11" s="2"/>
    </row>
    <row r="15" spans="2:40">
      <c r="O15" s="3"/>
      <c r="P15" s="3"/>
    </row>
    <row r="16" spans="2:40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2:BD88"/>
  <sheetViews>
    <sheetView workbookViewId="0">
      <selection activeCell="K29" sqref="K29"/>
    </sheetView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38">
      <c r="B2" s="10" t="s">
        <v>464</v>
      </c>
    </row>
    <row r="3" spans="2:38">
      <c r="B3" s="10"/>
    </row>
    <row r="6" spans="2:38">
      <c r="L6" s="244"/>
      <c r="M6" s="244">
        <v>2010</v>
      </c>
      <c r="N6" s="244">
        <v>2011</v>
      </c>
      <c r="O6" s="244">
        <v>2012</v>
      </c>
      <c r="P6" s="244">
        <v>2013</v>
      </c>
      <c r="Q6" s="244">
        <v>2014</v>
      </c>
      <c r="R6" s="244">
        <v>2015</v>
      </c>
      <c r="S6" s="244">
        <v>2016</v>
      </c>
      <c r="T6" s="244">
        <v>2017</v>
      </c>
      <c r="U6" s="244">
        <v>2018</v>
      </c>
      <c r="V6" s="244">
        <v>2019</v>
      </c>
      <c r="W6" s="244">
        <v>2020</v>
      </c>
      <c r="X6" s="244">
        <v>2021</v>
      </c>
      <c r="Y6" s="244">
        <v>2022</v>
      </c>
      <c r="Z6" s="244">
        <v>2023</v>
      </c>
      <c r="AA6" s="244">
        <v>2024</v>
      </c>
      <c r="AB6" s="244">
        <v>2025</v>
      </c>
      <c r="AC6" s="244">
        <v>2026</v>
      </c>
      <c r="AD6" s="244">
        <v>2027</v>
      </c>
      <c r="AE6" s="244">
        <v>2028</v>
      </c>
      <c r="AF6" s="244">
        <v>2029</v>
      </c>
      <c r="AG6" s="244">
        <v>2030</v>
      </c>
      <c r="AH6" s="244">
        <v>2031</v>
      </c>
      <c r="AI6" s="244">
        <v>2032</v>
      </c>
      <c r="AJ6" s="244">
        <v>2033</v>
      </c>
      <c r="AK6" s="244">
        <v>2034</v>
      </c>
      <c r="AL6" s="244">
        <v>2035</v>
      </c>
    </row>
    <row r="7" spans="2:38">
      <c r="L7" s="244" t="s">
        <v>0</v>
      </c>
      <c r="M7" s="245">
        <v>0.20243417111479556</v>
      </c>
      <c r="N7" s="245">
        <v>0.29026648836089575</v>
      </c>
      <c r="O7" s="245">
        <v>0.37123994321353615</v>
      </c>
      <c r="P7" s="245">
        <v>0.45460607563688543</v>
      </c>
      <c r="Q7" s="245">
        <v>0.61713172195216548</v>
      </c>
      <c r="R7" s="245">
        <v>0.93559074570036194</v>
      </c>
      <c r="S7" s="245">
        <v>1.2431807127048882</v>
      </c>
      <c r="T7" s="245">
        <v>1.6645500811320668</v>
      </c>
      <c r="U7" s="245">
        <v>2.16072947108416</v>
      </c>
      <c r="V7" s="245">
        <v>2.7389119619037507</v>
      </c>
      <c r="W7" s="245">
        <v>3.2822865231044118</v>
      </c>
      <c r="X7" s="245">
        <v>3.9821979468905133</v>
      </c>
      <c r="Y7" s="245">
        <v>4.7312753906568483</v>
      </c>
      <c r="Z7" s="245">
        <v>5.5334530477546666</v>
      </c>
      <c r="AA7" s="245">
        <v>6.1912356377765567</v>
      </c>
      <c r="AB7" s="245">
        <v>7.1370881023947943</v>
      </c>
      <c r="AC7" s="245">
        <v>8.1696422042821037</v>
      </c>
      <c r="AD7" s="245">
        <v>9.2536756086251888</v>
      </c>
      <c r="AE7" s="245">
        <v>10.034817366568149</v>
      </c>
      <c r="AF7" s="245">
        <v>11.279379726821452</v>
      </c>
      <c r="AG7" s="245">
        <v>12.658180337415329</v>
      </c>
      <c r="AH7" s="245">
        <v>14.207916499297808</v>
      </c>
      <c r="AI7" s="245">
        <v>15.278543688325422</v>
      </c>
      <c r="AJ7" s="245">
        <v>17.162381371100878</v>
      </c>
      <c r="AK7" s="245">
        <v>19.285850429621664</v>
      </c>
      <c r="AL7" s="245">
        <v>21.671622013738446</v>
      </c>
    </row>
    <row r="8" spans="2:38">
      <c r="L8" s="244" t="s">
        <v>2</v>
      </c>
      <c r="M8" s="245">
        <v>0.20243417111479556</v>
      </c>
      <c r="N8" s="245">
        <v>0.29026648836089575</v>
      </c>
      <c r="O8" s="245">
        <v>0.37123994321353615</v>
      </c>
      <c r="P8" s="245">
        <v>0.45460607563688543</v>
      </c>
      <c r="Q8" s="245">
        <v>0.52933285880070868</v>
      </c>
      <c r="R8" s="245">
        <v>0.59597843397579131</v>
      </c>
      <c r="S8" s="245">
        <v>0.62761563679724641</v>
      </c>
      <c r="T8" s="245">
        <v>0.69339263121204209</v>
      </c>
      <c r="U8" s="245">
        <v>0.75803790691104189</v>
      </c>
      <c r="V8" s="245">
        <v>0.82035202884102665</v>
      </c>
      <c r="W8" s="245">
        <v>0.83696430149710466</v>
      </c>
      <c r="X8" s="245">
        <v>0.89435023083736587</v>
      </c>
      <c r="Y8" s="245">
        <v>0.95034569296684868</v>
      </c>
      <c r="Z8" s="245">
        <v>1.004777982108686</v>
      </c>
      <c r="AA8" s="245">
        <v>1.0127933542694243</v>
      </c>
      <c r="AB8" s="245">
        <v>1.0701612534188747</v>
      </c>
      <c r="AC8" s="245">
        <v>1.1289661754051779</v>
      </c>
      <c r="AD8" s="245">
        <v>1.1889432248287861</v>
      </c>
      <c r="AE8" s="245">
        <v>1.1937096830992981</v>
      </c>
      <c r="AF8" s="245">
        <v>1.2536172310690914</v>
      </c>
      <c r="AG8" s="245">
        <v>1.3142568377823303</v>
      </c>
      <c r="AH8" s="245">
        <v>1.3755642403892181</v>
      </c>
      <c r="AI8" s="245">
        <v>1.3733776907734789</v>
      </c>
      <c r="AJ8" s="245">
        <v>1.4318258372156409</v>
      </c>
      <c r="AK8" s="245">
        <v>1.4907258390815403</v>
      </c>
      <c r="AL8" s="245">
        <v>1.5500569055793212</v>
      </c>
    </row>
    <row r="9" spans="2:38">
      <c r="L9" s="244" t="s">
        <v>5</v>
      </c>
      <c r="M9" s="245">
        <v>0.2148506297320639</v>
      </c>
      <c r="N9" s="245">
        <v>0.30807021102720922</v>
      </c>
      <c r="O9" s="245">
        <v>0.3940102362258458</v>
      </c>
      <c r="P9" s="245">
        <v>0.48248969575012823</v>
      </c>
      <c r="Q9" s="245">
        <v>0.54461218456805072</v>
      </c>
      <c r="R9" s="245">
        <v>0.61250893193880307</v>
      </c>
      <c r="S9" s="245">
        <v>0.68211654360208396</v>
      </c>
      <c r="T9" s="245">
        <v>0.75083589874510248</v>
      </c>
      <c r="U9" s="245">
        <v>0.79681002042363214</v>
      </c>
      <c r="V9" s="245">
        <v>0.86055541841196637</v>
      </c>
      <c r="W9" s="245">
        <v>0.92178997489992209</v>
      </c>
      <c r="X9" s="245">
        <v>0.98200934268819462</v>
      </c>
      <c r="Y9" s="245">
        <v>1.0168626683516016</v>
      </c>
      <c r="Z9" s="245">
        <v>1.0733095934431445</v>
      </c>
      <c r="AA9" s="245">
        <v>1.1326396500524003</v>
      </c>
      <c r="AB9" s="245">
        <v>1.194090846999134</v>
      </c>
      <c r="AC9" s="245">
        <v>1.2299324670054488</v>
      </c>
      <c r="AD9" s="245">
        <v>1.2934190836633765</v>
      </c>
      <c r="AE9" s="245">
        <v>1.3580014074070834</v>
      </c>
      <c r="AF9" s="245">
        <v>1.4235342983379304</v>
      </c>
      <c r="AG9" s="245">
        <v>1.4587145695684494</v>
      </c>
      <c r="AH9" s="245">
        <v>1.5248223303357118</v>
      </c>
      <c r="AI9" s="245">
        <v>1.5916212014851172</v>
      </c>
      <c r="AJ9" s="245">
        <v>1.6590663229422495</v>
      </c>
      <c r="AK9" s="245">
        <v>1.6916898911531233</v>
      </c>
      <c r="AL9" s="245">
        <v>1.7592371691391959</v>
      </c>
    </row>
    <row r="10" spans="2:38">
      <c r="L10" s="244" t="s">
        <v>3</v>
      </c>
      <c r="M10" s="245">
        <v>0.2148506297320639</v>
      </c>
      <c r="N10" s="245">
        <v>0.30807021102720922</v>
      </c>
      <c r="O10" s="245">
        <v>0.3940102362258458</v>
      </c>
      <c r="P10" s="245">
        <v>0.48616228274838602</v>
      </c>
      <c r="Q10" s="245">
        <v>0.55434539205036482</v>
      </c>
      <c r="R10" s="245">
        <v>0.62789207524463408</v>
      </c>
      <c r="S10" s="245">
        <v>0.69991933686552787</v>
      </c>
      <c r="T10" s="245">
        <v>0.77121148171868781</v>
      </c>
      <c r="U10" s="245">
        <v>0.81987479579624845</v>
      </c>
      <c r="V10" s="245">
        <v>0.88620646382652235</v>
      </c>
      <c r="W10" s="245">
        <v>0.94992331452688561</v>
      </c>
      <c r="X10" s="245">
        <v>1.0125695273530935</v>
      </c>
      <c r="Y10" s="245">
        <v>1.0497850158529953</v>
      </c>
      <c r="Z10" s="245">
        <v>1.1085251656851842</v>
      </c>
      <c r="AA10" s="245">
        <v>1.1702298513215328</v>
      </c>
      <c r="AB10" s="245">
        <v>1.2341170041950471</v>
      </c>
      <c r="AC10" s="245">
        <v>1.2724434107705898</v>
      </c>
      <c r="AD10" s="245">
        <v>1.3384554588206448</v>
      </c>
      <c r="AE10" s="245">
        <v>1.4055982706399057</v>
      </c>
      <c r="AF10" s="245">
        <v>1.4737227590553281</v>
      </c>
      <c r="AG10" s="245">
        <v>1.5115228674145473</v>
      </c>
      <c r="AH10" s="245">
        <v>1.5802765662315583</v>
      </c>
      <c r="AI10" s="245">
        <v>1.6497458476224112</v>
      </c>
      <c r="AJ10" s="245">
        <v>1.7198845872597648</v>
      </c>
      <c r="AK10" s="245">
        <v>1.7552239833959655</v>
      </c>
      <c r="AL10" s="245">
        <v>1.8255084987743968</v>
      </c>
    </row>
    <row r="11" spans="2:38">
      <c r="L11" s="244" t="s">
        <v>6</v>
      </c>
      <c r="M11" s="245">
        <f>M10</f>
        <v>0.2148506297320639</v>
      </c>
      <c r="N11" s="245">
        <f t="shared" ref="N11:P11" si="0">N10</f>
        <v>0.30807021102720922</v>
      </c>
      <c r="O11" s="245">
        <f t="shared" si="0"/>
        <v>0.3940102362258458</v>
      </c>
      <c r="P11" s="245">
        <f t="shared" si="0"/>
        <v>0.48616228274838602</v>
      </c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</row>
    <row r="15" spans="2:38">
      <c r="O15" s="3"/>
      <c r="P15" s="3"/>
    </row>
    <row r="16" spans="2:3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2:BN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48" width="9.140625" style="1" customWidth="1"/>
    <col min="49" max="49" width="9.140625" style="1"/>
    <col min="50" max="50" width="9.85546875" style="1" customWidth="1"/>
    <col min="51" max="51" width="11.42578125" style="1" customWidth="1"/>
    <col min="52" max="16384" width="9.140625" style="1"/>
  </cols>
  <sheetData>
    <row r="2" spans="2:48">
      <c r="B2" s="10" t="s">
        <v>465</v>
      </c>
    </row>
    <row r="3" spans="2:48">
      <c r="B3" s="10"/>
    </row>
    <row r="6" spans="2:48">
      <c r="L6" s="244"/>
      <c r="M6" s="244" t="s">
        <v>17</v>
      </c>
      <c r="N6" s="244" t="s">
        <v>18</v>
      </c>
      <c r="O6" s="244" t="s">
        <v>19</v>
      </c>
      <c r="P6" s="244" t="s">
        <v>20</v>
      </c>
      <c r="Q6" s="244" t="s">
        <v>21</v>
      </c>
      <c r="R6" s="244" t="s">
        <v>22</v>
      </c>
      <c r="S6" s="244" t="s">
        <v>23</v>
      </c>
      <c r="T6" s="244" t="s">
        <v>24</v>
      </c>
      <c r="U6" s="244" t="s">
        <v>25</v>
      </c>
      <c r="V6" s="244" t="s">
        <v>26</v>
      </c>
      <c r="W6" s="244" t="s">
        <v>27</v>
      </c>
      <c r="X6" s="244" t="s">
        <v>28</v>
      </c>
      <c r="Y6" s="244" t="s">
        <v>29</v>
      </c>
      <c r="Z6" s="244" t="s">
        <v>30</v>
      </c>
      <c r="AA6" s="244" t="s">
        <v>31</v>
      </c>
      <c r="AB6" s="244" t="s">
        <v>32</v>
      </c>
      <c r="AC6" s="244" t="s">
        <v>33</v>
      </c>
      <c r="AD6" s="244" t="s">
        <v>34</v>
      </c>
      <c r="AE6" s="244" t="s">
        <v>35</v>
      </c>
      <c r="AF6" s="244" t="s">
        <v>36</v>
      </c>
      <c r="AG6" s="244" t="s">
        <v>37</v>
      </c>
      <c r="AH6" s="244" t="s">
        <v>38</v>
      </c>
      <c r="AI6" s="244" t="s">
        <v>39</v>
      </c>
      <c r="AJ6" s="244" t="s">
        <v>40</v>
      </c>
      <c r="AK6" s="244" t="s">
        <v>41</v>
      </c>
      <c r="AL6" s="244" t="s">
        <v>42</v>
      </c>
      <c r="AM6" s="244" t="s">
        <v>43</v>
      </c>
      <c r="AN6" s="244" t="s">
        <v>44</v>
      </c>
      <c r="AO6" s="244" t="s">
        <v>45</v>
      </c>
      <c r="AP6" s="244" t="s">
        <v>46</v>
      </c>
      <c r="AQ6" s="244" t="s">
        <v>47</v>
      </c>
      <c r="AR6" s="244" t="s">
        <v>48</v>
      </c>
      <c r="AS6" s="244" t="s">
        <v>49</v>
      </c>
      <c r="AT6" s="244" t="s">
        <v>50</v>
      </c>
      <c r="AU6" s="244" t="s">
        <v>51</v>
      </c>
      <c r="AV6" s="244" t="s">
        <v>52</v>
      </c>
    </row>
    <row r="7" spans="2:48">
      <c r="L7" s="244" t="s">
        <v>0</v>
      </c>
      <c r="M7" s="245">
        <v>3.01</v>
      </c>
      <c r="N7" s="245">
        <v>3.0190000000000001</v>
      </c>
      <c r="O7" s="245">
        <v>3.2919999999999998</v>
      </c>
      <c r="P7" s="245">
        <v>2.085</v>
      </c>
      <c r="Q7" s="245">
        <v>2.0950000000000002</v>
      </c>
      <c r="R7" s="245">
        <v>2.0459999999999998</v>
      </c>
      <c r="S7" s="245">
        <v>1.9330000000000001</v>
      </c>
      <c r="T7" s="245">
        <v>1.956</v>
      </c>
      <c r="U7" s="245">
        <v>2.343</v>
      </c>
      <c r="V7" s="245">
        <v>2.2589999999999999</v>
      </c>
      <c r="W7" s="245">
        <v>2.1960000000000002</v>
      </c>
      <c r="X7" s="245">
        <v>2.1379999999999999</v>
      </c>
      <c r="Y7" s="245">
        <v>2.1179999999999999</v>
      </c>
      <c r="Z7" s="245">
        <v>2.1120000000000001</v>
      </c>
      <c r="AA7" s="245">
        <v>2.101</v>
      </c>
      <c r="AB7" s="245">
        <v>2.0739999999999998</v>
      </c>
      <c r="AC7" s="245">
        <v>2.04</v>
      </c>
      <c r="AD7" s="245">
        <v>1.994</v>
      </c>
      <c r="AE7" s="245">
        <v>1.9319999999999999</v>
      </c>
      <c r="AF7" s="245">
        <v>1.857</v>
      </c>
      <c r="AG7" s="245">
        <v>1.766</v>
      </c>
      <c r="AH7" s="245">
        <v>1.667</v>
      </c>
      <c r="AI7" s="245">
        <v>1.5580000000000001</v>
      </c>
      <c r="AJ7" s="245">
        <v>1.4379999999999999</v>
      </c>
      <c r="AK7" s="245">
        <v>1.306</v>
      </c>
      <c r="AL7" s="245">
        <v>1.161</v>
      </c>
      <c r="AM7" s="245">
        <v>1.0089999999999999</v>
      </c>
      <c r="AN7" s="245">
        <v>1.0089999999999999</v>
      </c>
      <c r="AO7" s="245">
        <v>1.0089999999999999</v>
      </c>
      <c r="AP7" s="245">
        <v>1.0089999999999999</v>
      </c>
      <c r="AQ7" s="245">
        <v>1.0089999999999999</v>
      </c>
      <c r="AR7" s="245">
        <v>1.0089999999999999</v>
      </c>
      <c r="AS7" s="245">
        <v>1.0089999999999999</v>
      </c>
      <c r="AT7" s="245">
        <v>1.0089999999999999</v>
      </c>
      <c r="AU7" s="245">
        <v>1.0089999999999999</v>
      </c>
      <c r="AV7" s="245">
        <v>1.0089999999999999</v>
      </c>
    </row>
    <row r="8" spans="2:48">
      <c r="L8" s="244" t="s">
        <v>2</v>
      </c>
      <c r="M8" s="245">
        <v>3.01</v>
      </c>
      <c r="N8" s="245">
        <v>3.0190000000000001</v>
      </c>
      <c r="O8" s="245">
        <v>3.2919999999999998</v>
      </c>
      <c r="P8" s="245">
        <v>2.085</v>
      </c>
      <c r="Q8" s="245">
        <v>2.0950000000000002</v>
      </c>
      <c r="R8" s="245">
        <v>2.0459999999999998</v>
      </c>
      <c r="S8" s="245">
        <v>1.9330000000000001</v>
      </c>
      <c r="T8" s="245">
        <v>1.956</v>
      </c>
      <c r="U8" s="245">
        <v>2.343</v>
      </c>
      <c r="V8" s="245">
        <v>2.2589999999999999</v>
      </c>
      <c r="W8" s="245">
        <v>2.1960000000000002</v>
      </c>
      <c r="X8" s="245">
        <v>2.1379999999999999</v>
      </c>
      <c r="Y8" s="245">
        <v>2.1179999999999999</v>
      </c>
      <c r="Z8" s="245">
        <v>2.1120000000000001</v>
      </c>
      <c r="AA8" s="245">
        <v>2.1070000000000002</v>
      </c>
      <c r="AB8" s="245">
        <v>2.1</v>
      </c>
      <c r="AC8" s="245">
        <v>2.0920000000000001</v>
      </c>
      <c r="AD8" s="245">
        <v>2.0840000000000001</v>
      </c>
      <c r="AE8" s="245">
        <v>2.0739999999999998</v>
      </c>
      <c r="AF8" s="245">
        <v>2.0649999999999999</v>
      </c>
      <c r="AG8" s="245">
        <v>2.0550000000000002</v>
      </c>
      <c r="AH8" s="245">
        <v>2.0449999999999999</v>
      </c>
      <c r="AI8" s="245">
        <v>2.036</v>
      </c>
      <c r="AJ8" s="245">
        <v>2.0259999999999998</v>
      </c>
      <c r="AK8" s="245">
        <v>2.016</v>
      </c>
      <c r="AL8" s="245">
        <v>2.0059999999999998</v>
      </c>
      <c r="AM8" s="245">
        <v>1.996</v>
      </c>
      <c r="AN8" s="245">
        <v>1.986</v>
      </c>
      <c r="AO8" s="245">
        <v>1.976</v>
      </c>
      <c r="AP8" s="245">
        <v>1.966</v>
      </c>
      <c r="AQ8" s="245">
        <v>1.956</v>
      </c>
      <c r="AR8" s="245">
        <v>1.9450000000000001</v>
      </c>
      <c r="AS8" s="245">
        <v>1.9350000000000001</v>
      </c>
      <c r="AT8" s="245">
        <v>1.925</v>
      </c>
      <c r="AU8" s="245">
        <v>1.915</v>
      </c>
      <c r="AV8" s="245">
        <v>1.9039999999999999</v>
      </c>
    </row>
    <row r="9" spans="2:48">
      <c r="L9" s="244" t="s">
        <v>5</v>
      </c>
      <c r="M9" s="245">
        <v>3.01</v>
      </c>
      <c r="N9" s="245">
        <v>3.0190000000000001</v>
      </c>
      <c r="O9" s="245">
        <v>3.2919999999999998</v>
      </c>
      <c r="P9" s="245">
        <v>2.085</v>
      </c>
      <c r="Q9" s="245">
        <v>2.0950000000000002</v>
      </c>
      <c r="R9" s="245">
        <v>2.0459999999999998</v>
      </c>
      <c r="S9" s="245">
        <v>1.9330000000000001</v>
      </c>
      <c r="T9" s="245">
        <v>1.956</v>
      </c>
      <c r="U9" s="245">
        <v>2.343</v>
      </c>
      <c r="V9" s="245">
        <v>2.2589999999999999</v>
      </c>
      <c r="W9" s="245">
        <v>2.1960000000000002</v>
      </c>
      <c r="X9" s="245">
        <v>2.1379999999999999</v>
      </c>
      <c r="Y9" s="245">
        <v>2.1179999999999999</v>
      </c>
      <c r="Z9" s="245">
        <v>2.1120000000000001</v>
      </c>
      <c r="AA9" s="245">
        <v>2.1070000000000002</v>
      </c>
      <c r="AB9" s="245">
        <v>2.1</v>
      </c>
      <c r="AC9" s="245">
        <v>2.0920000000000001</v>
      </c>
      <c r="AD9" s="245">
        <v>2.0840000000000001</v>
      </c>
      <c r="AE9" s="245">
        <v>2.0739999999999998</v>
      </c>
      <c r="AF9" s="245">
        <v>2.0649999999999999</v>
      </c>
      <c r="AG9" s="245">
        <v>2.0550000000000002</v>
      </c>
      <c r="AH9" s="245">
        <v>2.0449999999999999</v>
      </c>
      <c r="AI9" s="245">
        <v>2.036</v>
      </c>
      <c r="AJ9" s="245">
        <v>2.0259999999999998</v>
      </c>
      <c r="AK9" s="245">
        <v>2.016</v>
      </c>
      <c r="AL9" s="245">
        <v>2.0059999999999998</v>
      </c>
      <c r="AM9" s="245">
        <v>1.996</v>
      </c>
      <c r="AN9" s="245">
        <v>1.986</v>
      </c>
      <c r="AO9" s="245">
        <v>1.976</v>
      </c>
      <c r="AP9" s="245">
        <v>1.966</v>
      </c>
      <c r="AQ9" s="245">
        <v>1.956</v>
      </c>
      <c r="AR9" s="245">
        <v>1.9450000000000001</v>
      </c>
      <c r="AS9" s="245">
        <v>1.9350000000000001</v>
      </c>
      <c r="AT9" s="245">
        <v>1.925</v>
      </c>
      <c r="AU9" s="245">
        <v>1.915</v>
      </c>
      <c r="AV9" s="245">
        <v>1.9039999999999999</v>
      </c>
    </row>
    <row r="10" spans="2:48">
      <c r="L10" s="244" t="s">
        <v>3</v>
      </c>
      <c r="M10" s="245">
        <v>3.01</v>
      </c>
      <c r="N10" s="245">
        <v>3.0190000000000001</v>
      </c>
      <c r="O10" s="245">
        <v>3.2919999999999998</v>
      </c>
      <c r="P10" s="245">
        <v>2.085</v>
      </c>
      <c r="Q10" s="245">
        <v>2.0950000000000002</v>
      </c>
      <c r="R10" s="245">
        <v>2.0459999999999998</v>
      </c>
      <c r="S10" s="245">
        <v>1.9330000000000001</v>
      </c>
      <c r="T10" s="245">
        <v>1.956</v>
      </c>
      <c r="U10" s="245">
        <v>2.343</v>
      </c>
      <c r="V10" s="245">
        <v>2.2589999999999999</v>
      </c>
      <c r="W10" s="245">
        <v>2.1960000000000002</v>
      </c>
      <c r="X10" s="245">
        <v>2.1379999999999999</v>
      </c>
      <c r="Y10" s="245">
        <v>2.1179999999999999</v>
      </c>
      <c r="Z10" s="245">
        <v>2.1120000000000001</v>
      </c>
      <c r="AA10" s="245">
        <v>2.1070000000000002</v>
      </c>
      <c r="AB10" s="245">
        <v>2.1</v>
      </c>
      <c r="AC10" s="245">
        <v>2.0920000000000001</v>
      </c>
      <c r="AD10" s="245">
        <v>2.0840000000000001</v>
      </c>
      <c r="AE10" s="245">
        <v>2.0739999999999998</v>
      </c>
      <c r="AF10" s="245">
        <v>2.0649999999999999</v>
      </c>
      <c r="AG10" s="245">
        <v>2.0550000000000002</v>
      </c>
      <c r="AH10" s="245">
        <v>2.0449999999999999</v>
      </c>
      <c r="AI10" s="245">
        <v>2.036</v>
      </c>
      <c r="AJ10" s="245">
        <v>2.0259999999999998</v>
      </c>
      <c r="AK10" s="245">
        <v>2.016</v>
      </c>
      <c r="AL10" s="245">
        <v>2.0059999999999998</v>
      </c>
      <c r="AM10" s="245">
        <v>1.996</v>
      </c>
      <c r="AN10" s="245">
        <v>1.986</v>
      </c>
      <c r="AO10" s="245">
        <v>1.976</v>
      </c>
      <c r="AP10" s="245">
        <v>1.966</v>
      </c>
      <c r="AQ10" s="245">
        <v>1.956</v>
      </c>
      <c r="AR10" s="245">
        <v>1.9450000000000001</v>
      </c>
      <c r="AS10" s="245">
        <v>1.9350000000000001</v>
      </c>
      <c r="AT10" s="245">
        <v>1.925</v>
      </c>
      <c r="AU10" s="245">
        <v>1.915</v>
      </c>
      <c r="AV10" s="245">
        <v>1.9039999999999999</v>
      </c>
    </row>
    <row r="11" spans="2:48">
      <c r="L11" s="244" t="s">
        <v>6</v>
      </c>
      <c r="M11" s="245">
        <f>M10</f>
        <v>3.01</v>
      </c>
      <c r="N11" s="245">
        <f t="shared" ref="N11:Z11" si="0">N10</f>
        <v>3.0190000000000001</v>
      </c>
      <c r="O11" s="245">
        <f t="shared" si="0"/>
        <v>3.2919999999999998</v>
      </c>
      <c r="P11" s="245">
        <f t="shared" si="0"/>
        <v>2.085</v>
      </c>
      <c r="Q11" s="245">
        <f t="shared" si="0"/>
        <v>2.0950000000000002</v>
      </c>
      <c r="R11" s="245">
        <f t="shared" si="0"/>
        <v>2.0459999999999998</v>
      </c>
      <c r="S11" s="245">
        <f t="shared" si="0"/>
        <v>1.9330000000000001</v>
      </c>
      <c r="T11" s="245">
        <f t="shared" si="0"/>
        <v>1.956</v>
      </c>
      <c r="U11" s="245">
        <f t="shared" si="0"/>
        <v>2.343</v>
      </c>
      <c r="V11" s="245">
        <f t="shared" si="0"/>
        <v>2.2589999999999999</v>
      </c>
      <c r="W11" s="245">
        <f t="shared" si="0"/>
        <v>2.1960000000000002</v>
      </c>
      <c r="X11" s="245">
        <f t="shared" si="0"/>
        <v>2.1379999999999999</v>
      </c>
      <c r="Y11" s="245">
        <f t="shared" si="0"/>
        <v>2.1179999999999999</v>
      </c>
      <c r="Z11" s="245">
        <f t="shared" si="0"/>
        <v>2.1120000000000001</v>
      </c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Y15" s="3"/>
      <c r="Z15" s="3"/>
    </row>
    <row r="16" spans="2:48"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2:45">
      <c r="Y17" s="3"/>
      <c r="Z17" s="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45">
      <c r="Y18" s="3"/>
      <c r="Z18" s="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2:45">
      <c r="Y19" s="3"/>
      <c r="Z19" s="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7" spans="2:45">
      <c r="B27" s="6"/>
    </row>
    <row r="33" spans="1:29">
      <c r="AA33" s="7"/>
    </row>
    <row r="35" spans="1:29">
      <c r="AA35" s="7"/>
    </row>
    <row r="38" spans="1:2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  <c r="AC38" s="1"/>
    </row>
    <row r="39" spans="1:2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7"/>
      <c r="AB40" s="1"/>
      <c r="AC40" s="1"/>
    </row>
    <row r="41" spans="1:2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6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6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6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6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6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</row>
    <row r="86" spans="1:6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</row>
    <row r="87" spans="1:6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</row>
    <row r="88" spans="1:6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21" style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48">
      <c r="B2" s="10" t="s">
        <v>466</v>
      </c>
    </row>
    <row r="3" spans="2:48">
      <c r="B3" s="10"/>
    </row>
    <row r="6" spans="2:48">
      <c r="L6" s="244"/>
      <c r="M6" s="244" t="s">
        <v>17</v>
      </c>
      <c r="N6" s="244" t="s">
        <v>18</v>
      </c>
      <c r="O6" s="244" t="s">
        <v>19</v>
      </c>
      <c r="P6" s="244" t="s">
        <v>20</v>
      </c>
      <c r="Q6" s="244" t="s">
        <v>21</v>
      </c>
      <c r="R6" s="244" t="s">
        <v>22</v>
      </c>
      <c r="S6" s="244" t="s">
        <v>23</v>
      </c>
      <c r="T6" s="244" t="s">
        <v>24</v>
      </c>
      <c r="U6" s="244" t="s">
        <v>25</v>
      </c>
      <c r="V6" s="244" t="s">
        <v>26</v>
      </c>
      <c r="W6" s="244" t="s">
        <v>27</v>
      </c>
      <c r="X6" s="244" t="s">
        <v>28</v>
      </c>
      <c r="Y6" s="244" t="s">
        <v>29</v>
      </c>
      <c r="Z6" s="244" t="s">
        <v>30</v>
      </c>
      <c r="AA6" s="244" t="s">
        <v>31</v>
      </c>
      <c r="AB6" s="244" t="s">
        <v>32</v>
      </c>
      <c r="AC6" s="244" t="s">
        <v>33</v>
      </c>
      <c r="AD6" s="244" t="s">
        <v>34</v>
      </c>
      <c r="AE6" s="244" t="s">
        <v>35</v>
      </c>
      <c r="AF6" s="244" t="s">
        <v>36</v>
      </c>
      <c r="AG6" s="244" t="s">
        <v>37</v>
      </c>
      <c r="AH6" s="244" t="s">
        <v>38</v>
      </c>
      <c r="AI6" s="244" t="s">
        <v>39</v>
      </c>
      <c r="AJ6" s="244" t="s">
        <v>40</v>
      </c>
      <c r="AK6" s="244" t="s">
        <v>41</v>
      </c>
      <c r="AL6" s="244" t="s">
        <v>42</v>
      </c>
      <c r="AM6" s="244" t="s">
        <v>43</v>
      </c>
      <c r="AN6" s="244" t="s">
        <v>44</v>
      </c>
      <c r="AO6" s="244" t="s">
        <v>45</v>
      </c>
      <c r="AP6" s="244" t="s">
        <v>46</v>
      </c>
      <c r="AQ6" s="244" t="s">
        <v>47</v>
      </c>
      <c r="AR6" s="244" t="s">
        <v>48</v>
      </c>
      <c r="AS6" s="244" t="s">
        <v>49</v>
      </c>
      <c r="AT6" s="244" t="s">
        <v>50</v>
      </c>
      <c r="AU6" s="244" t="s">
        <v>51</v>
      </c>
      <c r="AV6" s="244" t="s">
        <v>52</v>
      </c>
    </row>
    <row r="7" spans="2:48">
      <c r="L7" s="244" t="s">
        <v>0</v>
      </c>
      <c r="M7" s="245">
        <v>33.299999999999997</v>
      </c>
      <c r="N7" s="245">
        <v>35.1</v>
      </c>
      <c r="O7" s="245">
        <v>35.299999999999997</v>
      </c>
      <c r="P7" s="245">
        <v>35.4</v>
      </c>
      <c r="Q7" s="245">
        <v>34.5</v>
      </c>
      <c r="R7" s="245">
        <v>33.799999999999997</v>
      </c>
      <c r="S7" s="245">
        <v>31.6</v>
      </c>
      <c r="T7" s="245">
        <v>30</v>
      </c>
      <c r="U7" s="245">
        <v>31.8</v>
      </c>
      <c r="V7" s="245">
        <v>35.5</v>
      </c>
      <c r="W7" s="245">
        <v>34.200000000000003</v>
      </c>
      <c r="X7" s="245">
        <v>28</v>
      </c>
      <c r="Y7" s="245">
        <v>25.6</v>
      </c>
      <c r="Z7" s="245">
        <v>25.5</v>
      </c>
      <c r="AA7" s="245">
        <v>25.3</v>
      </c>
      <c r="AB7" s="245">
        <v>24.8</v>
      </c>
      <c r="AC7" s="245">
        <v>24.3</v>
      </c>
      <c r="AD7" s="245">
        <v>23.6</v>
      </c>
      <c r="AE7" s="245">
        <v>22.7</v>
      </c>
      <c r="AF7" s="245">
        <v>21.7</v>
      </c>
      <c r="AG7" s="245">
        <v>20.5</v>
      </c>
      <c r="AH7" s="245">
        <v>19.2</v>
      </c>
      <c r="AI7" s="245">
        <v>17.8</v>
      </c>
      <c r="AJ7" s="245">
        <v>16.3</v>
      </c>
      <c r="AK7" s="245">
        <v>14.7</v>
      </c>
      <c r="AL7" s="245">
        <v>12.9</v>
      </c>
      <c r="AM7" s="244">
        <v>11.6</v>
      </c>
      <c r="AN7" s="244">
        <v>11.6</v>
      </c>
      <c r="AO7" s="244">
        <v>11.5</v>
      </c>
      <c r="AP7" s="244">
        <v>11.5</v>
      </c>
      <c r="AQ7" s="244">
        <v>11.4</v>
      </c>
      <c r="AR7" s="244">
        <v>11.4</v>
      </c>
      <c r="AS7" s="244">
        <v>11.3</v>
      </c>
      <c r="AT7" s="244">
        <v>11.3</v>
      </c>
      <c r="AU7" s="244">
        <v>11.3</v>
      </c>
      <c r="AV7" s="244">
        <v>11.2</v>
      </c>
    </row>
    <row r="8" spans="2:48">
      <c r="L8" s="244" t="s">
        <v>2</v>
      </c>
      <c r="M8" s="245">
        <v>33.299999999999997</v>
      </c>
      <c r="N8" s="245">
        <v>35.1</v>
      </c>
      <c r="O8" s="245">
        <v>35.299999999999997</v>
      </c>
      <c r="P8" s="245">
        <v>35.4</v>
      </c>
      <c r="Q8" s="245">
        <v>34.5</v>
      </c>
      <c r="R8" s="245">
        <v>33.799999999999997</v>
      </c>
      <c r="S8" s="245">
        <v>31.6</v>
      </c>
      <c r="T8" s="245">
        <v>30</v>
      </c>
      <c r="U8" s="245">
        <v>31.8</v>
      </c>
      <c r="V8" s="245">
        <v>35.5</v>
      </c>
      <c r="W8" s="245">
        <v>34.200000000000003</v>
      </c>
      <c r="X8" s="245">
        <v>28</v>
      </c>
      <c r="Y8" s="245">
        <v>25.6</v>
      </c>
      <c r="Z8" s="245">
        <v>25.5</v>
      </c>
      <c r="AA8" s="245">
        <v>25.4</v>
      </c>
      <c r="AB8" s="245">
        <v>25.2</v>
      </c>
      <c r="AC8" s="245">
        <v>25.1</v>
      </c>
      <c r="AD8" s="245">
        <v>24.9</v>
      </c>
      <c r="AE8" s="245">
        <v>24.7</v>
      </c>
      <c r="AF8" s="245">
        <v>24.5</v>
      </c>
      <c r="AG8" s="245">
        <v>24.3</v>
      </c>
      <c r="AH8" s="245">
        <v>24.1</v>
      </c>
      <c r="AI8" s="245">
        <v>23.9</v>
      </c>
      <c r="AJ8" s="245">
        <v>23.7</v>
      </c>
      <c r="AK8" s="245">
        <v>23.5</v>
      </c>
      <c r="AL8" s="245">
        <v>23.3</v>
      </c>
      <c r="AM8" s="244">
        <v>23.1</v>
      </c>
      <c r="AN8" s="244">
        <v>22.9</v>
      </c>
      <c r="AO8" s="244">
        <v>22.7</v>
      </c>
      <c r="AP8" s="244">
        <v>22.5</v>
      </c>
      <c r="AQ8" s="244">
        <v>22.3</v>
      </c>
      <c r="AR8" s="244">
        <v>22.1</v>
      </c>
      <c r="AS8" s="244">
        <v>21.9</v>
      </c>
      <c r="AT8" s="244">
        <v>21.7</v>
      </c>
      <c r="AU8" s="244">
        <v>21.6</v>
      </c>
      <c r="AV8" s="244">
        <v>21.5</v>
      </c>
    </row>
    <row r="9" spans="2:48">
      <c r="L9" s="244" t="s">
        <v>5</v>
      </c>
      <c r="M9" s="245">
        <v>33.299999999999997</v>
      </c>
      <c r="N9" s="245">
        <v>35.1</v>
      </c>
      <c r="O9" s="245">
        <v>35.299999999999997</v>
      </c>
      <c r="P9" s="245">
        <v>35.4</v>
      </c>
      <c r="Q9" s="245">
        <v>34.5</v>
      </c>
      <c r="R9" s="245">
        <v>33.799999999999997</v>
      </c>
      <c r="S9" s="245">
        <v>31.6</v>
      </c>
      <c r="T9" s="245">
        <v>30</v>
      </c>
      <c r="U9" s="245">
        <v>31.8</v>
      </c>
      <c r="V9" s="245">
        <v>35.5</v>
      </c>
      <c r="W9" s="245">
        <v>34.200000000000003</v>
      </c>
      <c r="X9" s="245">
        <v>28</v>
      </c>
      <c r="Y9" s="245">
        <v>25.6</v>
      </c>
      <c r="Z9" s="245">
        <v>25.6</v>
      </c>
      <c r="AA9" s="245">
        <v>25.5</v>
      </c>
      <c r="AB9" s="245">
        <v>25.3</v>
      </c>
      <c r="AC9" s="245">
        <v>25.2</v>
      </c>
      <c r="AD9" s="245">
        <v>25.1</v>
      </c>
      <c r="AE9" s="245">
        <v>24.9</v>
      </c>
      <c r="AF9" s="245">
        <v>24.7</v>
      </c>
      <c r="AG9" s="245">
        <v>24.6</v>
      </c>
      <c r="AH9" s="245">
        <v>24.4</v>
      </c>
      <c r="AI9" s="245">
        <v>24.3</v>
      </c>
      <c r="AJ9" s="245">
        <v>24.1</v>
      </c>
      <c r="AK9" s="245">
        <v>24</v>
      </c>
      <c r="AL9" s="245">
        <v>23.8</v>
      </c>
      <c r="AM9" s="244">
        <v>23.6</v>
      </c>
      <c r="AN9" s="244">
        <v>23.5</v>
      </c>
      <c r="AO9" s="244">
        <v>23.3</v>
      </c>
      <c r="AP9" s="244">
        <v>23.2</v>
      </c>
      <c r="AQ9" s="244">
        <v>23</v>
      </c>
      <c r="AR9" s="244">
        <v>22.9</v>
      </c>
      <c r="AS9" s="244">
        <v>22.7</v>
      </c>
      <c r="AT9" s="244">
        <v>22.5</v>
      </c>
      <c r="AU9" s="244">
        <v>22.4</v>
      </c>
      <c r="AV9" s="244">
        <v>22.3</v>
      </c>
    </row>
    <row r="10" spans="2:48">
      <c r="L10" s="244" t="s">
        <v>3</v>
      </c>
      <c r="M10" s="245">
        <v>33.299999999999997</v>
      </c>
      <c r="N10" s="245">
        <v>35.1</v>
      </c>
      <c r="O10" s="245">
        <v>35.299999999999997</v>
      </c>
      <c r="P10" s="245">
        <v>35.4</v>
      </c>
      <c r="Q10" s="245">
        <v>34.5</v>
      </c>
      <c r="R10" s="245">
        <v>33.799999999999997</v>
      </c>
      <c r="S10" s="245">
        <v>31.6</v>
      </c>
      <c r="T10" s="245">
        <v>30</v>
      </c>
      <c r="U10" s="245">
        <v>31.8</v>
      </c>
      <c r="V10" s="245">
        <v>35.5</v>
      </c>
      <c r="W10" s="245">
        <v>34.200000000000003</v>
      </c>
      <c r="X10" s="245">
        <v>28</v>
      </c>
      <c r="Y10" s="245">
        <v>25.7</v>
      </c>
      <c r="Z10" s="245">
        <v>26.1</v>
      </c>
      <c r="AA10" s="245">
        <v>26.5</v>
      </c>
      <c r="AB10" s="245">
        <v>26.5</v>
      </c>
      <c r="AC10" s="245">
        <v>26.3</v>
      </c>
      <c r="AD10" s="245">
        <v>26.1</v>
      </c>
      <c r="AE10" s="245">
        <v>25.9</v>
      </c>
      <c r="AF10" s="245">
        <v>25.7</v>
      </c>
      <c r="AG10" s="245">
        <v>25.5</v>
      </c>
      <c r="AH10" s="245">
        <v>25.3</v>
      </c>
      <c r="AI10" s="245">
        <v>25.1</v>
      </c>
      <c r="AJ10" s="245">
        <v>24.9</v>
      </c>
      <c r="AK10" s="245">
        <v>24.7</v>
      </c>
      <c r="AL10" s="245">
        <v>24.5</v>
      </c>
      <c r="AM10" s="244">
        <v>24.3</v>
      </c>
      <c r="AN10" s="244">
        <v>24</v>
      </c>
      <c r="AO10" s="244">
        <v>23.8</v>
      </c>
      <c r="AP10" s="244">
        <v>23.6</v>
      </c>
      <c r="AQ10" s="244">
        <v>23.4</v>
      </c>
      <c r="AR10" s="244">
        <v>23.2</v>
      </c>
      <c r="AS10" s="244">
        <v>23</v>
      </c>
      <c r="AT10" s="244">
        <v>22.8</v>
      </c>
      <c r="AU10" s="244">
        <v>22.7</v>
      </c>
      <c r="AV10" s="244">
        <v>22.6</v>
      </c>
    </row>
    <row r="11" spans="2:48">
      <c r="L11" s="244" t="s">
        <v>6</v>
      </c>
      <c r="M11" s="245">
        <f>M10</f>
        <v>33.299999999999997</v>
      </c>
      <c r="N11" s="245">
        <f t="shared" ref="N11:X11" si="0">N10</f>
        <v>35.1</v>
      </c>
      <c r="O11" s="245">
        <f t="shared" si="0"/>
        <v>35.299999999999997</v>
      </c>
      <c r="P11" s="245">
        <f t="shared" si="0"/>
        <v>35.4</v>
      </c>
      <c r="Q11" s="245">
        <f t="shared" si="0"/>
        <v>34.5</v>
      </c>
      <c r="R11" s="245">
        <f t="shared" si="0"/>
        <v>33.799999999999997</v>
      </c>
      <c r="S11" s="245">
        <f t="shared" si="0"/>
        <v>31.6</v>
      </c>
      <c r="T11" s="245">
        <f t="shared" si="0"/>
        <v>30</v>
      </c>
      <c r="U11" s="245">
        <f t="shared" si="0"/>
        <v>31.8</v>
      </c>
      <c r="V11" s="245">
        <f t="shared" si="0"/>
        <v>35.5</v>
      </c>
      <c r="W11" s="245">
        <f t="shared" si="0"/>
        <v>34.200000000000003</v>
      </c>
      <c r="X11" s="245">
        <f t="shared" si="0"/>
        <v>28</v>
      </c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O15" s="3"/>
      <c r="P15" s="3"/>
    </row>
    <row r="16" spans="2:4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V75"/>
  <sheetViews>
    <sheetView showGridLines="0" zoomScale="85" zoomScaleNormal="85" workbookViewId="0">
      <selection activeCell="D39" sqref="D39"/>
    </sheetView>
  </sheetViews>
  <sheetFormatPr defaultRowHeight="15"/>
  <cols>
    <col min="13" max="13" width="23.42578125" bestFit="1" customWidth="1"/>
  </cols>
  <sheetData>
    <row r="1" spans="1:22">
      <c r="A1" s="54" t="s">
        <v>161</v>
      </c>
    </row>
    <row r="3" spans="1:22">
      <c r="A3" s="54" t="s">
        <v>160</v>
      </c>
    </row>
    <row r="7" spans="1:22">
      <c r="M7" s="52" t="s">
        <v>0</v>
      </c>
      <c r="N7" s="51">
        <v>2012</v>
      </c>
      <c r="O7" s="51">
        <v>2015</v>
      </c>
      <c r="P7" s="51">
        <v>2020</v>
      </c>
      <c r="Q7" s="51">
        <v>2025</v>
      </c>
      <c r="R7" s="51">
        <v>2030</v>
      </c>
      <c r="S7" s="51">
        <v>2035</v>
      </c>
      <c r="T7" s="51">
        <v>2040</v>
      </c>
      <c r="U7" s="51">
        <v>2045</v>
      </c>
      <c r="V7" s="51">
        <v>2050</v>
      </c>
    </row>
    <row r="8" spans="1:22">
      <c r="M8" s="51" t="s">
        <v>156</v>
      </c>
      <c r="N8" s="50">
        <v>5.5007547569715749</v>
      </c>
      <c r="O8" s="50">
        <v>14.28342259432349</v>
      </c>
      <c r="P8" s="50">
        <v>34.619654706889108</v>
      </c>
      <c r="Q8" s="50">
        <v>54.437138773555084</v>
      </c>
      <c r="R8" s="50">
        <v>61.074243121634268</v>
      </c>
      <c r="S8" s="50">
        <v>40.240930641395508</v>
      </c>
      <c r="T8" s="50">
        <v>19.437344436463672</v>
      </c>
      <c r="U8" s="50">
        <v>1.3641949992037776</v>
      </c>
      <c r="V8" s="50">
        <v>1.7157072821105999</v>
      </c>
    </row>
    <row r="9" spans="1:22">
      <c r="M9" s="51" t="s">
        <v>155</v>
      </c>
      <c r="N9" s="50">
        <v>61.589881959563115</v>
      </c>
      <c r="O9" s="50">
        <v>61.34662346087093</v>
      </c>
      <c r="P9" s="50">
        <v>69.31785143836737</v>
      </c>
      <c r="Q9" s="50">
        <v>76.817850269803998</v>
      </c>
      <c r="R9" s="50">
        <v>63.877535220616018</v>
      </c>
      <c r="S9" s="50">
        <v>127.11181211976633</v>
      </c>
      <c r="T9" s="50">
        <v>224.83653295375024</v>
      </c>
      <c r="U9" s="50">
        <v>316.10555921396485</v>
      </c>
      <c r="V9" s="50">
        <v>418.26954782474883</v>
      </c>
    </row>
    <row r="10" spans="1:22">
      <c r="M10" s="51" t="s">
        <v>154</v>
      </c>
      <c r="N10" s="50">
        <v>32.437873071169406</v>
      </c>
      <c r="O10" s="50">
        <v>23.245639463273502</v>
      </c>
      <c r="P10" s="50">
        <v>12.864589305490583</v>
      </c>
      <c r="Q10" s="50">
        <v>5.8477364052154872</v>
      </c>
      <c r="R10" s="50">
        <v>0.18478620961594788</v>
      </c>
      <c r="S10" s="50">
        <v>7.4189078781106028</v>
      </c>
      <c r="T10" s="50">
        <v>15.426833583622052</v>
      </c>
      <c r="U10" s="50">
        <v>23.718813389075102</v>
      </c>
      <c r="V10" s="50">
        <v>28.918911467644204</v>
      </c>
    </row>
    <row r="11" spans="1:22">
      <c r="M11" s="51" t="s">
        <v>153</v>
      </c>
      <c r="N11" s="50">
        <v>476.45659715455889</v>
      </c>
      <c r="O11" s="50">
        <v>428.92761495788216</v>
      </c>
      <c r="P11" s="50">
        <v>415.39902899340461</v>
      </c>
      <c r="Q11" s="50">
        <v>454.58889618439588</v>
      </c>
      <c r="R11" s="50">
        <v>471.62631593370122</v>
      </c>
      <c r="S11" s="50">
        <v>456.78414424300746</v>
      </c>
      <c r="T11" s="50">
        <v>380.10116542978682</v>
      </c>
      <c r="U11" s="50">
        <v>300.6423307228855</v>
      </c>
      <c r="V11" s="50">
        <v>213.96570275810791</v>
      </c>
    </row>
    <row r="12" spans="1:22">
      <c r="M12" s="51" t="s">
        <v>152</v>
      </c>
      <c r="N12" s="50">
        <v>51.542674135275618</v>
      </c>
      <c r="O12" s="50">
        <v>39.89750137806584</v>
      </c>
      <c r="P12" s="50">
        <v>30.322833669372741</v>
      </c>
      <c r="Q12" s="50">
        <v>17.612670344381517</v>
      </c>
      <c r="R12" s="50">
        <v>21.247735781038525</v>
      </c>
      <c r="S12" s="50">
        <v>35.793480963372055</v>
      </c>
      <c r="T12" s="50">
        <v>31.890372471396212</v>
      </c>
      <c r="U12" s="50">
        <v>41.598549208418603</v>
      </c>
      <c r="V12" s="50">
        <v>35.907113287112153</v>
      </c>
    </row>
    <row r="13" spans="1:22">
      <c r="M13" s="51" t="s">
        <v>151</v>
      </c>
      <c r="N13" s="50">
        <v>0</v>
      </c>
      <c r="O13" s="50">
        <v>0</v>
      </c>
      <c r="P13" s="50">
        <v>8.4688765671339953E-6</v>
      </c>
      <c r="Q13" s="50">
        <v>8.4688765671339953E-6</v>
      </c>
      <c r="R13" s="50">
        <v>8.4688765671339953E-6</v>
      </c>
      <c r="S13" s="50">
        <v>3.73102231329269E-6</v>
      </c>
      <c r="T13" s="50">
        <v>9.1442917232384201E-7</v>
      </c>
      <c r="U13" s="50">
        <v>2.3411484006132541E-6</v>
      </c>
      <c r="V13" s="50">
        <v>3.4185486055699714</v>
      </c>
    </row>
    <row r="14" spans="1:22">
      <c r="M14" s="51" t="s">
        <v>150</v>
      </c>
      <c r="N14" s="50">
        <v>1.5169167709442266</v>
      </c>
      <c r="O14" s="50">
        <v>10.142956149894845</v>
      </c>
      <c r="P14" s="50">
        <v>11.05675250391743</v>
      </c>
      <c r="Q14" s="50">
        <v>11.999750816775617</v>
      </c>
      <c r="R14" s="50">
        <v>12.912609905622535</v>
      </c>
      <c r="S14" s="50">
        <v>12.91261120301025</v>
      </c>
      <c r="T14" s="50">
        <v>13.757321329049724</v>
      </c>
      <c r="U14" s="50">
        <v>14.538060113016087</v>
      </c>
      <c r="V14" s="50">
        <v>14.538079351708024</v>
      </c>
    </row>
    <row r="15" spans="1:22">
      <c r="M15" s="51" t="s">
        <v>149</v>
      </c>
      <c r="N15" s="50">
        <v>2.0044393831093985</v>
      </c>
      <c r="O15" s="50">
        <v>9.7193179439710455</v>
      </c>
      <c r="P15" s="50">
        <v>9.1258132720739926</v>
      </c>
      <c r="Q15" s="50">
        <v>11.975254816397987</v>
      </c>
      <c r="R15" s="50">
        <v>6.6350189821967822</v>
      </c>
      <c r="S15" s="50">
        <v>8.0557116592411653</v>
      </c>
      <c r="T15" s="50">
        <v>30.655505491701881</v>
      </c>
      <c r="U15" s="50">
        <v>34.244523856472668</v>
      </c>
      <c r="V15" s="50">
        <v>36.803006697200658</v>
      </c>
    </row>
    <row r="16" spans="1:22">
      <c r="M16" s="51" t="s">
        <v>148</v>
      </c>
      <c r="N16" s="50">
        <v>120.12320113261501</v>
      </c>
      <c r="O16" s="50">
        <v>160.01532268221138</v>
      </c>
      <c r="P16" s="50">
        <v>169.77585634239159</v>
      </c>
      <c r="Q16" s="50">
        <v>138.81826471921445</v>
      </c>
      <c r="R16" s="50">
        <v>141.17661049706783</v>
      </c>
      <c r="S16" s="50">
        <v>87.419462055338315</v>
      </c>
      <c r="T16" s="50">
        <v>72.024968886244054</v>
      </c>
      <c r="U16" s="50">
        <v>70.486668066875069</v>
      </c>
      <c r="V16" s="50">
        <v>66.314530183479505</v>
      </c>
    </row>
    <row r="17" spans="1:22">
      <c r="M17" s="51" t="s">
        <v>147</v>
      </c>
      <c r="N17" s="50">
        <v>1.9946216814120816</v>
      </c>
      <c r="O17" s="50">
        <v>1.9508615776604299</v>
      </c>
      <c r="P17" s="50">
        <v>1.9070986323172958</v>
      </c>
      <c r="Q17" s="50">
        <v>1.8633345831381485</v>
      </c>
      <c r="R17" s="50">
        <v>1.1093034423064532</v>
      </c>
      <c r="S17" s="50">
        <v>2.7192108921828635E-5</v>
      </c>
      <c r="T17" s="50">
        <v>1.676151581420193E-5</v>
      </c>
      <c r="U17" s="50">
        <v>1.5292414710911979E-5</v>
      </c>
      <c r="V17" s="50">
        <v>1.6197470898397703E-5</v>
      </c>
    </row>
    <row r="18" spans="1:22">
      <c r="N18" s="49"/>
      <c r="O18" s="49"/>
      <c r="P18" s="49"/>
      <c r="Q18" s="49"/>
      <c r="R18" s="49"/>
      <c r="S18" s="49"/>
      <c r="T18" s="49"/>
      <c r="U18" s="49"/>
      <c r="V18" s="49"/>
    </row>
    <row r="23" spans="1:22">
      <c r="A23" s="54" t="s">
        <v>159</v>
      </c>
    </row>
    <row r="24" spans="1:22">
      <c r="M24" s="52" t="s">
        <v>2</v>
      </c>
      <c r="N24" s="51">
        <v>2012</v>
      </c>
      <c r="O24" s="51">
        <v>2015</v>
      </c>
      <c r="P24" s="51">
        <v>2020</v>
      </c>
      <c r="Q24" s="51">
        <v>2025</v>
      </c>
      <c r="R24" s="51">
        <v>2030</v>
      </c>
      <c r="S24" s="51">
        <v>2035</v>
      </c>
      <c r="T24" s="51">
        <v>2040</v>
      </c>
      <c r="U24" s="51">
        <v>2045</v>
      </c>
      <c r="V24" s="51">
        <v>2050</v>
      </c>
    </row>
    <row r="25" spans="1:22">
      <c r="M25" s="51" t="s">
        <v>156</v>
      </c>
      <c r="N25" s="50">
        <v>6.3539350191514501</v>
      </c>
      <c r="O25" s="50">
        <v>13.237364831645518</v>
      </c>
      <c r="P25" s="50">
        <v>32.808952556775253</v>
      </c>
      <c r="Q25" s="50">
        <v>50.755166224109502</v>
      </c>
      <c r="R25" s="50">
        <v>62.678411145051697</v>
      </c>
      <c r="S25" s="50">
        <v>41.245982677855253</v>
      </c>
      <c r="T25" s="50">
        <v>23.757886106726477</v>
      </c>
      <c r="U25" s="50">
        <v>16.260164852228939</v>
      </c>
      <c r="V25" s="50">
        <v>16.26016493302301</v>
      </c>
    </row>
    <row r="26" spans="1:22">
      <c r="M26" s="51" t="s">
        <v>155</v>
      </c>
      <c r="N26" s="50">
        <v>61.56015707211688</v>
      </c>
      <c r="O26" s="50">
        <v>59.217368825664465</v>
      </c>
      <c r="P26" s="50">
        <v>68.216533782025508</v>
      </c>
      <c r="Q26" s="50">
        <v>59.6401778228878</v>
      </c>
      <c r="R26" s="50">
        <v>45.965248075254031</v>
      </c>
      <c r="S26" s="50">
        <v>114.2498307976014</v>
      </c>
      <c r="T26" s="50">
        <v>174.77001215867909</v>
      </c>
      <c r="U26" s="50">
        <v>269.84952989873739</v>
      </c>
      <c r="V26" s="50">
        <v>354.28933566386684</v>
      </c>
    </row>
    <row r="27" spans="1:22">
      <c r="M27" s="51" t="s">
        <v>154</v>
      </c>
      <c r="N27" s="50">
        <v>32.437238702733985</v>
      </c>
      <c r="O27" s="50">
        <v>24.588055427562377</v>
      </c>
      <c r="P27" s="50">
        <v>16.147636024700788</v>
      </c>
      <c r="Q27" s="50">
        <v>6.8675567554216643</v>
      </c>
      <c r="R27" s="50">
        <v>0.25697809707481944</v>
      </c>
      <c r="S27" s="50">
        <v>4.9147431608939858</v>
      </c>
      <c r="T27" s="50">
        <v>11.6796352951272</v>
      </c>
      <c r="U27" s="50">
        <v>20.530890526465175</v>
      </c>
      <c r="V27" s="50">
        <v>27.492494761899856</v>
      </c>
    </row>
    <row r="28" spans="1:22">
      <c r="M28" s="51" t="s">
        <v>153</v>
      </c>
      <c r="N28" s="50">
        <v>474.81172231875991</v>
      </c>
      <c r="O28" s="50">
        <v>487.89294333632944</v>
      </c>
      <c r="P28" s="50">
        <v>498.40018301231356</v>
      </c>
      <c r="Q28" s="50">
        <v>506.21042994045388</v>
      </c>
      <c r="R28" s="50">
        <v>501.79060884058987</v>
      </c>
      <c r="S28" s="50">
        <v>467.31462034336988</v>
      </c>
      <c r="T28" s="50">
        <v>430.52738667627705</v>
      </c>
      <c r="U28" s="50">
        <v>351.30189123072915</v>
      </c>
      <c r="V28" s="50">
        <v>281.05899586290911</v>
      </c>
    </row>
    <row r="29" spans="1:22">
      <c r="M29" s="51" t="s">
        <v>152</v>
      </c>
      <c r="N29" s="50">
        <v>51.543291670912595</v>
      </c>
      <c r="O29" s="50">
        <v>40.127725588605593</v>
      </c>
      <c r="P29" s="50">
        <v>27.549240723955954</v>
      </c>
      <c r="Q29" s="50">
        <v>17.736822144209313</v>
      </c>
      <c r="R29" s="50">
        <v>21.232550523627328</v>
      </c>
      <c r="S29" s="50">
        <v>35.161097986163256</v>
      </c>
      <c r="T29" s="50">
        <v>49.360246440765017</v>
      </c>
      <c r="U29" s="50">
        <v>48.728875092552343</v>
      </c>
      <c r="V29" s="50">
        <v>42.490179391902146</v>
      </c>
    </row>
    <row r="30" spans="1:22">
      <c r="M30" s="51" t="s">
        <v>151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2">
      <c r="M31" s="51" t="s">
        <v>150</v>
      </c>
      <c r="N31" s="50">
        <v>1.5169247762474622</v>
      </c>
      <c r="O31" s="50">
        <v>2.2279026493759444</v>
      </c>
      <c r="P31" s="50">
        <v>3.141898755276721</v>
      </c>
      <c r="Q31" s="50">
        <v>4.0857069504101711</v>
      </c>
      <c r="R31" s="50">
        <v>10.449600235559927</v>
      </c>
      <c r="S31" s="50">
        <v>10.449600235559927</v>
      </c>
      <c r="T31" s="50">
        <v>10.449600235559927</v>
      </c>
      <c r="U31" s="50">
        <v>10.449600235559927</v>
      </c>
      <c r="V31" s="50">
        <v>11.596803228026801</v>
      </c>
    </row>
    <row r="32" spans="1:22">
      <c r="M32" s="51" t="s">
        <v>149</v>
      </c>
      <c r="N32" s="50">
        <v>1.1512058678567008</v>
      </c>
      <c r="O32" s="50">
        <v>9.8570463267416315</v>
      </c>
      <c r="P32" s="50">
        <v>10.699560348936096</v>
      </c>
      <c r="Q32" s="50">
        <v>15.014268105602774</v>
      </c>
      <c r="R32" s="50">
        <v>8.3560251951190736</v>
      </c>
      <c r="S32" s="50">
        <v>14.014889396401456</v>
      </c>
      <c r="T32" s="50">
        <v>15.271815874563821</v>
      </c>
      <c r="U32" s="50">
        <v>15.271829718404103</v>
      </c>
      <c r="V32" s="50">
        <v>16.132001393762007</v>
      </c>
    </row>
    <row r="33" spans="1:22">
      <c r="M33" s="51" t="s">
        <v>148</v>
      </c>
      <c r="N33" s="50">
        <v>121.79781753255121</v>
      </c>
      <c r="O33" s="50">
        <v>111.70565541473374</v>
      </c>
      <c r="P33" s="50">
        <v>94.124003320028592</v>
      </c>
      <c r="Q33" s="50">
        <v>108.69102182704779</v>
      </c>
      <c r="R33" s="50">
        <v>113.72210438583983</v>
      </c>
      <c r="S33" s="50">
        <v>88.536825059380433</v>
      </c>
      <c r="T33" s="50">
        <v>72.035868355208336</v>
      </c>
      <c r="U33" s="50">
        <v>70.491247660956716</v>
      </c>
      <c r="V33" s="50">
        <v>71.448397829740259</v>
      </c>
    </row>
    <row r="34" spans="1:22">
      <c r="M34" s="51" t="s">
        <v>147</v>
      </c>
      <c r="N34" s="50">
        <v>1.994611395783761</v>
      </c>
      <c r="O34" s="50">
        <v>1.9508458944262008</v>
      </c>
      <c r="P34" s="50">
        <v>1.9070827590158574</v>
      </c>
      <c r="Q34" s="50">
        <v>1.8633173945165304</v>
      </c>
      <c r="R34" s="50">
        <v>1.1092379574171154</v>
      </c>
      <c r="S34" s="50">
        <v>0</v>
      </c>
      <c r="T34" s="50">
        <v>0</v>
      </c>
      <c r="U34" s="50">
        <v>0</v>
      </c>
      <c r="V34" s="50">
        <v>0</v>
      </c>
    </row>
    <row r="35" spans="1:22">
      <c r="N35" s="49"/>
      <c r="O35" s="49"/>
      <c r="P35" s="49"/>
      <c r="Q35" s="49"/>
      <c r="R35" s="49"/>
      <c r="S35" s="49"/>
      <c r="T35" s="49"/>
      <c r="U35" s="49"/>
      <c r="V35" s="49"/>
    </row>
    <row r="43" spans="1:22">
      <c r="A43" s="54" t="s">
        <v>158</v>
      </c>
    </row>
    <row r="44" spans="1:22">
      <c r="M44" s="52" t="s">
        <v>5</v>
      </c>
      <c r="N44" s="51">
        <v>2012</v>
      </c>
      <c r="O44" s="51">
        <v>2015</v>
      </c>
      <c r="P44" s="51">
        <v>2020</v>
      </c>
      <c r="Q44" s="51">
        <v>2025</v>
      </c>
      <c r="R44" s="51">
        <v>2030</v>
      </c>
      <c r="S44" s="51">
        <v>2035</v>
      </c>
      <c r="T44" s="51">
        <v>2040</v>
      </c>
      <c r="U44" s="51">
        <v>2045</v>
      </c>
      <c r="V44" s="51">
        <v>2050</v>
      </c>
    </row>
    <row r="45" spans="1:22">
      <c r="M45" s="51" t="s">
        <v>156</v>
      </c>
      <c r="N45" s="50">
        <f>[2]NP!D12+[2]NP!D13+[2]NP!D31+[2]NP!D32+[2]NP!D43+[2]NP!D50+[2]NP!D57+[2]NP!D58+[2]NP!D47</f>
        <v>6.3095438282105611</v>
      </c>
      <c r="O45" s="50">
        <f>[2]NP!E12+[2]NP!E13+[2]NP!E31+[2]NP!E32+[2]NP!E43+[2]NP!E50+[2]NP!E57+[2]NP!E58+[2]NP!E47</f>
        <v>7.3703520093340655</v>
      </c>
      <c r="P45" s="50">
        <f>[2]NP!F12+[2]NP!F13+[2]NP!F31+[2]NP!F32+[2]NP!F43+[2]NP!F50+[2]NP!F57+[2]NP!F58+[2]NP!F47</f>
        <v>10.813277359713092</v>
      </c>
      <c r="Q45" s="50">
        <f>[2]NP!G12+[2]NP!G13+[2]NP!G31+[2]NP!G32+[2]NP!G43+[2]NP!G50+[2]NP!G57+[2]NP!G58+[2]NP!G47</f>
        <v>12.405899796790315</v>
      </c>
      <c r="R45" s="50">
        <f>[2]NP!H12+[2]NP!H13+[2]NP!H31+[2]NP!H32+[2]NP!H43+[2]NP!H50+[2]NP!H57+[2]NP!H58+[2]NP!H47</f>
        <v>8.1936135066534046</v>
      </c>
      <c r="S45" s="50">
        <f>[2]NP!I12+[2]NP!I13+[2]NP!I31+[2]NP!I32+[2]NP!I43+[2]NP!I50+[2]NP!I57+[2]NP!I58+[2]NP!I47</f>
        <v>4.7785400725963267</v>
      </c>
      <c r="T45" s="50">
        <f>[2]NP!J12+[2]NP!J13+[2]NP!J31+[2]NP!J32+[2]NP!J43+[2]NP!J50+[2]NP!J57+[2]NP!J58+[2]NP!J47</f>
        <v>17.612988572724191</v>
      </c>
      <c r="U45" s="50">
        <f>[2]NP!K12+[2]NP!K13+[2]NP!K31+[2]NP!K32+[2]NP!K43+[2]NP!K50+[2]NP!K57+[2]NP!K58+[2]NP!K47</f>
        <v>17.612988517256522</v>
      </c>
      <c r="V45" s="50">
        <f>[2]NP!L12+[2]NP!L13+[2]NP!L31+[2]NP!L32+[2]NP!L43+[2]NP!L50+[2]NP!L57+[2]NP!L58+[2]NP!L47</f>
        <v>15.761915781451121</v>
      </c>
    </row>
    <row r="46" spans="1:22">
      <c r="M46" s="51" t="s">
        <v>155</v>
      </c>
      <c r="N46" s="50">
        <f>SUM([2]NP!D3:D7)+SUM([2]NP!D24:D27)-(0.5*[2]NP!D7)</f>
        <v>61.555580283264433</v>
      </c>
      <c r="O46" s="50">
        <f>SUM([2]NP!E3:E7)+SUM([2]NP!E24:E27)-(0.5*[2]NP!E7)</f>
        <v>64.083603324580224</v>
      </c>
      <c r="P46" s="50">
        <f>SUM([2]NP!F3:F7)+SUM([2]NP!F24:F27)-(0.5*[2]NP!F7)</f>
        <v>69.631244005215891</v>
      </c>
      <c r="Q46" s="50">
        <f>SUM([2]NP!G3:G7)+SUM([2]NP!G24:G27)-(0.5*[2]NP!G7)</f>
        <v>75.726191055830697</v>
      </c>
      <c r="R46" s="50">
        <f>SUM([2]NP!H3:H7)+SUM([2]NP!H24:H27)-(0.5*[2]NP!H7)</f>
        <v>44.876554853749148</v>
      </c>
      <c r="S46" s="50">
        <f>SUM([2]NP!I3:I7)+SUM([2]NP!I24:I27)-(0.5*[2]NP!I7)</f>
        <v>102.69176859108848</v>
      </c>
      <c r="T46" s="50">
        <f>SUM([2]NP!J3:J7)+SUM([2]NP!J24:J27)-(0.5*[2]NP!J7)</f>
        <v>116.04633713431579</v>
      </c>
      <c r="U46" s="50">
        <f>SUM([2]NP!K3:K7)+SUM([2]NP!K24:K27)-(0.5*[2]NP!K7)</f>
        <v>135.65904997290104</v>
      </c>
      <c r="V46" s="50">
        <f>SUM([2]NP!L3:L7)+SUM([2]NP!L24:L27)-(0.5*[2]NP!L7)</f>
        <v>159.83333440147217</v>
      </c>
    </row>
    <row r="47" spans="1:22">
      <c r="M47" s="51" t="s">
        <v>154</v>
      </c>
      <c r="N47" s="50">
        <f>SUM([2]NP!D52:D54)+[2]NP!D49</f>
        <v>32.442853908886377</v>
      </c>
      <c r="O47" s="50">
        <f>SUM([2]NP!E52:E54)+[2]NP!E49</f>
        <v>23.306230951861956</v>
      </c>
      <c r="P47" s="50">
        <f>SUM([2]NP!F52:F54)+[2]NP!F49</f>
        <v>12.800499767280211</v>
      </c>
      <c r="Q47" s="50">
        <f>SUM([2]NP!G52:G54)+[2]NP!G49</f>
        <v>6.5935238508992509</v>
      </c>
      <c r="R47" s="50">
        <f>SUM([2]NP!H52:H54)+[2]NP!H49</f>
        <v>0.18078981132054037</v>
      </c>
      <c r="S47" s="50">
        <f>SUM([2]NP!I52:I54)+[2]NP!I49</f>
        <v>4.1373627371372619</v>
      </c>
      <c r="T47" s="50">
        <f>SUM([2]NP!J52:J54)+[2]NP!J49</f>
        <v>5.2210376666845359</v>
      </c>
      <c r="U47" s="50">
        <f>SUM([2]NP!K52:K54)+[2]NP!K49</f>
        <v>4.6576921063360164</v>
      </c>
      <c r="V47" s="50">
        <f>SUM([2]NP!L52:L54)+[2]NP!L49</f>
        <v>4.6002618949845058</v>
      </c>
    </row>
    <row r="48" spans="1:22">
      <c r="M48" s="51" t="s">
        <v>153</v>
      </c>
      <c r="N48" s="50">
        <f>SUM([2]NP!D8:D11)+SUM([2]NP!D28:D30)+[2]NP!D41+(0.5*[2]NP!D7)</f>
        <v>464.13176345319067</v>
      </c>
      <c r="O48" s="50">
        <f>SUM([2]NP!E8:E11)+SUM([2]NP!E28:E30)+[2]NP!E41+(0.5*[2]NP!E7)</f>
        <v>424.44575191031686</v>
      </c>
      <c r="P48" s="50">
        <f>SUM([2]NP!F8:F11)+SUM([2]NP!F28:F30)+[2]NP!F41+(0.5*[2]NP!F7)</f>
        <v>400.22452968329151</v>
      </c>
      <c r="Q48" s="50">
        <f>SUM([2]NP!G8:G11)+SUM([2]NP!G28:G30)+[2]NP!G41+(0.5*[2]NP!G7)</f>
        <v>434.44988294021135</v>
      </c>
      <c r="R48" s="50">
        <f>SUM([2]NP!H8:H11)+SUM([2]NP!H28:H30)+[2]NP!H41+(0.5*[2]NP!H7)</f>
        <v>459.90426422801517</v>
      </c>
      <c r="S48" s="50">
        <f>SUM([2]NP!I8:I11)+SUM([2]NP!I28:I30)+[2]NP!I41+(0.5*[2]NP!I7)</f>
        <v>469.45387096782434</v>
      </c>
      <c r="T48" s="50">
        <f>SUM([2]NP!J8:J11)+SUM([2]NP!J28:J30)+[2]NP!J41+(0.5*[2]NP!J7)</f>
        <v>467.70398549677145</v>
      </c>
      <c r="U48" s="50">
        <f>SUM([2]NP!K8:K11)+SUM([2]NP!K28:K30)+[2]NP!K41+(0.5*[2]NP!K7)</f>
        <v>430.10347601678177</v>
      </c>
      <c r="V48" s="50">
        <f>SUM([2]NP!L8:L11)+SUM([2]NP!L28:L30)+[2]NP!L41+(0.5*[2]NP!L7)</f>
        <v>419.92474907873515</v>
      </c>
    </row>
    <row r="49" spans="1:22">
      <c r="M49" s="51" t="s">
        <v>152</v>
      </c>
      <c r="N49" s="50">
        <f>SUM([2]NP!D55:D56)+[2]NP!D45</f>
        <v>51.611877885476197</v>
      </c>
      <c r="O49" s="50">
        <f>SUM([2]NP!E55:E56)+[2]NP!E45</f>
        <v>39.863300997748546</v>
      </c>
      <c r="P49" s="50">
        <f>SUM([2]NP!F55:F56)+[2]NP!F45</f>
        <v>29.428539925604333</v>
      </c>
      <c r="Q49" s="50">
        <f>SUM([2]NP!G55:G56)+[2]NP!G45</f>
        <v>18.795209297753416</v>
      </c>
      <c r="R49" s="50">
        <f>SUM([2]NP!H55:H56)+[2]NP!H45</f>
        <v>23.241512771348013</v>
      </c>
      <c r="S49" s="50">
        <f>SUM([2]NP!I55:I56)+[2]NP!I45</f>
        <v>19.302887885242846</v>
      </c>
      <c r="T49" s="50">
        <f>SUM([2]NP!J55:J56)+[2]NP!J45</f>
        <v>18.069229141210016</v>
      </c>
      <c r="U49" s="50">
        <f>SUM([2]NP!K55:K56)+[2]NP!K45</f>
        <v>15.534030948814891</v>
      </c>
      <c r="V49" s="50">
        <f>SUM([2]NP!L55:L56)+[2]NP!L45</f>
        <v>15.2695669262556</v>
      </c>
    </row>
    <row r="50" spans="1:22">
      <c r="M50" s="51" t="s">
        <v>151</v>
      </c>
      <c r="N50" s="50">
        <f>SUM([2]NP!D16:D18)+SUM([2]NP!D35:D36)+[2]NP!D44+[2]NP!D48+[2]NP!D60</f>
        <v>0</v>
      </c>
      <c r="O50" s="50">
        <f>SUM([2]NP!E16:E18)+SUM([2]NP!E35:E36)+[2]NP!E44+[2]NP!E48+[2]NP!E60</f>
        <v>0</v>
      </c>
      <c r="P50" s="50">
        <f>SUM([2]NP!F16:F18)+SUM([2]NP!F35:F36)+[2]NP!F44+[2]NP!F48+[2]NP!F60</f>
        <v>0</v>
      </c>
      <c r="Q50" s="50">
        <f>SUM([2]NP!G16:G18)+SUM([2]NP!G35:G36)+[2]NP!G44+[2]NP!G48+[2]NP!G60</f>
        <v>0</v>
      </c>
      <c r="R50" s="50">
        <f>SUM([2]NP!H16:H18)+SUM([2]NP!H35:H36)+[2]NP!H44+[2]NP!H48+[2]NP!H60</f>
        <v>0</v>
      </c>
      <c r="S50" s="50">
        <f>SUM([2]NP!I16:I18)+SUM([2]NP!I35:I36)+[2]NP!I44+[2]NP!I48+[2]NP!I60</f>
        <v>0</v>
      </c>
      <c r="T50" s="50">
        <f>SUM([2]NP!J16:J18)+SUM([2]NP!J35:J36)+[2]NP!J44+[2]NP!J48+[2]NP!J60</f>
        <v>0</v>
      </c>
      <c r="U50" s="50">
        <f>SUM([2]NP!K16:K18)+SUM([2]NP!K35:K36)+[2]NP!K44+[2]NP!K48+[2]NP!K60</f>
        <v>0</v>
      </c>
      <c r="V50" s="50">
        <f>SUM([2]NP!L16:L18)+SUM([2]NP!L35:L36)+[2]NP!L44+[2]NP!L48+[2]NP!L60</f>
        <v>0</v>
      </c>
    </row>
    <row r="51" spans="1:22">
      <c r="M51" s="51" t="s">
        <v>150</v>
      </c>
      <c r="N51" s="50">
        <f>[2]NP!D19+[2]NP!D37</f>
        <v>1.5845663495616531</v>
      </c>
      <c r="O51" s="50">
        <f>[2]NP!E19+[2]NP!E37</f>
        <v>9.4956587685926692</v>
      </c>
      <c r="P51" s="50">
        <f>[2]NP!F19+[2]NP!F37</f>
        <v>11.234230683184055</v>
      </c>
      <c r="Q51" s="50">
        <f>[2]NP!G19+[2]NP!G37</f>
        <v>12.139545643299687</v>
      </c>
      <c r="R51" s="50">
        <f>[2]NP!H19+[2]NP!H37</f>
        <v>13.06249609421149</v>
      </c>
      <c r="S51" s="50">
        <f>[2]NP!I19+[2]NP!I37</f>
        <v>13.06249609421149</v>
      </c>
      <c r="T51" s="50">
        <f>[2]NP!J19+[2]NP!J37</f>
        <v>13.06249609421149</v>
      </c>
      <c r="U51" s="50">
        <f>[2]NP!K19+[2]NP!K37</f>
        <v>13.255322147675038</v>
      </c>
      <c r="V51" s="50">
        <f>[2]NP!L19+[2]NP!L37</f>
        <v>13.877655621678045</v>
      </c>
    </row>
    <row r="52" spans="1:22">
      <c r="M52" s="51" t="s">
        <v>149</v>
      </c>
      <c r="N52" s="50">
        <f>[2]NP!D61+[2]NP!D51</f>
        <v>1.1213956254918318</v>
      </c>
      <c r="O52" s="50">
        <f>[2]NP!E61+[2]NP!E51</f>
        <v>9.2008211528652364</v>
      </c>
      <c r="P52" s="50">
        <f>[2]NP!F61+[2]NP!F51</f>
        <v>5.0466085930954616</v>
      </c>
      <c r="Q52" s="50">
        <f>[2]NP!G61+[2]NP!G51</f>
        <v>6.5873975838908896</v>
      </c>
      <c r="R52" s="50">
        <f>[2]NP!H61+[2]NP!H51</f>
        <v>5.2114383333533718</v>
      </c>
      <c r="S52" s="50">
        <f>[2]NP!I61+[2]NP!I51</f>
        <v>15.117838435873294</v>
      </c>
      <c r="T52" s="50">
        <f>[2]NP!J61+[2]NP!J51</f>
        <v>14.022322275266951</v>
      </c>
      <c r="U52" s="50">
        <f>[2]NP!K61+[2]NP!K51</f>
        <v>14.610342808916576</v>
      </c>
      <c r="V52" s="50">
        <f>[2]NP!L61+[2]NP!L51</f>
        <v>15.226798839849607</v>
      </c>
    </row>
    <row r="53" spans="1:22">
      <c r="M53" s="51" t="s">
        <v>148</v>
      </c>
      <c r="N53" s="50">
        <f>[2]NP!D15+[2]NP!D34+[2]NP!D46+[2]NP!D59+[2]NP!D42</f>
        <v>132.41704912200424</v>
      </c>
      <c r="O53" s="50">
        <f>[2]NP!E15+[2]NP!E34+[2]NP!E46+[2]NP!E59+[2]NP!E42</f>
        <v>169.78913142966451</v>
      </c>
      <c r="P53" s="50">
        <f>[2]NP!F15+[2]NP!F34+[2]NP!F46+[2]NP!F59+[2]NP!F42</f>
        <v>211.84941297607986</v>
      </c>
      <c r="Q53" s="50">
        <f>[2]NP!G15+[2]NP!G34+[2]NP!G46+[2]NP!G59+[2]NP!G42</f>
        <v>199.79083485997151</v>
      </c>
      <c r="R53" s="50">
        <f>[2]NP!H15+[2]NP!H34+[2]NP!H46+[2]NP!H59+[2]NP!H42</f>
        <v>209.92505838370903</v>
      </c>
      <c r="S53" s="50">
        <f>[2]NP!I15+[2]NP!I34+[2]NP!I46+[2]NP!I59+[2]NP!I42</f>
        <v>148.15914947865633</v>
      </c>
      <c r="T53" s="50">
        <f>[2]NP!J15+[2]NP!J34+[2]NP!J46+[2]NP!J59+[2]NP!J42</f>
        <v>136.17939390629817</v>
      </c>
      <c r="U53" s="50">
        <f>[2]NP!K15+[2]NP!K34+[2]NP!K46+[2]NP!K59+[2]NP!K42</f>
        <v>169.69986446247839</v>
      </c>
      <c r="V53" s="50">
        <f>[2]NP!L15+[2]NP!L34+[2]NP!L46+[2]NP!L59+[2]NP!L42</f>
        <v>173.35464252675118</v>
      </c>
    </row>
    <row r="54" spans="1:22">
      <c r="M54" s="51" t="s">
        <v>147</v>
      </c>
      <c r="N54" s="50">
        <f>[2]NP!D14+[2]NP!D33</f>
        <v>1.9946112375620288</v>
      </c>
      <c r="O54" s="50">
        <f>[2]NP!E14+[2]NP!E33</f>
        <v>1.9508458725355675</v>
      </c>
      <c r="P54" s="50">
        <f>[2]NP!F14+[2]NP!F33</f>
        <v>1.9070828022979445</v>
      </c>
      <c r="Q54" s="50">
        <f>[2]NP!G14+[2]NP!G33</f>
        <v>1.8633172344675575</v>
      </c>
      <c r="R54" s="50">
        <f>[2]NP!H14+[2]NP!H33</f>
        <v>1.1092378300038792</v>
      </c>
      <c r="S54" s="50">
        <f>[2]NP!I14+[2]NP!I33</f>
        <v>0</v>
      </c>
      <c r="T54" s="50">
        <f>[2]NP!J14+[2]NP!J33</f>
        <v>0</v>
      </c>
      <c r="U54" s="50">
        <f>[2]NP!K14+[2]NP!K33</f>
        <v>0</v>
      </c>
      <c r="V54" s="50">
        <f>[2]NP!L14+[2]NP!L33</f>
        <v>0</v>
      </c>
    </row>
    <row r="55" spans="1:22">
      <c r="N55" s="49"/>
      <c r="O55" s="49"/>
      <c r="P55" s="49"/>
      <c r="Q55" s="49"/>
      <c r="R55" s="49"/>
      <c r="S55" s="49"/>
      <c r="T55" s="49"/>
      <c r="U55" s="49"/>
      <c r="V55" s="49"/>
    </row>
    <row r="64" spans="1:22">
      <c r="A64" s="54" t="s">
        <v>157</v>
      </c>
      <c r="M64" s="52" t="s">
        <v>3</v>
      </c>
      <c r="N64" s="51">
        <v>2012</v>
      </c>
      <c r="O64" s="51">
        <v>2015</v>
      </c>
      <c r="P64" s="51">
        <v>2020</v>
      </c>
      <c r="Q64" s="51">
        <v>2025</v>
      </c>
      <c r="R64" s="51">
        <v>2030</v>
      </c>
      <c r="S64" s="51">
        <v>2035</v>
      </c>
      <c r="T64" s="51">
        <v>2040</v>
      </c>
      <c r="U64" s="51">
        <v>2045</v>
      </c>
      <c r="V64" s="51">
        <v>2050</v>
      </c>
    </row>
    <row r="65" spans="13:22">
      <c r="M65" s="51" t="s">
        <v>156</v>
      </c>
      <c r="N65" s="50">
        <v>5.5023915243931771</v>
      </c>
      <c r="O65" s="50">
        <v>14.102916218200718</v>
      </c>
      <c r="P65" s="50">
        <v>34.017066133072305</v>
      </c>
      <c r="Q65" s="50">
        <v>32.689547346402776</v>
      </c>
      <c r="R65" s="50">
        <v>21.264066215413848</v>
      </c>
      <c r="S65" s="50">
        <v>13.599826157120196</v>
      </c>
      <c r="T65" s="50">
        <v>13.599826030611235</v>
      </c>
      <c r="U65" s="50">
        <v>13.599826172940114</v>
      </c>
      <c r="V65" s="50">
        <v>0</v>
      </c>
    </row>
    <row r="66" spans="13:22">
      <c r="M66" s="51" t="s">
        <v>155</v>
      </c>
      <c r="N66" s="50">
        <v>65.422920971350734</v>
      </c>
      <c r="O66" s="50">
        <v>68.758579754351601</v>
      </c>
      <c r="P66" s="50">
        <v>77.559656829756932</v>
      </c>
      <c r="Q66" s="50">
        <v>111.76371190692424</v>
      </c>
      <c r="R66" s="50">
        <v>105.5575104151102</v>
      </c>
      <c r="S66" s="50">
        <v>141.3399146147141</v>
      </c>
      <c r="T66" s="50">
        <v>243.21341502998229</v>
      </c>
      <c r="U66" s="50">
        <v>328.79598272470884</v>
      </c>
      <c r="V66" s="50">
        <v>413.28935581175404</v>
      </c>
    </row>
    <row r="67" spans="13:22">
      <c r="M67" s="51" t="s">
        <v>154</v>
      </c>
      <c r="N67" s="50">
        <v>32.935363944453357</v>
      </c>
      <c r="O67" s="50">
        <v>23.344011139731368</v>
      </c>
      <c r="P67" s="50">
        <v>20.717174446511287</v>
      </c>
      <c r="Q67" s="50">
        <v>20.325835787743401</v>
      </c>
      <c r="R67" s="50">
        <v>17.328220107120931</v>
      </c>
      <c r="S67" s="50">
        <v>24.03070187458184</v>
      </c>
      <c r="T67" s="50">
        <v>26.417068289121381</v>
      </c>
      <c r="U67" s="50">
        <v>27.521630236474063</v>
      </c>
      <c r="V67" s="50">
        <v>29.572732426223922</v>
      </c>
    </row>
    <row r="68" spans="13:22">
      <c r="M68" s="51" t="s">
        <v>153</v>
      </c>
      <c r="N68" s="50">
        <v>473.62015315711096</v>
      </c>
      <c r="O68" s="50">
        <v>430.02208305642023</v>
      </c>
      <c r="P68" s="50">
        <v>422.10351460851973</v>
      </c>
      <c r="Q68" s="50">
        <v>448.60230539809254</v>
      </c>
      <c r="R68" s="50">
        <v>442.41705896377147</v>
      </c>
      <c r="S68" s="50">
        <v>464.51853377219368</v>
      </c>
      <c r="T68" s="50">
        <v>370.26435941573527</v>
      </c>
      <c r="U68" s="50">
        <v>295.67028228418178</v>
      </c>
      <c r="V68" s="50">
        <v>223.4867200818349</v>
      </c>
    </row>
    <row r="69" spans="13:22">
      <c r="M69" s="51" t="s">
        <v>152</v>
      </c>
      <c r="N69" s="50">
        <v>51.119379440886306</v>
      </c>
      <c r="O69" s="50">
        <v>39.873059763519827</v>
      </c>
      <c r="P69" s="50">
        <v>24.281715277432752</v>
      </c>
      <c r="Q69" s="50">
        <v>30.139027930263428</v>
      </c>
      <c r="R69" s="50">
        <v>42.355518653914132</v>
      </c>
      <c r="S69" s="50">
        <v>44.92224377430685</v>
      </c>
      <c r="T69" s="50">
        <v>42.995472899503511</v>
      </c>
      <c r="U69" s="50">
        <v>42.205584816246599</v>
      </c>
      <c r="V69" s="50">
        <v>40.025374889540174</v>
      </c>
    </row>
    <row r="70" spans="13:22">
      <c r="M70" s="51" t="s">
        <v>151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</row>
    <row r="71" spans="13:22">
      <c r="M71" s="51" t="s">
        <v>150</v>
      </c>
      <c r="N71" s="50">
        <v>1.5845659972683721</v>
      </c>
      <c r="O71" s="50">
        <v>2.4117407768229548</v>
      </c>
      <c r="P71" s="50">
        <v>3.3257409217006044</v>
      </c>
      <c r="Q71" s="50">
        <v>3.3257409217006044</v>
      </c>
      <c r="R71" s="50">
        <v>3.3257409217006044</v>
      </c>
      <c r="S71" s="50">
        <v>4.2463561267280685</v>
      </c>
      <c r="T71" s="50">
        <v>7.310804667251352</v>
      </c>
      <c r="U71" s="50">
        <v>7.3471790879815728</v>
      </c>
      <c r="V71" s="50">
        <v>7.5716103030912336</v>
      </c>
    </row>
    <row r="72" spans="13:22">
      <c r="M72" s="51" t="s">
        <v>149</v>
      </c>
      <c r="N72" s="50">
        <v>1.9285480531707613</v>
      </c>
      <c r="O72" s="50">
        <v>9.9822184952771522</v>
      </c>
      <c r="P72" s="50">
        <v>10.183082769339794</v>
      </c>
      <c r="Q72" s="50">
        <v>14.528934495119159</v>
      </c>
      <c r="R72" s="50">
        <v>14.528334596475915</v>
      </c>
      <c r="S72" s="50">
        <v>16.06677503510852</v>
      </c>
      <c r="T72" s="50">
        <v>16.975868735323946</v>
      </c>
      <c r="U72" s="50">
        <v>17.857964996476959</v>
      </c>
      <c r="V72" s="50">
        <v>32.780863482042498</v>
      </c>
    </row>
    <row r="73" spans="13:22">
      <c r="M73" s="51" t="s">
        <v>148</v>
      </c>
      <c r="N73" s="50">
        <v>119.05818995442401</v>
      </c>
      <c r="O73" s="50">
        <v>159.0586708707599</v>
      </c>
      <c r="P73" s="50">
        <v>158.81577809413761</v>
      </c>
      <c r="Q73" s="50">
        <v>119.98199230277194</v>
      </c>
      <c r="R73" s="50">
        <v>122.02658836587479</v>
      </c>
      <c r="S73" s="50">
        <v>69.836447095209536</v>
      </c>
      <c r="T73" s="50">
        <v>70.128506481325459</v>
      </c>
      <c r="U73" s="50">
        <v>71.078642229405588</v>
      </c>
      <c r="V73" s="50">
        <v>72.040226544180925</v>
      </c>
    </row>
    <row r="74" spans="13:22">
      <c r="M74" s="51" t="s">
        <v>147</v>
      </c>
      <c r="N74" s="50">
        <v>1.9946114662141246</v>
      </c>
      <c r="O74" s="50">
        <v>1.9508461526081564</v>
      </c>
      <c r="P74" s="50">
        <v>1.9070828790035412</v>
      </c>
      <c r="Q74" s="50">
        <v>1.8633174991704049</v>
      </c>
      <c r="R74" s="50">
        <v>1.1092380283190824</v>
      </c>
      <c r="S74" s="50">
        <v>0</v>
      </c>
      <c r="T74" s="50">
        <v>0</v>
      </c>
      <c r="U74" s="50">
        <v>0</v>
      </c>
      <c r="V74" s="50">
        <v>0</v>
      </c>
    </row>
    <row r="75" spans="13:22">
      <c r="N75" s="49"/>
      <c r="O75" s="49"/>
      <c r="P75" s="49"/>
      <c r="Q75" s="49"/>
      <c r="R75" s="49"/>
      <c r="S75" s="49"/>
      <c r="T75" s="49"/>
      <c r="U75" s="49"/>
      <c r="V75" s="49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AY20"/>
  <sheetViews>
    <sheetView showGridLines="0" workbookViewId="0"/>
  </sheetViews>
  <sheetFormatPr defaultRowHeight="15"/>
  <cols>
    <col min="17" max="17" width="25.85546875" customWidth="1"/>
    <col min="18" max="18" width="9.140625" customWidth="1"/>
  </cols>
  <sheetData>
    <row r="1" spans="1:51">
      <c r="A1" s="54" t="s">
        <v>467</v>
      </c>
    </row>
    <row r="4" spans="1:51" s="55" customFormat="1" ht="30" customHeight="1">
      <c r="Q4" s="56" t="s">
        <v>0</v>
      </c>
      <c r="R4" s="56" t="s">
        <v>162</v>
      </c>
      <c r="S4" s="56" t="s">
        <v>163</v>
      </c>
      <c r="T4" s="56" t="s">
        <v>164</v>
      </c>
      <c r="U4" s="56" t="s">
        <v>165</v>
      </c>
      <c r="V4" s="56" t="s">
        <v>166</v>
      </c>
      <c r="W4" s="56" t="s">
        <v>167</v>
      </c>
      <c r="X4" s="56"/>
      <c r="Y4" s="56" t="s">
        <v>168</v>
      </c>
      <c r="Z4" s="56" t="s">
        <v>169</v>
      </c>
      <c r="AA4" s="56" t="s">
        <v>170</v>
      </c>
      <c r="AB4" s="56" t="s">
        <v>171</v>
      </c>
      <c r="AC4" s="56" t="s">
        <v>172</v>
      </c>
      <c r="AD4" s="56" t="s">
        <v>173</v>
      </c>
      <c r="AE4" s="56"/>
      <c r="AF4" s="56" t="s">
        <v>174</v>
      </c>
      <c r="AG4" s="56" t="s">
        <v>175</v>
      </c>
      <c r="AH4" s="56" t="s">
        <v>176</v>
      </c>
      <c r="AI4" s="56" t="s">
        <v>177</v>
      </c>
      <c r="AJ4" s="56" t="s">
        <v>178</v>
      </c>
      <c r="AK4" s="56" t="s">
        <v>179</v>
      </c>
      <c r="AL4" s="56"/>
      <c r="AM4" s="56" t="s">
        <v>180</v>
      </c>
      <c r="AN4" s="56" t="s">
        <v>181</v>
      </c>
      <c r="AO4" s="56" t="s">
        <v>182</v>
      </c>
      <c r="AP4" s="56" t="s">
        <v>183</v>
      </c>
      <c r="AQ4" s="56" t="s">
        <v>184</v>
      </c>
      <c r="AR4" s="56" t="s">
        <v>185</v>
      </c>
      <c r="AS4" s="56"/>
      <c r="AT4" s="56" t="s">
        <v>186</v>
      </c>
      <c r="AU4" s="56" t="s">
        <v>187</v>
      </c>
      <c r="AV4" s="56" t="s">
        <v>188</v>
      </c>
      <c r="AW4" s="56" t="s">
        <v>189</v>
      </c>
      <c r="AX4" s="56" t="s">
        <v>190</v>
      </c>
      <c r="AY4" s="56" t="s">
        <v>191</v>
      </c>
    </row>
    <row r="5" spans="1:51">
      <c r="Q5" s="52" t="s">
        <v>192</v>
      </c>
      <c r="R5" s="50">
        <v>14.185824004539233</v>
      </c>
      <c r="S5" s="50">
        <v>14.128327658533417</v>
      </c>
      <c r="T5" s="50">
        <v>28.733588201861753</v>
      </c>
      <c r="U5" s="50">
        <v>29.494036918671597</v>
      </c>
      <c r="V5" s="50">
        <v>29.494039110125627</v>
      </c>
      <c r="W5" s="50">
        <v>23.000828745646615</v>
      </c>
      <c r="X5" s="50"/>
      <c r="Y5" s="50">
        <v>12.140137942131004</v>
      </c>
      <c r="Z5" s="50">
        <v>12.712970303083308</v>
      </c>
      <c r="AA5" s="50">
        <v>17.64532060143414</v>
      </c>
      <c r="AB5" s="50">
        <v>18.592122134259238</v>
      </c>
      <c r="AC5" s="50">
        <v>18.609497355430701</v>
      </c>
      <c r="AD5" s="50">
        <v>15.438854661259096</v>
      </c>
      <c r="AE5" s="50"/>
      <c r="AF5" s="50">
        <v>12.140135424921091</v>
      </c>
      <c r="AG5" s="50">
        <v>12.712968081047496</v>
      </c>
      <c r="AH5" s="50">
        <v>17.642666682037238</v>
      </c>
      <c r="AI5" s="50">
        <v>18.390153160535949</v>
      </c>
      <c r="AJ5" s="50">
        <v>18.390153701052078</v>
      </c>
      <c r="AK5" s="50">
        <v>15.43885056901752</v>
      </c>
      <c r="AL5" s="50"/>
      <c r="AM5" s="50">
        <v>12.140129101483806</v>
      </c>
      <c r="AN5" s="50">
        <v>12.712961902527589</v>
      </c>
      <c r="AO5" s="50">
        <v>17.642658019389629</v>
      </c>
      <c r="AP5" s="50">
        <v>18.390144385476244</v>
      </c>
      <c r="AQ5" s="50">
        <v>18.390144385499156</v>
      </c>
      <c r="AR5" s="50">
        <v>15.438842966359974</v>
      </c>
      <c r="AS5" s="50"/>
      <c r="AT5" s="50">
        <v>12.140137380824367</v>
      </c>
      <c r="AU5" s="50">
        <v>12.712970054538273</v>
      </c>
      <c r="AV5" s="50">
        <v>17.642667993049191</v>
      </c>
      <c r="AW5" s="50">
        <v>18.390154359464979</v>
      </c>
      <c r="AX5" s="50">
        <v>18.390154488207546</v>
      </c>
      <c r="AY5" s="50">
        <v>15.438851712554934</v>
      </c>
    </row>
    <row r="6" spans="1:51">
      <c r="Q6" s="52" t="s">
        <v>193</v>
      </c>
      <c r="R6" s="50">
        <v>43.138548446120069</v>
      </c>
      <c r="S6" s="50">
        <v>90.128295083377282</v>
      </c>
      <c r="T6" s="50">
        <v>191.97237077426516</v>
      </c>
      <c r="U6" s="50">
        <v>180.31127408028547</v>
      </c>
      <c r="V6" s="50">
        <v>193.35524963840467</v>
      </c>
      <c r="W6" s="50">
        <v>153.06796811838225</v>
      </c>
      <c r="X6" s="50"/>
      <c r="Y6" s="50">
        <v>6.9436493633425869</v>
      </c>
      <c r="Z6" s="50">
        <v>12.923907589037237</v>
      </c>
      <c r="AA6" s="50">
        <v>40.874610677179717</v>
      </c>
      <c r="AB6" s="50">
        <v>35.334054488145902</v>
      </c>
      <c r="AC6" s="50">
        <v>63.255130822593145</v>
      </c>
      <c r="AD6" s="50">
        <v>48.404820396869631</v>
      </c>
      <c r="AE6" s="50"/>
      <c r="AF6" s="50">
        <v>3.4373153612868026</v>
      </c>
      <c r="AG6" s="50">
        <v>7.3475194810758193</v>
      </c>
      <c r="AH6" s="50">
        <v>12.628334821370174</v>
      </c>
      <c r="AI6" s="50">
        <v>10.488867200784135</v>
      </c>
      <c r="AJ6" s="50">
        <v>13.636497491860295</v>
      </c>
      <c r="AK6" s="50">
        <v>8.832253421393423</v>
      </c>
      <c r="AL6" s="50"/>
      <c r="AM6" s="50">
        <v>2.2560008517975509</v>
      </c>
      <c r="AN6" s="50">
        <v>5.0567864450833859</v>
      </c>
      <c r="AO6" s="50">
        <v>8.6205874191741501</v>
      </c>
      <c r="AP6" s="50">
        <v>7.2502892608493905</v>
      </c>
      <c r="AQ6" s="50">
        <v>9.1895927724902542</v>
      </c>
      <c r="AR6" s="50">
        <v>4.8389455159605692</v>
      </c>
      <c r="AS6" s="50"/>
      <c r="AT6" s="50">
        <v>3.3830586000277725</v>
      </c>
      <c r="AU6" s="50">
        <v>7.2273221641191547</v>
      </c>
      <c r="AV6" s="50">
        <v>12.458579904946996</v>
      </c>
      <c r="AW6" s="50">
        <v>10.354130974814476</v>
      </c>
      <c r="AX6" s="50">
        <v>13.437563309891612</v>
      </c>
      <c r="AY6" s="50">
        <v>8.6685421472643966</v>
      </c>
    </row>
    <row r="7" spans="1:51">
      <c r="Q7" s="52" t="s">
        <v>194</v>
      </c>
      <c r="R7" s="50">
        <v>9.3737495942510662</v>
      </c>
      <c r="S7" s="50">
        <v>9.0898236556918643</v>
      </c>
      <c r="T7" s="50">
        <v>4.3050927187866241</v>
      </c>
      <c r="U7" s="50">
        <v>4.3045001357270785</v>
      </c>
      <c r="V7" s="50">
        <v>4.3036535205689894</v>
      </c>
      <c r="W7" s="50">
        <v>3.4081371745238025</v>
      </c>
      <c r="X7" s="50"/>
      <c r="Y7" s="50">
        <v>5.2364927342135079</v>
      </c>
      <c r="Z7" s="50">
        <v>5.1805402678140915</v>
      </c>
      <c r="AA7" s="50">
        <v>7.7312206544422208</v>
      </c>
      <c r="AB7" s="50">
        <v>7.7312343229244718</v>
      </c>
      <c r="AC7" s="50">
        <v>7.7304430504928003</v>
      </c>
      <c r="AD7" s="50">
        <v>5.4792876772508761</v>
      </c>
      <c r="AE7" s="50"/>
      <c r="AF7" s="50">
        <v>2.2365583767089112</v>
      </c>
      <c r="AG7" s="50">
        <v>3.207662168894712</v>
      </c>
      <c r="AH7" s="50">
        <v>5.254078029950068</v>
      </c>
      <c r="AI7" s="50">
        <v>4.645271218830981</v>
      </c>
      <c r="AJ7" s="50">
        <v>2.4186188153277097</v>
      </c>
      <c r="AK7" s="50">
        <v>2.8465648610534</v>
      </c>
      <c r="AL7" s="50"/>
      <c r="AM7" s="50">
        <v>0.10244078260616521</v>
      </c>
      <c r="AN7" s="50">
        <v>9.460790615228884E-2</v>
      </c>
      <c r="AO7" s="50">
        <v>0.20367546522350788</v>
      </c>
      <c r="AP7" s="50">
        <v>0.20367559409742364</v>
      </c>
      <c r="AQ7" s="50">
        <v>0.2036751417231589</v>
      </c>
      <c r="AR7" s="50">
        <v>0.13054951790713037</v>
      </c>
      <c r="AS7" s="50"/>
      <c r="AT7" s="50">
        <v>2.2655168037140507</v>
      </c>
      <c r="AU7" s="50">
        <v>2.1493261399506585</v>
      </c>
      <c r="AV7" s="50">
        <v>3.8378459071944451</v>
      </c>
      <c r="AW7" s="50">
        <v>3.8335640166277392</v>
      </c>
      <c r="AX7" s="50">
        <v>3.4777313951209954</v>
      </c>
      <c r="AY7" s="50">
        <v>2.6322276468332313</v>
      </c>
    </row>
    <row r="8" spans="1:51">
      <c r="Q8" s="52" t="s">
        <v>195</v>
      </c>
      <c r="R8" s="50">
        <v>111.17406500480853</v>
      </c>
      <c r="S8" s="50">
        <v>151.16811034569872</v>
      </c>
      <c r="T8" s="50">
        <v>148.77582431038996</v>
      </c>
      <c r="U8" s="50">
        <v>145.86356256126427</v>
      </c>
      <c r="V8" s="50">
        <v>131.89843079639249</v>
      </c>
      <c r="W8" s="50">
        <v>143.00332566460679</v>
      </c>
      <c r="X8" s="50"/>
      <c r="Y8" s="50">
        <v>61.857271943768701</v>
      </c>
      <c r="Z8" s="50">
        <v>64.647362978170037</v>
      </c>
      <c r="AA8" s="50">
        <v>98.972264964838232</v>
      </c>
      <c r="AB8" s="50">
        <v>96.494037828494982</v>
      </c>
      <c r="AC8" s="50">
        <v>119.86876228583235</v>
      </c>
      <c r="AD8" s="50">
        <v>93.734517171788099</v>
      </c>
      <c r="AE8" s="50"/>
      <c r="AF8" s="50">
        <v>39.878304635865248</v>
      </c>
      <c r="AG8" s="50">
        <v>48.493772992557219</v>
      </c>
      <c r="AH8" s="50">
        <v>64.282553002702898</v>
      </c>
      <c r="AI8" s="50">
        <v>55.217364931108008</v>
      </c>
      <c r="AJ8" s="50">
        <v>38.601732534014296</v>
      </c>
      <c r="AK8" s="50">
        <v>41.265185586171206</v>
      </c>
      <c r="AL8" s="50"/>
      <c r="AM8" s="50">
        <v>4.6622972452646803</v>
      </c>
      <c r="AN8" s="50">
        <v>15.588869465521533</v>
      </c>
      <c r="AO8" s="50">
        <v>22.653914651069169</v>
      </c>
      <c r="AP8" s="50">
        <v>17.042712549496692</v>
      </c>
      <c r="AQ8" s="50">
        <v>22.955540947399744</v>
      </c>
      <c r="AR8" s="50">
        <v>16.679841439158015</v>
      </c>
      <c r="AS8" s="50"/>
      <c r="AT8" s="50">
        <v>30.11132624680419</v>
      </c>
      <c r="AU8" s="50">
        <v>43.003808954562835</v>
      </c>
      <c r="AV8" s="50">
        <v>48.58116228097704</v>
      </c>
      <c r="AW8" s="50">
        <v>49.782900269353497</v>
      </c>
      <c r="AX8" s="50">
        <v>58.199676364991959</v>
      </c>
      <c r="AY8" s="50">
        <v>46.569485782394743</v>
      </c>
    </row>
    <row r="9" spans="1:51">
      <c r="Q9" s="52" t="s">
        <v>196</v>
      </c>
      <c r="R9" s="50">
        <v>0.15009934664806721</v>
      </c>
      <c r="S9" s="50">
        <v>0.15736568860961131</v>
      </c>
      <c r="T9" s="50">
        <v>0.21810735973701292</v>
      </c>
      <c r="U9" s="50">
        <v>0.22751323402270177</v>
      </c>
      <c r="V9" s="50">
        <v>0.22751323402270177</v>
      </c>
      <c r="W9" s="50">
        <v>0.19115233328665629</v>
      </c>
      <c r="X9" s="50"/>
      <c r="Y9" s="50">
        <v>0.15017284904700781</v>
      </c>
      <c r="Z9" s="50">
        <v>0.15725716418290769</v>
      </c>
      <c r="AA9" s="50">
        <v>0.21824594490731022</v>
      </c>
      <c r="AB9" s="50">
        <v>0.22749152595658839</v>
      </c>
      <c r="AC9" s="50">
        <v>0.22749152595658839</v>
      </c>
      <c r="AD9" s="50">
        <v>0.19097788075242447</v>
      </c>
      <c r="AE9" s="50"/>
      <c r="AF9" s="50">
        <v>0.15016660022786243</v>
      </c>
      <c r="AG9" s="50">
        <v>0.15725139263934815</v>
      </c>
      <c r="AH9" s="50">
        <v>0.2182335085028218</v>
      </c>
      <c r="AI9" s="50">
        <v>0.2274790895521</v>
      </c>
      <c r="AJ9" s="50">
        <v>0.2274790895521</v>
      </c>
      <c r="AK9" s="50">
        <v>0.19096991141431569</v>
      </c>
      <c r="AL9" s="50"/>
      <c r="AM9" s="50">
        <v>0.15016014071006006</v>
      </c>
      <c r="AN9" s="50">
        <v>0.1572454264622283</v>
      </c>
      <c r="AO9" s="50">
        <v>0.21822065279243993</v>
      </c>
      <c r="AP9" s="50">
        <v>0.22746623384171807</v>
      </c>
      <c r="AQ9" s="50">
        <v>0.22746623384171807</v>
      </c>
      <c r="AR9" s="50">
        <v>0.19096167363791339</v>
      </c>
      <c r="AS9" s="50"/>
      <c r="AT9" s="50">
        <v>0.150165123699981</v>
      </c>
      <c r="AU9" s="50">
        <v>0.15725002902874927</v>
      </c>
      <c r="AV9" s="50">
        <v>0.21823057011389169</v>
      </c>
      <c r="AW9" s="50">
        <v>0.22747615116316983</v>
      </c>
      <c r="AX9" s="50">
        <v>0.22747615116316983</v>
      </c>
      <c r="AY9" s="50">
        <v>0.19096802862054738</v>
      </c>
    </row>
    <row r="10" spans="1:51">
      <c r="Q10" s="52" t="s">
        <v>197</v>
      </c>
      <c r="R10" s="50">
        <v>3.954040478560835E-5</v>
      </c>
      <c r="S10" s="50">
        <v>4.7278785333662403E-5</v>
      </c>
      <c r="T10" s="50">
        <v>9.1510509417109349E-5</v>
      </c>
      <c r="U10" s="50">
        <v>8.4330960507465191E-5</v>
      </c>
      <c r="V10" s="50">
        <v>9.105872028782638E-5</v>
      </c>
      <c r="W10" s="50">
        <v>4.9261885185899164E-5</v>
      </c>
      <c r="X10" s="50"/>
      <c r="Y10" s="50">
        <v>2.1189066974569154E-5</v>
      </c>
      <c r="Z10" s="50">
        <v>2.5539214276578666E-5</v>
      </c>
      <c r="AA10" s="50">
        <v>4.7074087813044505E-5</v>
      </c>
      <c r="AB10" s="50">
        <v>4.5309484175041276E-5</v>
      </c>
      <c r="AC10" s="50">
        <v>4.7767112079571053E-5</v>
      </c>
      <c r="AD10" s="50">
        <v>2.6496325665005727E-5</v>
      </c>
      <c r="AE10" s="50"/>
      <c r="AF10" s="50">
        <v>1.2249372261296039E-5</v>
      </c>
      <c r="AG10" s="50">
        <v>1.4899316059631514E-5</v>
      </c>
      <c r="AH10" s="50">
        <v>2.7336654186631848E-5</v>
      </c>
      <c r="AI10" s="50">
        <v>2.6199491166481708E-5</v>
      </c>
      <c r="AJ10" s="50">
        <v>2.7649634341594371E-5</v>
      </c>
      <c r="AK10" s="50">
        <v>1.5087829061714128E-5</v>
      </c>
      <c r="AL10" s="50"/>
      <c r="AM10" s="50">
        <v>3.3662755840657198E-6</v>
      </c>
      <c r="AN10" s="50">
        <v>4.5757769635975503E-6</v>
      </c>
      <c r="AO10" s="50">
        <v>8.160651037550938E-6</v>
      </c>
      <c r="AP10" s="50">
        <v>7.4470048756970226E-6</v>
      </c>
      <c r="AQ10" s="50">
        <v>8.2035612575501378E-6</v>
      </c>
      <c r="AR10" s="50">
        <v>4.5261130106394448E-6</v>
      </c>
      <c r="AS10" s="50"/>
      <c r="AT10" s="50">
        <v>1.0321466470359594E-5</v>
      </c>
      <c r="AU10" s="50">
        <v>1.2731582594005747E-5</v>
      </c>
      <c r="AV10" s="50">
        <v>2.3308135620348127E-5</v>
      </c>
      <c r="AW10" s="50">
        <v>2.2201157477230068E-5</v>
      </c>
      <c r="AX10" s="50">
        <v>2.3593695087731784E-5</v>
      </c>
      <c r="AY10" s="50">
        <v>1.30300378930057E-5</v>
      </c>
    </row>
    <row r="11" spans="1:51">
      <c r="Q11" s="52" t="s">
        <v>198</v>
      </c>
      <c r="R11" s="50">
        <v>5.801429131990071</v>
      </c>
      <c r="S11" s="50">
        <v>6.082403412380426</v>
      </c>
      <c r="T11" s="50">
        <v>8.4294397990482057</v>
      </c>
      <c r="U11" s="50">
        <v>8.7930454828372984</v>
      </c>
      <c r="V11" s="50">
        <v>8.7930454828372984</v>
      </c>
      <c r="W11" s="50">
        <v>7.3881501314453377</v>
      </c>
      <c r="X11" s="50"/>
      <c r="Y11" s="50">
        <v>5.80477367700498</v>
      </c>
      <c r="Z11" s="50">
        <v>6.0786725682576153</v>
      </c>
      <c r="AA11" s="50">
        <v>8.4357976702406319</v>
      </c>
      <c r="AB11" s="50">
        <v>8.793206850646671</v>
      </c>
      <c r="AC11" s="50">
        <v>8.793206850646671</v>
      </c>
      <c r="AD11" s="50">
        <v>7.3820474963453613</v>
      </c>
      <c r="AE11" s="50"/>
      <c r="AF11" s="50">
        <v>5.8047734985906585</v>
      </c>
      <c r="AG11" s="50">
        <v>6.0786724034703159</v>
      </c>
      <c r="AH11" s="50">
        <v>8.4357973151603147</v>
      </c>
      <c r="AI11" s="50">
        <v>8.7932064955663556</v>
      </c>
      <c r="AJ11" s="50">
        <v>8.7932064955663556</v>
      </c>
      <c r="AK11" s="50">
        <v>7.3820472688073204</v>
      </c>
      <c r="AL11" s="50"/>
      <c r="AM11" s="50">
        <v>5.804773314160534</v>
      </c>
      <c r="AN11" s="50">
        <v>6.0786722331259009</v>
      </c>
      <c r="AO11" s="50">
        <v>8.4357969481081092</v>
      </c>
      <c r="AP11" s="50">
        <v>8.7932061285141465</v>
      </c>
      <c r="AQ11" s="50">
        <v>8.7932061285141465</v>
      </c>
      <c r="AR11" s="50">
        <v>7.3820470336049153</v>
      </c>
      <c r="AS11" s="50"/>
      <c r="AT11" s="50">
        <v>5.8047734564332991</v>
      </c>
      <c r="AU11" s="50">
        <v>6.0786723645369332</v>
      </c>
      <c r="AV11" s="50">
        <v>8.4357972312643543</v>
      </c>
      <c r="AW11" s="50">
        <v>8.7932064116703934</v>
      </c>
      <c r="AX11" s="50">
        <v>8.7932064116703934</v>
      </c>
      <c r="AY11" s="50">
        <v>7.3820472150503855</v>
      </c>
    </row>
    <row r="12" spans="1:51">
      <c r="Q12" s="52" t="s">
        <v>199</v>
      </c>
      <c r="R12" s="50">
        <v>3.3433796856788572E-5</v>
      </c>
      <c r="S12" s="50">
        <v>3.5396602908736138E-5</v>
      </c>
      <c r="T12" s="50">
        <v>4.9501590292677876E-5</v>
      </c>
      <c r="U12" s="50">
        <v>4.9532621502162227E-5</v>
      </c>
      <c r="V12" s="50">
        <v>4.9663547723131914E-5</v>
      </c>
      <c r="W12" s="50">
        <v>4.6820081420364776E-5</v>
      </c>
      <c r="X12" s="50"/>
      <c r="Y12" s="50">
        <v>8.7363473998478556E-6</v>
      </c>
      <c r="Z12" s="50">
        <v>9.049596747781641E-6</v>
      </c>
      <c r="AA12" s="50">
        <v>1.0244485655308849E-5</v>
      </c>
      <c r="AB12" s="50">
        <v>1.0267621322346175E-5</v>
      </c>
      <c r="AC12" s="50">
        <v>1.0702606424190405E-5</v>
      </c>
      <c r="AD12" s="50">
        <v>9.7002327842049746E-6</v>
      </c>
      <c r="AE12" s="50"/>
      <c r="AF12" s="50">
        <v>4.8858703899114999E-6</v>
      </c>
      <c r="AG12" s="50">
        <v>4.9463275638094218E-6</v>
      </c>
      <c r="AH12" s="50">
        <v>5.2955308756598004E-6</v>
      </c>
      <c r="AI12" s="50">
        <v>5.3157302765566378E-6</v>
      </c>
      <c r="AJ12" s="50">
        <v>5.3577641535372015E-6</v>
      </c>
      <c r="AK12" s="50">
        <v>5.0258901651881195E-6</v>
      </c>
      <c r="AL12" s="50"/>
      <c r="AM12" s="50">
        <v>3.5935839222040038E-6</v>
      </c>
      <c r="AN12" s="50">
        <v>3.6039927276715253E-6</v>
      </c>
      <c r="AO12" s="50">
        <v>3.6745744431901683E-6</v>
      </c>
      <c r="AP12" s="50">
        <v>3.6681656305535E-6</v>
      </c>
      <c r="AQ12" s="50">
        <v>3.6763600921471086E-6</v>
      </c>
      <c r="AR12" s="50">
        <v>3.599456262105021E-6</v>
      </c>
      <c r="AS12" s="50"/>
      <c r="AT12" s="50">
        <v>5.7950855017713231E-6</v>
      </c>
      <c r="AU12" s="50">
        <v>5.8587168609905611E-6</v>
      </c>
      <c r="AV12" s="50">
        <v>6.1540277551307072E-6</v>
      </c>
      <c r="AW12" s="50">
        <v>6.1565164942668266E-6</v>
      </c>
      <c r="AX12" s="50">
        <v>6.1862045134041939E-6</v>
      </c>
      <c r="AY12" s="50">
        <v>5.8691152202091231E-6</v>
      </c>
    </row>
    <row r="13" spans="1:51">
      <c r="Q13" s="52" t="s">
        <v>200</v>
      </c>
      <c r="R13" s="50">
        <v>0.29906706187441445</v>
      </c>
      <c r="S13" s="50">
        <v>0.3135513999665398</v>
      </c>
      <c r="T13" s="50">
        <v>0.43454276292517657</v>
      </c>
      <c r="U13" s="50">
        <v>0.45328682322574348</v>
      </c>
      <c r="V13" s="50">
        <v>0.45328682322574348</v>
      </c>
      <c r="W13" s="50">
        <v>0.38086345716340281</v>
      </c>
      <c r="X13" s="50"/>
      <c r="Y13" s="50">
        <v>0.29923927400152073</v>
      </c>
      <c r="Z13" s="50">
        <v>0.31335888760037867</v>
      </c>
      <c r="AA13" s="50">
        <v>0.43487011496905337</v>
      </c>
      <c r="AB13" s="50">
        <v>0.45329474232826944</v>
      </c>
      <c r="AC13" s="50">
        <v>0.45329474232826944</v>
      </c>
      <c r="AD13" s="50">
        <v>0.38054860715430205</v>
      </c>
      <c r="AE13" s="50"/>
      <c r="AF13" s="50">
        <v>0.29923916842570647</v>
      </c>
      <c r="AG13" s="50">
        <v>0.31335879008828932</v>
      </c>
      <c r="AH13" s="50">
        <v>0.4348699048519899</v>
      </c>
      <c r="AI13" s="50">
        <v>0.45329453221120597</v>
      </c>
      <c r="AJ13" s="50">
        <v>0.45329453221120597</v>
      </c>
      <c r="AK13" s="50">
        <v>0.38054847250976531</v>
      </c>
      <c r="AL13" s="50"/>
      <c r="AM13" s="50">
        <v>0.2992390592900705</v>
      </c>
      <c r="AN13" s="50">
        <v>0.3133586892878033</v>
      </c>
      <c r="AO13" s="50">
        <v>0.43486968765061812</v>
      </c>
      <c r="AP13" s="50">
        <v>0.45329431500983425</v>
      </c>
      <c r="AQ13" s="50">
        <v>0.45329431500983425</v>
      </c>
      <c r="AR13" s="50">
        <v>0.38054833332987692</v>
      </c>
      <c r="AS13" s="50"/>
      <c r="AT13" s="50">
        <v>0.29923914347929181</v>
      </c>
      <c r="AU13" s="50">
        <v>0.31335876704964855</v>
      </c>
      <c r="AV13" s="50">
        <v>0.43486985520696142</v>
      </c>
      <c r="AW13" s="50">
        <v>0.45329448256617755</v>
      </c>
      <c r="AX13" s="50">
        <v>0.45329448256617755</v>
      </c>
      <c r="AY13" s="50">
        <v>0.38054844069935756</v>
      </c>
    </row>
    <row r="14" spans="1:51">
      <c r="Q14" s="52" t="s">
        <v>201</v>
      </c>
      <c r="R14" s="50">
        <v>5.0794323832112202E-7</v>
      </c>
      <c r="S14" s="50">
        <v>6.6375174489639779E-7</v>
      </c>
      <c r="T14" s="50">
        <v>1.3165750473745783E-6</v>
      </c>
      <c r="U14" s="50">
        <v>1.1260856538302247E-6</v>
      </c>
      <c r="V14" s="50">
        <v>1.3121768872315589E-6</v>
      </c>
      <c r="W14" s="50">
        <v>7.7615596191040731E-7</v>
      </c>
      <c r="X14" s="50"/>
      <c r="Y14" s="50">
        <v>2.6461992714144523E-7</v>
      </c>
      <c r="Z14" s="50">
        <v>3.5107952582519036E-7</v>
      </c>
      <c r="AA14" s="50">
        <v>6.3709228271685379E-7</v>
      </c>
      <c r="AB14" s="50">
        <v>5.8995242295676761E-7</v>
      </c>
      <c r="AC14" s="50">
        <v>6.5656612110224187E-7</v>
      </c>
      <c r="AD14" s="50">
        <v>4.0830928038205005E-7</v>
      </c>
      <c r="AE14" s="50"/>
      <c r="AF14" s="50">
        <v>1.4342881499156633E-7</v>
      </c>
      <c r="AG14" s="50">
        <v>1.9389044037601641E-7</v>
      </c>
      <c r="AH14" s="50">
        <v>3.4817504474516078E-7</v>
      </c>
      <c r="AI14" s="50">
        <v>3.197535082325718E-7</v>
      </c>
      <c r="AJ14" s="50">
        <v>3.5680713942285147E-7</v>
      </c>
      <c r="AK14" s="50">
        <v>2.1567235120399071E-7</v>
      </c>
      <c r="AL14" s="50"/>
      <c r="AM14" s="50">
        <v>2.9632909835846764E-8</v>
      </c>
      <c r="AN14" s="50">
        <v>5.2924769419137447E-8</v>
      </c>
      <c r="AO14" s="50">
        <v>8.8983634252976826E-8</v>
      </c>
      <c r="AP14" s="50">
        <v>7.2647181506976546E-8</v>
      </c>
      <c r="AQ14" s="50">
        <v>9.0275282017312927E-8</v>
      </c>
      <c r="AR14" s="50">
        <v>5.6194937063427115E-8</v>
      </c>
      <c r="AS14" s="50"/>
      <c r="AT14" s="50">
        <v>1.2055502104442553E-7</v>
      </c>
      <c r="AU14" s="50">
        <v>1.675368064485538E-7</v>
      </c>
      <c r="AV14" s="50">
        <v>2.9977817644815243E-7</v>
      </c>
      <c r="AW14" s="50">
        <v>2.7207674478814905E-7</v>
      </c>
      <c r="AX14" s="50">
        <v>3.077748688663662E-7</v>
      </c>
      <c r="AY14" s="50">
        <v>1.9011482160179535E-7</v>
      </c>
    </row>
    <row r="15" spans="1:51">
      <c r="Q15" s="52" t="s">
        <v>202</v>
      </c>
      <c r="R15" s="50">
        <v>3.2603791051079067</v>
      </c>
      <c r="S15" s="50">
        <v>3.4111371268358455</v>
      </c>
      <c r="T15" s="50">
        <v>4.7679354621383547</v>
      </c>
      <c r="U15" s="50">
        <v>4.968710637899342</v>
      </c>
      <c r="V15" s="50">
        <v>4.968710187914696</v>
      </c>
      <c r="W15" s="50">
        <v>4.1521645523400164</v>
      </c>
      <c r="X15" s="50"/>
      <c r="Y15" s="50">
        <v>3.2335799962182628</v>
      </c>
      <c r="Z15" s="50">
        <v>3.3826249453570765</v>
      </c>
      <c r="AA15" s="50">
        <v>4.7145478626070361</v>
      </c>
      <c r="AB15" s="50">
        <v>4.9118808958696967</v>
      </c>
      <c r="AC15" s="50">
        <v>4.9118808866867134</v>
      </c>
      <c r="AD15" s="50">
        <v>4.1123093661744434</v>
      </c>
      <c r="AE15" s="50"/>
      <c r="AF15" s="50">
        <v>3.2198627757395459</v>
      </c>
      <c r="AG15" s="50">
        <v>3.3699556295238411</v>
      </c>
      <c r="AH15" s="50">
        <v>4.6872472013755146</v>
      </c>
      <c r="AI15" s="50">
        <v>4.8845795103214762</v>
      </c>
      <c r="AJ15" s="50">
        <v>4.8845796030524991</v>
      </c>
      <c r="AK15" s="50">
        <v>4.0948153639994489</v>
      </c>
      <c r="AL15" s="50"/>
      <c r="AM15" s="50">
        <v>3.2056819977711601</v>
      </c>
      <c r="AN15" s="50">
        <v>3.356858652582638</v>
      </c>
      <c r="AO15" s="50">
        <v>4.6590256112456441</v>
      </c>
      <c r="AP15" s="50">
        <v>4.8563571156918846</v>
      </c>
      <c r="AQ15" s="50">
        <v>4.8563571163534451</v>
      </c>
      <c r="AR15" s="50">
        <v>4.0767312347577702</v>
      </c>
      <c r="AS15" s="50"/>
      <c r="AT15" s="50">
        <v>3.2166213176898277</v>
      </c>
      <c r="AU15" s="50">
        <v>3.3669620615717308</v>
      </c>
      <c r="AV15" s="50">
        <v>4.6807966100416065</v>
      </c>
      <c r="AW15" s="50">
        <v>4.8781287768371682</v>
      </c>
      <c r="AX15" s="50">
        <v>4.8781287918994201</v>
      </c>
      <c r="AY15" s="50">
        <v>4.0906817664495367</v>
      </c>
    </row>
    <row r="16" spans="1:51">
      <c r="Q16" s="52" t="s">
        <v>203</v>
      </c>
      <c r="R16" s="50">
        <v>3.0294478496425992</v>
      </c>
      <c r="S16" s="50">
        <v>4.2726413729726911</v>
      </c>
      <c r="T16" s="50">
        <v>8.6067198497346009</v>
      </c>
      <c r="U16" s="50">
        <v>6.9858687756830324</v>
      </c>
      <c r="V16" s="50">
        <v>8.6603553555808084</v>
      </c>
      <c r="W16" s="50">
        <v>5.5167701024084996</v>
      </c>
      <c r="X16" s="50"/>
      <c r="Y16" s="50">
        <v>1.5721072918927299</v>
      </c>
      <c r="Z16" s="50">
        <v>2.2515236619033305</v>
      </c>
      <c r="AA16" s="50">
        <v>4.0634012824960566</v>
      </c>
      <c r="AB16" s="50">
        <v>3.6470978545162289</v>
      </c>
      <c r="AC16" s="50">
        <v>4.2396201206423223</v>
      </c>
      <c r="AD16" s="50">
        <v>2.8845002941082205</v>
      </c>
      <c r="AE16" s="50"/>
      <c r="AF16" s="50">
        <v>0.82389822711470395</v>
      </c>
      <c r="AG16" s="50">
        <v>1.2013103269624992</v>
      </c>
      <c r="AH16" s="50">
        <v>2.1367212686744139</v>
      </c>
      <c r="AI16" s="50">
        <v>1.903048667052879</v>
      </c>
      <c r="AJ16" s="50">
        <v>2.2124513192539905</v>
      </c>
      <c r="AK16" s="50">
        <v>1.4447737016390412</v>
      </c>
      <c r="AL16" s="50"/>
      <c r="AM16" s="50">
        <v>0.17102574331991544</v>
      </c>
      <c r="AN16" s="50">
        <v>0.34044330303503462</v>
      </c>
      <c r="AO16" s="50">
        <v>0.5607473162132478</v>
      </c>
      <c r="AP16" s="50">
        <v>0.43912336137241209</v>
      </c>
      <c r="AQ16" s="50">
        <v>0.57250287934191801</v>
      </c>
      <c r="AR16" s="50">
        <v>0.37454621559785045</v>
      </c>
      <c r="AS16" s="50"/>
      <c r="AT16" s="50">
        <v>0.70609006065427249</v>
      </c>
      <c r="AU16" s="50">
        <v>1.0633120980373882</v>
      </c>
      <c r="AV16" s="50">
        <v>1.8852226828521979</v>
      </c>
      <c r="AW16" s="50">
        <v>1.6566513470296256</v>
      </c>
      <c r="AX16" s="50">
        <v>1.9567016785098843</v>
      </c>
      <c r="AY16" s="50">
        <v>1.3092622438049411</v>
      </c>
    </row>
    <row r="17" spans="17:51">
      <c r="Q17" s="52" t="s">
        <v>204</v>
      </c>
      <c r="R17" s="50">
        <v>0</v>
      </c>
      <c r="S17" s="50">
        <v>1.7963536906406684E-7</v>
      </c>
      <c r="T17" s="50">
        <v>1.5657684421529731E-6</v>
      </c>
      <c r="U17" s="50">
        <v>1.5657684421529731E-6</v>
      </c>
      <c r="V17" s="50">
        <v>1.7963536906406684E-7</v>
      </c>
      <c r="W17" s="50">
        <v>0</v>
      </c>
      <c r="X17" s="50"/>
      <c r="Y17" s="50">
        <v>0</v>
      </c>
      <c r="Z17" s="50">
        <v>1.7962085233779527E-7</v>
      </c>
      <c r="AA17" s="50">
        <v>1.5657591822688473E-6</v>
      </c>
      <c r="AB17" s="50">
        <v>1.5657591822688473E-6</v>
      </c>
      <c r="AC17" s="50">
        <v>1.7962085233779527E-7</v>
      </c>
      <c r="AD17" s="50">
        <v>0</v>
      </c>
      <c r="AE17" s="50"/>
      <c r="AF17" s="50">
        <v>0</v>
      </c>
      <c r="AG17" s="50">
        <v>1.4677281264136925E-6</v>
      </c>
      <c r="AH17" s="50">
        <v>4.1627935791177281E-6</v>
      </c>
      <c r="AI17" s="50">
        <v>4.1627935791177281E-6</v>
      </c>
      <c r="AJ17" s="50">
        <v>3.9001238169360647E-6</v>
      </c>
      <c r="AK17" s="50">
        <v>0</v>
      </c>
      <c r="AL17" s="50"/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/>
      <c r="AT17" s="50">
        <v>0</v>
      </c>
      <c r="AU17" s="50">
        <v>6.6215950989833515E-7</v>
      </c>
      <c r="AV17" s="50">
        <v>2.6486149286368484E-6</v>
      </c>
      <c r="AW17" s="50">
        <v>2.6486149286368484E-6</v>
      </c>
      <c r="AX17" s="50">
        <v>1.6661163246639029E-6</v>
      </c>
      <c r="AY17" s="50">
        <v>0</v>
      </c>
    </row>
    <row r="18" spans="17:51">
      <c r="Q18" s="52" t="s">
        <v>205</v>
      </c>
      <c r="R18" s="50">
        <v>-42.767962247193076</v>
      </c>
      <c r="S18" s="50">
        <v>-31.695851399680386</v>
      </c>
      <c r="T18" s="50">
        <v>41.622235018002684</v>
      </c>
      <c r="U18" s="50">
        <v>-25.235223630104617</v>
      </c>
      <c r="V18" s="50">
        <v>53.242932485164985</v>
      </c>
      <c r="W18" s="50">
        <v>1.1806174168978441E-2</v>
      </c>
      <c r="X18" s="50"/>
      <c r="Y18" s="50">
        <v>-25.551898544694566</v>
      </c>
      <c r="Z18" s="50">
        <v>1.0201771615825685</v>
      </c>
      <c r="AA18" s="50">
        <v>17.464485547490959</v>
      </c>
      <c r="AB18" s="50">
        <v>4.1234640918305261E-2</v>
      </c>
      <c r="AC18" s="50">
        <v>4.401384736614018</v>
      </c>
      <c r="AD18" s="50">
        <v>1.1301977860349275</v>
      </c>
      <c r="AE18" s="50"/>
      <c r="AF18" s="50">
        <v>-20.852848133816902</v>
      </c>
      <c r="AG18" s="50">
        <v>-12.429425504218214</v>
      </c>
      <c r="AH18" s="50">
        <v>-2.4034952602175848</v>
      </c>
      <c r="AI18" s="50">
        <v>-5.018143927722182</v>
      </c>
      <c r="AJ18" s="50">
        <v>29.895434142910673</v>
      </c>
      <c r="AK18" s="50">
        <v>7.5812754795982089</v>
      </c>
      <c r="AL18" s="50"/>
      <c r="AM18" s="50">
        <v>-4.8113520344090751E-4</v>
      </c>
      <c r="AN18" s="50">
        <v>-0.66867720734054947</v>
      </c>
      <c r="AO18" s="50">
        <v>0.6527030363035744</v>
      </c>
      <c r="AP18" s="50">
        <v>-1.1826580826105497</v>
      </c>
      <c r="AQ18" s="50">
        <v>1.1537471460363338</v>
      </c>
      <c r="AR18" s="50">
        <v>-1.0227899777351976E-3</v>
      </c>
      <c r="AS18" s="50"/>
      <c r="AT18" s="50">
        <v>-8.733320485993044</v>
      </c>
      <c r="AU18" s="50">
        <v>-4.4978531289513972</v>
      </c>
      <c r="AV18" s="50">
        <v>11.459838663643529</v>
      </c>
      <c r="AW18" s="50">
        <v>-2.1298366964127613</v>
      </c>
      <c r="AX18" s="50">
        <v>3.2669330410463848</v>
      </c>
      <c r="AY18" s="50">
        <v>-1.1590173267920435E-4</v>
      </c>
    </row>
    <row r="19" spans="17:51">
      <c r="Q19" s="52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</row>
    <row r="20" spans="17:51">
      <c r="Q20" s="52" t="s">
        <v>206</v>
      </c>
      <c r="R20" s="50">
        <v>147.64472077993375</v>
      </c>
      <c r="S20" s="50">
        <v>247.05588786316142</v>
      </c>
      <c r="T20" s="50">
        <v>437.8660001513328</v>
      </c>
      <c r="U20" s="50">
        <v>356.16671157494807</v>
      </c>
      <c r="V20" s="50">
        <v>435.39735884831828</v>
      </c>
      <c r="W20" s="50">
        <v>340.12126331209487</v>
      </c>
      <c r="X20" s="50"/>
      <c r="Y20" s="50">
        <v>71.685556716960036</v>
      </c>
      <c r="Z20" s="50">
        <v>108.66843064649994</v>
      </c>
      <c r="AA20" s="50">
        <v>200.55482484203031</v>
      </c>
      <c r="AB20" s="50">
        <v>176.22571301687748</v>
      </c>
      <c r="AC20" s="50">
        <v>232.49077168312905</v>
      </c>
      <c r="AD20" s="50">
        <v>179.13809794260516</v>
      </c>
      <c r="AE20" s="50"/>
      <c r="AF20" s="50">
        <v>47.13742321373509</v>
      </c>
      <c r="AG20" s="50">
        <v>70.453067269303517</v>
      </c>
      <c r="AH20" s="50">
        <v>113.31704361756151</v>
      </c>
      <c r="AI20" s="50">
        <v>99.985156876009427</v>
      </c>
      <c r="AJ20" s="50">
        <v>119.51348498913065</v>
      </c>
      <c r="AK20" s="50">
        <v>89.457304964995217</v>
      </c>
      <c r="AL20" s="50"/>
      <c r="AM20" s="50">
        <v>28.791274090692919</v>
      </c>
      <c r="AN20" s="50">
        <v>43.03113504913231</v>
      </c>
      <c r="AO20" s="50">
        <v>64.082210731379192</v>
      </c>
      <c r="AP20" s="50">
        <v>56.473622049556887</v>
      </c>
      <c r="AQ20" s="50">
        <v>66.795539036406339</v>
      </c>
      <c r="AR20" s="50">
        <v>49.491999322100497</v>
      </c>
      <c r="AS20" s="50"/>
      <c r="AT20" s="50">
        <v>49.343623884441001</v>
      </c>
      <c r="AU20" s="50">
        <v>71.575148924439745</v>
      </c>
      <c r="AV20" s="50">
        <v>109.6350441098467</v>
      </c>
      <c r="AW20" s="50">
        <v>96.239701371480109</v>
      </c>
      <c r="AX20" s="50">
        <v>113.08089786885834</v>
      </c>
      <c r="AY20" s="50">
        <v>86.66251817120731</v>
      </c>
    </row>
  </sheetData>
  <dataValidations count="1">
    <dataValidation type="list" allowBlank="1" showInputMessage="1" showErrorMessage="1" sqref="C2">
      <formula1>$W$17:$AE$17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J27" sqref="J27"/>
    </sheetView>
  </sheetViews>
  <sheetFormatPr defaultRowHeight="1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468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310.21903019425133</v>
      </c>
      <c r="R27" s="13">
        <v>14.15205964143423</v>
      </c>
      <c r="S27" s="13">
        <v>363.44248092290508</v>
      </c>
      <c r="T27" s="13">
        <v>4.642665262404674</v>
      </c>
    </row>
    <row r="28" spans="15:20">
      <c r="O28" s="12">
        <v>2014</v>
      </c>
      <c r="P28" s="13">
        <v>9.368859807891484</v>
      </c>
      <c r="Q28" s="13">
        <v>347.72147526038594</v>
      </c>
      <c r="R28" s="13">
        <v>12.701089462151344</v>
      </c>
      <c r="S28" s="13">
        <v>360.51417395538795</v>
      </c>
      <c r="T28" s="13">
        <v>4.7587318939647902</v>
      </c>
    </row>
    <row r="29" spans="15:20">
      <c r="O29" s="12">
        <v>2015</v>
      </c>
      <c r="P29" s="13">
        <v>1.8737719615782971</v>
      </c>
      <c r="Q29" s="13">
        <v>368.42583468983742</v>
      </c>
      <c r="R29" s="13">
        <v>11.250119282868459</v>
      </c>
      <c r="S29" s="13">
        <v>360.44648793159865</v>
      </c>
      <c r="T29" s="13">
        <v>4.9966684886630297</v>
      </c>
    </row>
    <row r="30" spans="15:20">
      <c r="O30" s="12">
        <v>2016</v>
      </c>
      <c r="P30" s="13">
        <v>0.18737719615782972</v>
      </c>
      <c r="Q30" s="13">
        <v>378.39727009436092</v>
      </c>
      <c r="R30" s="13">
        <v>9.7991491035855756</v>
      </c>
      <c r="S30" s="13">
        <v>365.46114175934775</v>
      </c>
      <c r="T30" s="13">
        <v>5.4963353375293336</v>
      </c>
    </row>
    <row r="31" spans="15:20">
      <c r="O31" s="12">
        <v>2017</v>
      </c>
      <c r="P31" s="13">
        <v>1.873771961578297E-2</v>
      </c>
      <c r="Q31" s="13">
        <v>386.02356475239321</v>
      </c>
      <c r="R31" s="13">
        <v>8.3481789243026903</v>
      </c>
      <c r="S31" s="13">
        <v>371.06104570343956</v>
      </c>
      <c r="T31" s="13">
        <v>6.5956024050351996</v>
      </c>
    </row>
    <row r="32" spans="15:20">
      <c r="O32" s="12">
        <v>2018</v>
      </c>
      <c r="P32" s="13">
        <v>1.8737719615782972E-3</v>
      </c>
      <c r="Q32" s="13">
        <v>392.48279461768232</v>
      </c>
      <c r="R32" s="13">
        <v>6.897208745019805</v>
      </c>
      <c r="S32" s="13">
        <v>376.3498687336517</v>
      </c>
      <c r="T32" s="13">
        <v>9.2338433670492783</v>
      </c>
    </row>
    <row r="33" spans="15:20">
      <c r="O33" s="12">
        <v>2019</v>
      </c>
      <c r="P33" s="13">
        <v>1.8737719615782972E-4</v>
      </c>
      <c r="Q33" s="13">
        <v>399.05010506214398</v>
      </c>
      <c r="R33" s="13">
        <v>5.4462385657369197</v>
      </c>
      <c r="S33" s="13">
        <v>380.67629840534198</v>
      </c>
      <c r="T33" s="13">
        <v>12.927380713868988</v>
      </c>
    </row>
    <row r="34" spans="15:20">
      <c r="O34" s="12">
        <v>2020</v>
      </c>
      <c r="P34" s="13">
        <v>1.8737719615782975E-5</v>
      </c>
      <c r="Q34" s="13">
        <v>405.72730456942645</v>
      </c>
      <c r="R34" s="13">
        <v>3.9952683864540348</v>
      </c>
      <c r="S34" s="13">
        <v>383.63368444583625</v>
      </c>
      <c r="T34" s="13">
        <v>18.098332999416581</v>
      </c>
    </row>
    <row r="35" spans="15:20">
      <c r="O35" s="12">
        <v>2021</v>
      </c>
      <c r="P35" s="13">
        <v>1.8737719615782976E-6</v>
      </c>
      <c r="Q35" s="13">
        <v>412.51623188405568</v>
      </c>
      <c r="R35" s="13">
        <v>2.5442982071711495</v>
      </c>
      <c r="S35" s="13">
        <v>384.63426560392935</v>
      </c>
      <c r="T35" s="13">
        <v>25.337666199183214</v>
      </c>
    </row>
    <row r="36" spans="15:20">
      <c r="O36" s="12">
        <v>2022</v>
      </c>
      <c r="P36" s="13">
        <v>1.8737719615782976E-7</v>
      </c>
      <c r="Q36" s="13">
        <v>419.41875651778167</v>
      </c>
      <c r="R36" s="13">
        <v>1.0933280278882644</v>
      </c>
      <c r="S36" s="13">
        <v>382.85269562365971</v>
      </c>
      <c r="T36" s="13">
        <v>35.472732678856502</v>
      </c>
    </row>
    <row r="37" spans="15:20">
      <c r="O37" s="12">
        <v>2023</v>
      </c>
      <c r="P37" s="13">
        <v>1.8737719615782979E-8</v>
      </c>
      <c r="Q37" s="13">
        <v>426.43677926439761</v>
      </c>
      <c r="R37" s="13">
        <v>0</v>
      </c>
      <c r="S37" s="13">
        <v>376.77495349526077</v>
      </c>
      <c r="T37" s="13">
        <v>49.661825750399096</v>
      </c>
    </row>
    <row r="38" spans="15:20">
      <c r="O38" s="12">
        <v>2024</v>
      </c>
      <c r="P38" s="13">
        <v>1.8737719615782981E-9</v>
      </c>
      <c r="Q38" s="13">
        <v>433.57223272317577</v>
      </c>
      <c r="R38" s="13">
        <v>0</v>
      </c>
      <c r="S38" s="13">
        <v>364.04567667074321</v>
      </c>
      <c r="T38" s="13">
        <v>69.526556050558725</v>
      </c>
    </row>
    <row r="39" spans="15:20">
      <c r="O39" s="12">
        <v>2025</v>
      </c>
      <c r="P39" s="13">
        <v>1.8737719615782982E-10</v>
      </c>
      <c r="Q39" s="13">
        <v>440.82708183105865</v>
      </c>
      <c r="R39" s="13">
        <v>0</v>
      </c>
      <c r="S39" s="13">
        <v>343.48990336008904</v>
      </c>
      <c r="T39" s="13">
        <v>97.33717847078222</v>
      </c>
    </row>
    <row r="40" spans="15:20">
      <c r="O40" s="12">
        <v>2026</v>
      </c>
      <c r="P40" s="13">
        <v>1.8737719615782984E-11</v>
      </c>
      <c r="Q40" s="13">
        <v>448.20332440375716</v>
      </c>
      <c r="R40" s="13">
        <v>0</v>
      </c>
      <c r="S40" s="13">
        <v>311.93127454464326</v>
      </c>
      <c r="T40" s="13">
        <v>136.27204985909509</v>
      </c>
    </row>
    <row r="41" spans="15:20">
      <c r="O41" s="12">
        <v>2027</v>
      </c>
      <c r="P41" s="13">
        <v>1.8737719615782986E-12</v>
      </c>
      <c r="Q41" s="13">
        <v>455.70299168590213</v>
      </c>
      <c r="R41" s="13">
        <v>0</v>
      </c>
      <c r="S41" s="13">
        <v>264.92212188316716</v>
      </c>
      <c r="T41" s="13">
        <v>190.78086980273312</v>
      </c>
    </row>
    <row r="42" spans="15:20">
      <c r="O42" s="12">
        <v>2028</v>
      </c>
      <c r="P42" s="13">
        <v>1.8737719615782987E-13</v>
      </c>
      <c r="Q42" s="13">
        <v>463.32814891040289</v>
      </c>
      <c r="R42" s="13">
        <v>0</v>
      </c>
      <c r="S42" s="13">
        <v>196.23493118657638</v>
      </c>
      <c r="T42" s="13">
        <v>267.09321772382634</v>
      </c>
    </row>
    <row r="43" spans="15:20">
      <c r="O43" s="12">
        <v>2029</v>
      </c>
      <c r="P43" s="13">
        <v>1.8737719615782987E-14</v>
      </c>
      <c r="Q43" s="13">
        <v>471.08089586716147</v>
      </c>
      <c r="R43" s="13">
        <v>0</v>
      </c>
      <c r="S43" s="13">
        <v>97.150391053804512</v>
      </c>
      <c r="T43" s="13">
        <v>373.93050481335689</v>
      </c>
    </row>
    <row r="44" spans="15:20">
      <c r="O44" s="12">
        <v>2030</v>
      </c>
      <c r="P44" s="13">
        <v>1.873771961578299E-15</v>
      </c>
      <c r="Q44" s="13">
        <v>478.96336748130784</v>
      </c>
      <c r="R44" s="13">
        <v>0</v>
      </c>
      <c r="S44" s="13">
        <v>0</v>
      </c>
      <c r="T44" s="13">
        <v>478.96336748130784</v>
      </c>
    </row>
    <row r="45" spans="15:20">
      <c r="O45" s="12">
        <v>2031</v>
      </c>
      <c r="P45" s="13">
        <v>1.873771961578299E-16</v>
      </c>
      <c r="Q45" s="13">
        <v>486.97773440110774</v>
      </c>
      <c r="R45" s="13">
        <v>0</v>
      </c>
      <c r="S45" s="13">
        <v>0</v>
      </c>
      <c r="T45" s="13">
        <v>486.97773440110774</v>
      </c>
    </row>
    <row r="46" spans="15:20">
      <c r="O46" s="12">
        <v>2032</v>
      </c>
      <c r="P46" s="13">
        <v>1.8737719615782989E-17</v>
      </c>
      <c r="Q46" s="13">
        <v>495.77212177545942</v>
      </c>
      <c r="R46" s="13">
        <v>0</v>
      </c>
      <c r="S46" s="13">
        <v>0</v>
      </c>
      <c r="T46" s="13">
        <v>495.77212177545942</v>
      </c>
    </row>
    <row r="47" spans="15:20">
      <c r="O47" s="12">
        <v>2033</v>
      </c>
      <c r="P47" s="13">
        <v>1.8737719615782991E-18</v>
      </c>
      <c r="Q47" s="13">
        <v>504.56719911744881</v>
      </c>
      <c r="R47" s="13">
        <v>0</v>
      </c>
      <c r="S47" s="13">
        <v>0</v>
      </c>
      <c r="T47" s="13">
        <v>504.56719911744881</v>
      </c>
    </row>
    <row r="48" spans="15:20">
      <c r="O48" s="12">
        <v>2034</v>
      </c>
      <c r="P48" s="13">
        <v>1.8737719615782993E-19</v>
      </c>
      <c r="Q48" s="13">
        <v>513.36471194742069</v>
      </c>
      <c r="R48" s="13">
        <v>0</v>
      </c>
      <c r="S48" s="13">
        <v>0</v>
      </c>
      <c r="T48" s="13">
        <v>513.36471194742069</v>
      </c>
    </row>
    <row r="49" spans="15:20">
      <c r="O49" s="12">
        <v>2035</v>
      </c>
      <c r="P49" s="13">
        <v>1.8737719615782993E-20</v>
      </c>
      <c r="Q49" s="13">
        <v>522.16638679271489</v>
      </c>
      <c r="R49" s="13">
        <v>0</v>
      </c>
      <c r="S49" s="13">
        <v>0</v>
      </c>
      <c r="T49" s="13">
        <v>522.16638679271489</v>
      </c>
    </row>
    <row r="50" spans="15:20">
      <c r="O50" s="12">
        <v>2036</v>
      </c>
      <c r="P50" s="13">
        <v>1.8737719615782995E-21</v>
      </c>
      <c r="Q50" s="13">
        <v>530.97393174377953</v>
      </c>
      <c r="R50" s="13">
        <v>0</v>
      </c>
      <c r="S50" s="13">
        <v>0</v>
      </c>
      <c r="T50" s="13">
        <v>530.97393174377953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98</v>
      </c>
      <c r="L2" s="42" t="s">
        <v>97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96</v>
      </c>
      <c r="M4" s="38">
        <v>82.154332905797858</v>
      </c>
      <c r="N4" s="38">
        <v>84.580792570034674</v>
      </c>
      <c r="O4" s="38">
        <v>86.522088454116428</v>
      </c>
      <c r="P4" s="38">
        <v>89.938777076763827</v>
      </c>
      <c r="Q4" s="38">
        <v>92.7926714818432</v>
      </c>
      <c r="R4" s="37">
        <v>95.794328049578169</v>
      </c>
      <c r="S4" s="37">
        <v>98.433462541232629</v>
      </c>
      <c r="T4" s="37">
        <v>101.8070156257135</v>
      </c>
      <c r="U4" s="37">
        <v>101.0236270526281</v>
      </c>
      <c r="V4" s="37">
        <v>95.800293602728857</v>
      </c>
      <c r="W4" s="37">
        <v>97.390342961740217</v>
      </c>
      <c r="X4" s="37">
        <v>98.478564745273033</v>
      </c>
      <c r="Y4" s="37">
        <v>98.601481362388938</v>
      </c>
      <c r="Z4" s="37">
        <v>100</v>
      </c>
      <c r="AA4" s="37">
        <v>102.09960019526534</v>
      </c>
      <c r="AB4" s="37">
        <v>104.28285948875006</v>
      </c>
      <c r="AC4" s="37">
        <v>106.78361445285543</v>
      </c>
      <c r="AD4" s="37">
        <v>109.24818481349217</v>
      </c>
      <c r="AE4" s="37">
        <v>111.76569945834132</v>
      </c>
      <c r="AF4" s="37">
        <v>114.61403393510645</v>
      </c>
      <c r="AG4" s="37">
        <v>117.4089570445142</v>
      </c>
      <c r="AH4" s="37">
        <v>120.38641337894933</v>
      </c>
      <c r="AI4" s="37">
        <v>123.42371166842736</v>
      </c>
      <c r="AJ4" s="37">
        <v>126.49227994529966</v>
      </c>
      <c r="AK4" s="37">
        <v>129.62063076751656</v>
      </c>
      <c r="AL4" s="37">
        <v>132.75376099752901</v>
      </c>
      <c r="AM4" s="37">
        <v>135.91905440902008</v>
      </c>
      <c r="AN4" s="37">
        <v>139.14752286448817</v>
      </c>
      <c r="AO4" s="37">
        <v>142.44537160448735</v>
      </c>
      <c r="AP4" s="37">
        <v>145.83291669721658</v>
      </c>
      <c r="AQ4" s="37">
        <v>149.3024062013564</v>
      </c>
      <c r="AR4" s="37">
        <v>152.85413101956732</v>
      </c>
      <c r="AS4" s="37">
        <v>156.49550712108206</v>
      </c>
      <c r="AT4" s="37">
        <v>160.23583929381618</v>
      </c>
      <c r="AU4" s="37">
        <v>164.07949107767737</v>
      </c>
      <c r="AV4" s="37">
        <v>168.02874872174402</v>
      </c>
      <c r="AW4" s="40"/>
      <c r="AX4" s="40"/>
      <c r="AY4" s="40"/>
      <c r="AZ4" s="40"/>
      <c r="BA4" s="40"/>
    </row>
    <row r="5" spans="2:56">
      <c r="L5" s="39" t="s">
        <v>95</v>
      </c>
      <c r="M5" s="38">
        <v>82.154332905797858</v>
      </c>
      <c r="N5" s="38">
        <v>84.580792570034674</v>
      </c>
      <c r="O5" s="38">
        <v>86.522088454116428</v>
      </c>
      <c r="P5" s="38">
        <v>89.938777076763827</v>
      </c>
      <c r="Q5" s="38">
        <v>92.7926714818432</v>
      </c>
      <c r="R5" s="37">
        <v>95.794328049578169</v>
      </c>
      <c r="S5" s="37">
        <v>98.433462541232629</v>
      </c>
      <c r="T5" s="37">
        <v>101.8070156257135</v>
      </c>
      <c r="U5" s="37">
        <v>101.0236270526281</v>
      </c>
      <c r="V5" s="37">
        <v>95.800293602728857</v>
      </c>
      <c r="W5" s="37">
        <v>97.390342961740217</v>
      </c>
      <c r="X5" s="37">
        <v>98.478564745273033</v>
      </c>
      <c r="Y5" s="37">
        <v>98.601481362388938</v>
      </c>
      <c r="Z5" s="37">
        <v>100</v>
      </c>
      <c r="AA5" s="37">
        <v>101.67878696212792</v>
      </c>
      <c r="AB5" s="37">
        <v>102.81440949044116</v>
      </c>
      <c r="AC5" s="37">
        <v>103.83288428820185</v>
      </c>
      <c r="AD5" s="37">
        <v>105.31520132953169</v>
      </c>
      <c r="AE5" s="37">
        <v>107.18553949916272</v>
      </c>
      <c r="AF5" s="37">
        <v>109.55015201815053</v>
      </c>
      <c r="AG5" s="37">
        <v>111.71062257082195</v>
      </c>
      <c r="AH5" s="37">
        <v>113.9228348734683</v>
      </c>
      <c r="AI5" s="37">
        <v>116.23011293640239</v>
      </c>
      <c r="AJ5" s="37">
        <v>118.5424633584028</v>
      </c>
      <c r="AK5" s="37">
        <v>120.79650828307426</v>
      </c>
      <c r="AL5" s="37">
        <v>123.05964084297119</v>
      </c>
      <c r="AM5" s="37">
        <v>125.38453490574825</v>
      </c>
      <c r="AN5" s="37">
        <v>127.85915984566508</v>
      </c>
      <c r="AO5" s="37">
        <v>130.38701587523425</v>
      </c>
      <c r="AP5" s="37">
        <v>132.95749938761918</v>
      </c>
      <c r="AQ5" s="37">
        <v>135.5952367270591</v>
      </c>
      <c r="AR5" s="37">
        <v>138.31042792416432</v>
      </c>
      <c r="AS5" s="37">
        <v>141.11076346194574</v>
      </c>
      <c r="AT5" s="37">
        <v>143.99759132597097</v>
      </c>
      <c r="AU5" s="37">
        <v>146.96233603358607</v>
      </c>
      <c r="AV5" s="37">
        <v>149.99297224241639</v>
      </c>
      <c r="AW5" s="40"/>
      <c r="AX5" s="40"/>
      <c r="AY5" s="40"/>
      <c r="AZ5" s="40"/>
      <c r="BA5" s="40"/>
    </row>
    <row r="6" spans="2:56">
      <c r="L6" s="39" t="s">
        <v>6</v>
      </c>
      <c r="M6" s="38">
        <v>82.154332905797858</v>
      </c>
      <c r="N6" s="38">
        <v>84.580792570034674</v>
      </c>
      <c r="O6" s="38">
        <v>86.522088454116428</v>
      </c>
      <c r="P6" s="38">
        <v>89.938777076763827</v>
      </c>
      <c r="Q6" s="38">
        <v>92.7926714818432</v>
      </c>
      <c r="R6" s="37">
        <v>95.794328049578169</v>
      </c>
      <c r="S6" s="37">
        <v>98.433462541232629</v>
      </c>
      <c r="T6" s="37">
        <v>101.8070156257135</v>
      </c>
      <c r="U6" s="37">
        <v>101.0236270526281</v>
      </c>
      <c r="V6" s="37">
        <v>95.800293602728857</v>
      </c>
      <c r="W6" s="37">
        <v>97.390342961740217</v>
      </c>
      <c r="X6" s="37">
        <v>98.478564745273033</v>
      </c>
      <c r="Y6" s="37">
        <v>98.601481362388938</v>
      </c>
      <c r="Z6" s="37">
        <v>100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469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310.21903019425133</v>
      </c>
      <c r="R27" s="13">
        <v>14.15205964143423</v>
      </c>
      <c r="S27" s="13">
        <v>362.36522170126631</v>
      </c>
      <c r="T27" s="13">
        <v>4.6431367226810369</v>
      </c>
    </row>
    <row r="28" spans="15:20">
      <c r="O28" s="12">
        <v>2014</v>
      </c>
      <c r="P28" s="13">
        <v>9.368859807891484</v>
      </c>
      <c r="Q28" s="13">
        <v>347.72147526038594</v>
      </c>
      <c r="R28" s="13">
        <v>12.701089462151344</v>
      </c>
      <c r="S28" s="13">
        <v>358.35609653289606</v>
      </c>
      <c r="T28" s="13">
        <v>4.7132623542964582</v>
      </c>
    </row>
    <row r="29" spans="15:20">
      <c r="O29" s="12">
        <v>2015</v>
      </c>
      <c r="P29" s="13">
        <v>1.8737719615782971</v>
      </c>
      <c r="Q29" s="13">
        <v>368.42583468983742</v>
      </c>
      <c r="R29" s="13">
        <v>11.250119282868459</v>
      </c>
      <c r="S29" s="13">
        <v>357.29326982321459</v>
      </c>
      <c r="T29" s="13">
        <v>4.784447098426365</v>
      </c>
    </row>
    <row r="30" spans="15:20">
      <c r="O30" s="12">
        <v>2016</v>
      </c>
      <c r="P30" s="13">
        <v>0.18737719615782972</v>
      </c>
      <c r="Q30" s="13">
        <v>368.42583468983742</v>
      </c>
      <c r="R30" s="13">
        <v>9.7991491035855756</v>
      </c>
      <c r="S30" s="13">
        <v>371.50811411902725</v>
      </c>
      <c r="T30" s="13">
        <v>4.8567069509240941</v>
      </c>
    </row>
    <row r="31" spans="15:20">
      <c r="O31" s="12">
        <v>2017</v>
      </c>
      <c r="P31" s="13">
        <v>1.873771961578297E-2</v>
      </c>
      <c r="Q31" s="13">
        <v>364.74157634293903</v>
      </c>
      <c r="R31" s="13">
        <v>8.3481789243026903</v>
      </c>
      <c r="S31" s="13">
        <v>384.54825590824697</v>
      </c>
      <c r="T31" s="13">
        <v>8.5895323673317119</v>
      </c>
    </row>
    <row r="32" spans="15:20">
      <c r="O32" s="12">
        <v>2018</v>
      </c>
      <c r="P32" s="13">
        <v>1.8737719615782972E-3</v>
      </c>
      <c r="Q32" s="13">
        <v>357.44674481608024</v>
      </c>
      <c r="R32" s="13">
        <v>6.897208745019805</v>
      </c>
      <c r="S32" s="13">
        <v>397.57357082639965</v>
      </c>
      <c r="T32" s="13">
        <v>15.970259217863836</v>
      </c>
    </row>
    <row r="33" spans="15:20">
      <c r="O33" s="12">
        <v>2019</v>
      </c>
      <c r="P33" s="13">
        <v>1.8737719615782972E-4</v>
      </c>
      <c r="Q33" s="13">
        <v>346.72334247159779</v>
      </c>
      <c r="R33" s="13">
        <v>5.4462385657369197</v>
      </c>
      <c r="S33" s="13">
        <v>410.68682603283656</v>
      </c>
      <c r="T33" s="13">
        <v>26.853364154524897</v>
      </c>
    </row>
    <row r="34" spans="15:20">
      <c r="O34" s="12">
        <v>2020</v>
      </c>
      <c r="P34" s="13">
        <v>1.8737719615782975E-5</v>
      </c>
      <c r="Q34" s="13">
        <v>332.85440877273385</v>
      </c>
      <c r="R34" s="13">
        <v>3.9952683864540348</v>
      </c>
      <c r="S34" s="13">
        <v>423.86934598226469</v>
      </c>
      <c r="T34" s="13">
        <v>40.990831494934071</v>
      </c>
    </row>
    <row r="35" spans="15:20">
      <c r="O35" s="12">
        <v>2021</v>
      </c>
      <c r="P35" s="13">
        <v>1.8737719615782976E-6</v>
      </c>
      <c r="Q35" s="13">
        <v>316.21168833409718</v>
      </c>
      <c r="R35" s="13">
        <v>2.5442982071711495</v>
      </c>
      <c r="S35" s="13">
        <v>437.09268232011664</v>
      </c>
      <c r="T35" s="13">
        <v>58.043460248520127</v>
      </c>
    </row>
    <row r="36" spans="15:20">
      <c r="O36" s="12">
        <v>2022</v>
      </c>
      <c r="P36" s="13">
        <v>1.8737719615782976E-7</v>
      </c>
      <c r="Q36" s="13">
        <v>300.40110391739228</v>
      </c>
      <c r="R36" s="13">
        <v>1.0933280278882644</v>
      </c>
      <c r="S36" s="13">
        <v>450.33059079244407</v>
      </c>
      <c r="T36" s="13">
        <v>74.43447926771023</v>
      </c>
    </row>
    <row r="37" spans="15:20">
      <c r="O37" s="12">
        <v>2023</v>
      </c>
      <c r="P37" s="13">
        <v>1.8737719615782979E-8</v>
      </c>
      <c r="Q37" s="13">
        <v>285.38104872152263</v>
      </c>
      <c r="R37" s="13">
        <v>0</v>
      </c>
      <c r="S37" s="13">
        <v>463.23487186988535</v>
      </c>
      <c r="T37" s="13">
        <v>90.198879256256959</v>
      </c>
    </row>
    <row r="38" spans="15:20">
      <c r="O38" s="12">
        <v>2024</v>
      </c>
      <c r="P38" s="13">
        <v>1.8737719615782981E-9</v>
      </c>
      <c r="Q38" s="13">
        <v>271.11199628544648</v>
      </c>
      <c r="R38" s="13">
        <v>0</v>
      </c>
      <c r="S38" s="13">
        <v>475.07896283957717</v>
      </c>
      <c r="T38" s="13">
        <v>105.36992048489569</v>
      </c>
    </row>
    <row r="39" spans="15:20">
      <c r="O39" s="12">
        <v>2025</v>
      </c>
      <c r="P39" s="13">
        <v>1.8737719615782982E-10</v>
      </c>
      <c r="Q39" s="13">
        <v>257.55639647117414</v>
      </c>
      <c r="R39" s="13">
        <v>0</v>
      </c>
      <c r="S39" s="13">
        <v>486.96502445288525</v>
      </c>
      <c r="T39" s="13">
        <v>119.979219504017</v>
      </c>
    </row>
    <row r="40" spans="15:20">
      <c r="O40" s="12">
        <v>2026</v>
      </c>
      <c r="P40" s="13">
        <v>1.8737719615782984E-11</v>
      </c>
      <c r="Q40" s="13">
        <v>244.67857664761542</v>
      </c>
      <c r="R40" s="13">
        <v>0</v>
      </c>
      <c r="S40" s="13">
        <v>498.90161719613684</v>
      </c>
      <c r="T40" s="13">
        <v>134.05683152261588</v>
      </c>
    </row>
    <row r="41" spans="15:20">
      <c r="O41" s="12">
        <v>2027</v>
      </c>
      <c r="P41" s="13">
        <v>1.8737719615782986E-12</v>
      </c>
      <c r="Q41" s="13">
        <v>232.44464781523462</v>
      </c>
      <c r="R41" s="13">
        <v>0</v>
      </c>
      <c r="S41" s="13">
        <v>510.89704571194244</v>
      </c>
      <c r="T41" s="13">
        <v>147.63132867022281</v>
      </c>
    </row>
    <row r="42" spans="15:20">
      <c r="O42" s="12">
        <v>2028</v>
      </c>
      <c r="P42" s="13">
        <v>1.8737719615782987E-13</v>
      </c>
      <c r="Q42" s="13">
        <v>220.82241542447289</v>
      </c>
      <c r="R42" s="13">
        <v>0</v>
      </c>
      <c r="S42" s="13">
        <v>522.95937432060259</v>
      </c>
      <c r="T42" s="13">
        <v>160.72987434768677</v>
      </c>
    </row>
    <row r="43" spans="15:20">
      <c r="O43" s="12">
        <v>2029</v>
      </c>
      <c r="P43" s="13">
        <v>1.8737719615782987E-14</v>
      </c>
      <c r="Q43" s="13">
        <v>209.78129465324923</v>
      </c>
      <c r="R43" s="13">
        <v>0</v>
      </c>
      <c r="S43" s="13">
        <v>535.09644179836835</v>
      </c>
      <c r="T43" s="13">
        <v>173.3782938623873</v>
      </c>
    </row>
    <row r="44" spans="15:20">
      <c r="O44" s="12">
        <v>2030</v>
      </c>
      <c r="P44" s="13">
        <v>1.873771961578299E-15</v>
      </c>
      <c r="Q44" s="13">
        <v>199.29222992058678</v>
      </c>
      <c r="R44" s="13">
        <v>0</v>
      </c>
      <c r="S44" s="13">
        <v>547.31587545884611</v>
      </c>
      <c r="T44" s="13">
        <v>185.60114153367365</v>
      </c>
    </row>
    <row r="45" spans="15:20">
      <c r="O45" s="12">
        <v>2031</v>
      </c>
      <c r="P45" s="13">
        <v>1.873771961578299E-16</v>
      </c>
      <c r="Q45" s="13">
        <v>189.32761842455741</v>
      </c>
      <c r="R45" s="13">
        <v>0</v>
      </c>
      <c r="S45" s="13">
        <v>559.6251045738835</v>
      </c>
      <c r="T45" s="13">
        <v>197.42176444503971</v>
      </c>
    </row>
    <row r="46" spans="15:20">
      <c r="O46" s="12">
        <v>2032</v>
      </c>
      <c r="P46" s="13">
        <v>1.8737719615782989E-17</v>
      </c>
      <c r="Q46" s="13">
        <v>179.86123750332953</v>
      </c>
      <c r="R46" s="13">
        <v>0</v>
      </c>
      <c r="S46" s="13">
        <v>573.28472857344445</v>
      </c>
      <c r="T46" s="13">
        <v>208.86236301071798</v>
      </c>
    </row>
    <row r="47" spans="15:20">
      <c r="O47" s="12">
        <v>2033</v>
      </c>
      <c r="P47" s="13">
        <v>1.8737719615782991E-18</v>
      </c>
      <c r="Q47" s="13">
        <v>170.86817562816307</v>
      </c>
      <c r="R47" s="13">
        <v>0</v>
      </c>
      <c r="S47" s="13">
        <v>586.78184007446077</v>
      </c>
      <c r="T47" s="13">
        <v>219.94404851599165</v>
      </c>
    </row>
    <row r="48" spans="15:20">
      <c r="O48" s="12">
        <v>2034</v>
      </c>
      <c r="P48" s="13">
        <v>1.8737719615782993E-19</v>
      </c>
      <c r="Q48" s="13">
        <v>162.3247668467549</v>
      </c>
      <c r="R48" s="13">
        <v>0</v>
      </c>
      <c r="S48" s="13">
        <v>600.12351273839249</v>
      </c>
      <c r="T48" s="13">
        <v>230.68689778255973</v>
      </c>
    </row>
    <row r="49" spans="15:20">
      <c r="O49" s="12">
        <v>2035</v>
      </c>
      <c r="P49" s="13">
        <v>1.8737719615782993E-20</v>
      </c>
      <c r="Q49" s="13">
        <v>154.20852850441716</v>
      </c>
      <c r="R49" s="13">
        <v>0</v>
      </c>
      <c r="S49" s="13">
        <v>613.31656213404085</v>
      </c>
      <c r="T49" s="13">
        <v>241.11000510272308</v>
      </c>
    </row>
    <row r="50" spans="15:20">
      <c r="O50" s="12">
        <v>2036</v>
      </c>
      <c r="P50" s="13">
        <v>1.8737719615782995E-21</v>
      </c>
      <c r="Q50" s="13">
        <v>146.49810207919629</v>
      </c>
      <c r="R50" s="13">
        <v>0</v>
      </c>
      <c r="S50" s="13">
        <v>626.36755699039861</v>
      </c>
      <c r="T50" s="13">
        <v>251.23153157897121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470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286.51002205122415</v>
      </c>
      <c r="R27" s="13">
        <v>14.15205964143423</v>
      </c>
      <c r="S27" s="13">
        <v>386.07422984429348</v>
      </c>
      <c r="T27" s="13">
        <v>4.6431367226810369</v>
      </c>
    </row>
    <row r="28" spans="15:20">
      <c r="O28" s="12">
        <v>2014</v>
      </c>
      <c r="P28" s="13">
        <v>9.368859807891484</v>
      </c>
      <c r="Q28" s="13">
        <v>299.43399891275232</v>
      </c>
      <c r="R28" s="13">
        <v>12.701089462151344</v>
      </c>
      <c r="S28" s="13">
        <v>406.64357288052963</v>
      </c>
      <c r="T28" s="13">
        <v>4.7132623542964582</v>
      </c>
    </row>
    <row r="29" spans="15:20">
      <c r="O29" s="12">
        <v>2015</v>
      </c>
      <c r="P29" s="13">
        <v>1.8737719615782971</v>
      </c>
      <c r="Q29" s="13">
        <v>269.49059902147712</v>
      </c>
      <c r="R29" s="13">
        <v>11.250119282868459</v>
      </c>
      <c r="S29" s="13">
        <v>425.8849641089999</v>
      </c>
      <c r="T29" s="13">
        <v>35.127988481001331</v>
      </c>
    </row>
    <row r="30" spans="15:20">
      <c r="O30" s="12">
        <v>2016</v>
      </c>
      <c r="P30" s="13">
        <v>0.18737719615782972</v>
      </c>
      <c r="Q30" s="13">
        <v>188.64341931503398</v>
      </c>
      <c r="R30" s="13">
        <v>9.7991491035855756</v>
      </c>
      <c r="S30" s="13">
        <v>436.6592694092102</v>
      </c>
      <c r="T30" s="13">
        <v>119.4879670355446</v>
      </c>
    </row>
    <row r="31" spans="15:20">
      <c r="O31" s="12">
        <v>2017</v>
      </c>
      <c r="P31" s="13">
        <v>1.873771961578297E-2</v>
      </c>
      <c r="Q31" s="13">
        <v>94.32170965751699</v>
      </c>
      <c r="R31" s="13">
        <v>8.3481789243026903</v>
      </c>
      <c r="S31" s="13">
        <v>437.79918156438464</v>
      </c>
      <c r="T31" s="13">
        <v>225.75847339661604</v>
      </c>
    </row>
    <row r="32" spans="15:20">
      <c r="O32" s="12">
        <v>2018</v>
      </c>
      <c r="P32" s="13">
        <v>1.8737719615782972E-3</v>
      </c>
      <c r="Q32" s="13">
        <v>28.296512897255095</v>
      </c>
      <c r="R32" s="13">
        <v>6.897208745019805</v>
      </c>
      <c r="S32" s="13">
        <v>428.334544466549</v>
      </c>
      <c r="T32" s="13">
        <v>314.35951749653958</v>
      </c>
    </row>
    <row r="33" spans="15:20">
      <c r="O33" s="12">
        <v>2019</v>
      </c>
      <c r="P33" s="13">
        <v>1.8737719615782972E-4</v>
      </c>
      <c r="Q33" s="13">
        <v>2.8296512897255099</v>
      </c>
      <c r="R33" s="13">
        <v>5.4462385657369197</v>
      </c>
      <c r="S33" s="13">
        <v>410.1715505155106</v>
      </c>
      <c r="T33" s="13">
        <v>371.26233085372314</v>
      </c>
    </row>
    <row r="34" spans="15:20">
      <c r="O34" s="12">
        <v>2020</v>
      </c>
      <c r="P34" s="13">
        <v>1.8737719615782975E-5</v>
      </c>
      <c r="Q34" s="13">
        <v>0.28296512897255105</v>
      </c>
      <c r="R34" s="13">
        <v>3.9952683864540348</v>
      </c>
      <c r="S34" s="13">
        <v>386.4963710211116</v>
      </c>
      <c r="T34" s="13">
        <v>410.93525009984847</v>
      </c>
    </row>
    <row r="35" spans="15:20">
      <c r="O35" s="12">
        <v>2021</v>
      </c>
      <c r="P35" s="13">
        <v>1.8737719615782976E-6</v>
      </c>
      <c r="Q35" s="13">
        <v>2.8296512897255103E-2</v>
      </c>
      <c r="R35" s="13">
        <v>2.5442982071711495</v>
      </c>
      <c r="S35" s="13">
        <v>359.03609066392801</v>
      </c>
      <c r="T35" s="13">
        <v>452.28344372590863</v>
      </c>
    </row>
    <row r="36" spans="15:20">
      <c r="O36" s="12">
        <v>2022</v>
      </c>
      <c r="P36" s="13">
        <v>1.8737719615782976E-7</v>
      </c>
      <c r="Q36" s="13">
        <v>2.8296512897255108E-3</v>
      </c>
      <c r="R36" s="13">
        <v>1.0933280278882644</v>
      </c>
      <c r="S36" s="13">
        <v>327.62608936614964</v>
      </c>
      <c r="T36" s="13">
        <v>497.53725496010708</v>
      </c>
    </row>
    <row r="37" spans="15:20">
      <c r="O37" s="12">
        <v>2023</v>
      </c>
      <c r="P37" s="13">
        <v>1.8737719615782979E-8</v>
      </c>
      <c r="Q37" s="13">
        <v>2.829651289725511E-4</v>
      </c>
      <c r="R37" s="13">
        <v>0</v>
      </c>
      <c r="S37" s="13">
        <v>291.52098974025728</v>
      </c>
      <c r="T37" s="13">
        <v>547.29352714227866</v>
      </c>
    </row>
    <row r="38" spans="15:20">
      <c r="O38" s="12">
        <v>2024</v>
      </c>
      <c r="P38" s="13">
        <v>1.8737719615782981E-9</v>
      </c>
      <c r="Q38" s="13">
        <v>2.8296512897255112E-5</v>
      </c>
      <c r="R38" s="13">
        <v>0</v>
      </c>
      <c r="S38" s="13">
        <v>249.53771678828383</v>
      </c>
      <c r="T38" s="13">
        <v>602.0231345251226</v>
      </c>
    </row>
    <row r="39" spans="15:20">
      <c r="O39" s="12">
        <v>2025</v>
      </c>
      <c r="P39" s="13">
        <v>1.8737719615782982E-10</v>
      </c>
      <c r="Q39" s="13">
        <v>2.8296512897255112E-6</v>
      </c>
      <c r="R39" s="13">
        <v>0</v>
      </c>
      <c r="S39" s="13">
        <v>202.27516415392864</v>
      </c>
      <c r="T39" s="13">
        <v>662.22547344449652</v>
      </c>
    </row>
    <row r="40" spans="15:20">
      <c r="O40" s="12">
        <v>2026</v>
      </c>
      <c r="P40" s="13">
        <v>1.8737719615782984E-11</v>
      </c>
      <c r="Q40" s="13">
        <v>2.8296512897255117E-7</v>
      </c>
      <c r="R40" s="13">
        <v>0</v>
      </c>
      <c r="S40" s="13">
        <v>149.18900174777056</v>
      </c>
      <c r="T40" s="13">
        <v>728.44802333563246</v>
      </c>
    </row>
    <row r="41" spans="15:20">
      <c r="O41" s="12">
        <v>2027</v>
      </c>
      <c r="P41" s="13">
        <v>1.8737719615782986E-12</v>
      </c>
      <c r="Q41" s="13">
        <v>2.8296512897255117E-8</v>
      </c>
      <c r="R41" s="13">
        <v>0</v>
      </c>
      <c r="S41" s="13">
        <v>89.680196245239017</v>
      </c>
      <c r="T41" s="13">
        <v>801.29282592386437</v>
      </c>
    </row>
    <row r="42" spans="15:20">
      <c r="O42" s="12">
        <v>2028</v>
      </c>
      <c r="P42" s="13">
        <v>1.8737719615782987E-13</v>
      </c>
      <c r="Q42" s="13">
        <v>2.8296512897255115E-9</v>
      </c>
      <c r="R42" s="13">
        <v>0</v>
      </c>
      <c r="S42" s="13">
        <v>23.089555548214793</v>
      </c>
      <c r="T42" s="13">
        <v>881.42210854171776</v>
      </c>
    </row>
    <row r="43" spans="15:20">
      <c r="O43" s="12">
        <v>2029</v>
      </c>
      <c r="P43" s="13">
        <v>1.8737719615782987E-14</v>
      </c>
      <c r="Q43" s="13">
        <v>2.8296512897255118E-10</v>
      </c>
      <c r="R43" s="13">
        <v>0</v>
      </c>
      <c r="S43" s="13">
        <v>0</v>
      </c>
      <c r="T43" s="13">
        <v>918.25603031372191</v>
      </c>
    </row>
    <row r="44" spans="15:20">
      <c r="O44" s="12">
        <v>2030</v>
      </c>
      <c r="P44" s="13">
        <v>1.873771961578299E-15</v>
      </c>
      <c r="Q44" s="13">
        <v>2.8296512897255119E-11</v>
      </c>
      <c r="R44" s="13">
        <v>0</v>
      </c>
      <c r="S44" s="13">
        <v>0</v>
      </c>
      <c r="T44" s="13">
        <v>932.20924691307823</v>
      </c>
    </row>
    <row r="45" spans="15:20">
      <c r="O45" s="12">
        <v>2031</v>
      </c>
      <c r="P45" s="13">
        <v>1.873771961578299E-16</v>
      </c>
      <c r="Q45" s="13">
        <v>2.8296512897255122E-12</v>
      </c>
      <c r="R45" s="13">
        <v>0</v>
      </c>
      <c r="S45" s="13">
        <v>0</v>
      </c>
      <c r="T45" s="13">
        <v>946.37448744347773</v>
      </c>
    </row>
    <row r="46" spans="15:20">
      <c r="O46" s="12">
        <v>2032</v>
      </c>
      <c r="P46" s="13">
        <v>1.8737719615782989E-17</v>
      </c>
      <c r="Q46" s="13">
        <v>2.8296512897255122E-13</v>
      </c>
      <c r="R46" s="13">
        <v>0</v>
      </c>
      <c r="S46" s="13">
        <v>0</v>
      </c>
      <c r="T46" s="13">
        <v>962.0083290874918</v>
      </c>
    </row>
    <row r="47" spans="15:20">
      <c r="O47" s="12">
        <v>2033</v>
      </c>
      <c r="P47" s="13">
        <v>1.8737719615782991E-18</v>
      </c>
      <c r="Q47" s="13">
        <v>2.8296512897255124E-14</v>
      </c>
      <c r="R47" s="13">
        <v>0</v>
      </c>
      <c r="S47" s="13">
        <v>0</v>
      </c>
      <c r="T47" s="13">
        <v>977.59406421861536</v>
      </c>
    </row>
    <row r="48" spans="15:20">
      <c r="O48" s="12">
        <v>2034</v>
      </c>
      <c r="P48" s="13">
        <v>1.8737719615782993E-19</v>
      </c>
      <c r="Q48" s="13">
        <v>2.8296512897255126E-15</v>
      </c>
      <c r="R48" s="13">
        <v>0</v>
      </c>
      <c r="S48" s="13">
        <v>0</v>
      </c>
      <c r="T48" s="13">
        <v>993.13517736770712</v>
      </c>
    </row>
    <row r="49" spans="15:20">
      <c r="O49" s="12">
        <v>2035</v>
      </c>
      <c r="P49" s="13">
        <v>1.8737719615782993E-20</v>
      </c>
      <c r="Q49" s="13">
        <v>2.829651289725513E-16</v>
      </c>
      <c r="R49" s="13">
        <v>0</v>
      </c>
      <c r="S49" s="13">
        <v>0</v>
      </c>
      <c r="T49" s="13">
        <v>1008.6350957411811</v>
      </c>
    </row>
    <row r="50" spans="15:20">
      <c r="O50" s="12">
        <v>2036</v>
      </c>
      <c r="P50" s="13">
        <v>1.8737719615782995E-21</v>
      </c>
      <c r="Q50" s="13">
        <v>2.8296512897255127E-17</v>
      </c>
      <c r="R50" s="13">
        <v>0</v>
      </c>
      <c r="S50" s="13">
        <v>0</v>
      </c>
      <c r="T50" s="13">
        <v>1024.0971906485661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471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310.21903019425133</v>
      </c>
      <c r="R27" s="13">
        <v>14.15205964143423</v>
      </c>
      <c r="S27" s="13">
        <v>362.36522170126631</v>
      </c>
      <c r="T27" s="13">
        <v>4.6431367226810369</v>
      </c>
    </row>
    <row r="28" spans="15:20">
      <c r="O28" s="12">
        <v>2014</v>
      </c>
      <c r="P28" s="13">
        <v>9.368859807891484</v>
      </c>
      <c r="Q28" s="13">
        <v>347.72147526038594</v>
      </c>
      <c r="R28" s="13">
        <v>12.701089462151344</v>
      </c>
      <c r="S28" s="13">
        <v>358.35609653289606</v>
      </c>
      <c r="T28" s="13">
        <v>4.7132623542964582</v>
      </c>
    </row>
    <row r="29" spans="15:20">
      <c r="O29" s="12">
        <v>2015</v>
      </c>
      <c r="P29" s="13">
        <v>1.8737719615782971</v>
      </c>
      <c r="Q29" s="13">
        <v>368.42583468983742</v>
      </c>
      <c r="R29" s="13">
        <v>11.250119282868459</v>
      </c>
      <c r="S29" s="13">
        <v>357.29326982321459</v>
      </c>
      <c r="T29" s="13">
        <v>4.784447098426365</v>
      </c>
    </row>
    <row r="30" spans="15:20">
      <c r="O30" s="12">
        <v>2016</v>
      </c>
      <c r="P30" s="13">
        <v>0.18737719615782972</v>
      </c>
      <c r="Q30" s="13">
        <v>368.42583468983742</v>
      </c>
      <c r="R30" s="13">
        <v>9.7991491035855756</v>
      </c>
      <c r="S30" s="13">
        <v>371.50811411902725</v>
      </c>
      <c r="T30" s="13">
        <v>4.8567069509240941</v>
      </c>
    </row>
    <row r="31" spans="15:20">
      <c r="O31" s="12">
        <v>2017</v>
      </c>
      <c r="P31" s="13">
        <v>1.873771961578297E-2</v>
      </c>
      <c r="Q31" s="13">
        <v>364.74157634293903</v>
      </c>
      <c r="R31" s="13">
        <v>8.3481789243026903</v>
      </c>
      <c r="S31" s="13">
        <v>384.54825590824697</v>
      </c>
      <c r="T31" s="13">
        <v>8.5895323673317119</v>
      </c>
    </row>
    <row r="32" spans="15:20">
      <c r="O32" s="12">
        <v>2018</v>
      </c>
      <c r="P32" s="13">
        <v>1.8737719615782972E-3</v>
      </c>
      <c r="Q32" s="13">
        <v>357.44674481608024</v>
      </c>
      <c r="R32" s="13">
        <v>6.897208745019805</v>
      </c>
      <c r="S32" s="13">
        <v>397.57357082639965</v>
      </c>
      <c r="T32" s="13">
        <v>15.970259217863836</v>
      </c>
    </row>
    <row r="33" spans="15:20">
      <c r="O33" s="12">
        <v>2019</v>
      </c>
      <c r="P33" s="13">
        <v>1.8737719615782972E-4</v>
      </c>
      <c r="Q33" s="13">
        <v>346.72334247159779</v>
      </c>
      <c r="R33" s="13">
        <v>5.4462385657369197</v>
      </c>
      <c r="S33" s="13">
        <v>410.68682603283656</v>
      </c>
      <c r="T33" s="13">
        <v>26.853364154524897</v>
      </c>
    </row>
    <row r="34" spans="15:20">
      <c r="O34" s="12">
        <v>2020</v>
      </c>
      <c r="P34" s="13">
        <v>1.8737719615782975E-5</v>
      </c>
      <c r="Q34" s="13">
        <v>332.85440877273385</v>
      </c>
      <c r="R34" s="13">
        <v>3.9952683864540348</v>
      </c>
      <c r="S34" s="13">
        <v>423.86934598226469</v>
      </c>
      <c r="T34" s="13">
        <v>40.990831494934071</v>
      </c>
    </row>
    <row r="35" spans="15:20">
      <c r="O35" s="12">
        <v>2021</v>
      </c>
      <c r="P35" s="13">
        <v>1.8737719615782976E-6</v>
      </c>
      <c r="Q35" s="13">
        <v>316.21168833409718</v>
      </c>
      <c r="R35" s="13">
        <v>2.5442982071711495</v>
      </c>
      <c r="S35" s="13">
        <v>437.09268232011664</v>
      </c>
      <c r="T35" s="13">
        <v>58.043460248520127</v>
      </c>
    </row>
    <row r="36" spans="15:20">
      <c r="O36" s="12">
        <v>2022</v>
      </c>
      <c r="P36" s="13">
        <v>1.8737719615782976E-7</v>
      </c>
      <c r="Q36" s="13">
        <v>300.40110391739228</v>
      </c>
      <c r="R36" s="13">
        <v>1.0933280278882644</v>
      </c>
      <c r="S36" s="13">
        <v>450.33059079244407</v>
      </c>
      <c r="T36" s="13">
        <v>74.43447926771023</v>
      </c>
    </row>
    <row r="37" spans="15:20">
      <c r="O37" s="12">
        <v>2023</v>
      </c>
      <c r="P37" s="13">
        <v>1.8737719615782979E-8</v>
      </c>
      <c r="Q37" s="13">
        <v>285.38104872152263</v>
      </c>
      <c r="R37" s="13">
        <v>0</v>
      </c>
      <c r="S37" s="13">
        <v>463.23487186988535</v>
      </c>
      <c r="T37" s="13">
        <v>90.198879256256959</v>
      </c>
    </row>
    <row r="38" spans="15:20">
      <c r="O38" s="12">
        <v>2024</v>
      </c>
      <c r="P38" s="13">
        <v>1.8737719615782981E-9</v>
      </c>
      <c r="Q38" s="13">
        <v>271.11199628544648</v>
      </c>
      <c r="R38" s="13">
        <v>0</v>
      </c>
      <c r="S38" s="13">
        <v>475.07896283957717</v>
      </c>
      <c r="T38" s="13">
        <v>105.36992048489569</v>
      </c>
    </row>
    <row r="39" spans="15:20">
      <c r="O39" s="12">
        <v>2025</v>
      </c>
      <c r="P39" s="13">
        <v>1.8737719615782982E-10</v>
      </c>
      <c r="Q39" s="13">
        <v>230.44519684262949</v>
      </c>
      <c r="R39" s="13">
        <v>0</v>
      </c>
      <c r="S39" s="13">
        <v>486.96502445288525</v>
      </c>
      <c r="T39" s="13">
        <v>147.09041913256164</v>
      </c>
    </row>
    <row r="40" spans="15:20">
      <c r="O40" s="12">
        <v>2026</v>
      </c>
      <c r="P40" s="13">
        <v>1.8737719615782984E-11</v>
      </c>
      <c r="Q40" s="13">
        <v>172.83389763197212</v>
      </c>
      <c r="R40" s="13">
        <v>0</v>
      </c>
      <c r="S40" s="13">
        <v>498.63050519985137</v>
      </c>
      <c r="T40" s="13">
        <v>206.17262253454459</v>
      </c>
    </row>
    <row r="41" spans="15:20">
      <c r="O41" s="12">
        <v>2027</v>
      </c>
      <c r="P41" s="13">
        <v>1.8737719615782986E-12</v>
      </c>
      <c r="Q41" s="13">
        <v>112.34203346078189</v>
      </c>
      <c r="R41" s="13">
        <v>0</v>
      </c>
      <c r="S41" s="13">
        <v>509.90477580553772</v>
      </c>
      <c r="T41" s="13">
        <v>268.72621293108028</v>
      </c>
    </row>
    <row r="42" spans="15:20">
      <c r="O42" s="12">
        <v>2028</v>
      </c>
      <c r="P42" s="13">
        <v>1.8737719615782987E-13</v>
      </c>
      <c r="Q42" s="13">
        <v>61.788118403430047</v>
      </c>
      <c r="R42" s="13">
        <v>0</v>
      </c>
      <c r="S42" s="13">
        <v>520.75615557158926</v>
      </c>
      <c r="T42" s="13">
        <v>321.96739011774292</v>
      </c>
    </row>
    <row r="43" spans="15:20">
      <c r="O43" s="12">
        <v>2029</v>
      </c>
      <c r="P43" s="13">
        <v>1.8737719615782987E-14</v>
      </c>
      <c r="Q43" s="13">
        <v>27.804653281543519</v>
      </c>
      <c r="R43" s="13">
        <v>0</v>
      </c>
      <c r="S43" s="13">
        <v>531.2808478916545</v>
      </c>
      <c r="T43" s="13">
        <v>359.17052914080682</v>
      </c>
    </row>
    <row r="44" spans="15:20">
      <c r="O44" s="12">
        <v>2030</v>
      </c>
      <c r="P44" s="13">
        <v>1.873771961578299E-15</v>
      </c>
      <c r="Q44" s="13">
        <v>9.7316286485402301</v>
      </c>
      <c r="R44" s="13">
        <v>0</v>
      </c>
      <c r="S44" s="13">
        <v>541.64235919934799</v>
      </c>
      <c r="T44" s="13">
        <v>380.83525906521817</v>
      </c>
    </row>
    <row r="45" spans="15:20">
      <c r="O45" s="12">
        <v>2031</v>
      </c>
      <c r="P45" s="13">
        <v>1.873771961578299E-16</v>
      </c>
      <c r="Q45" s="13">
        <v>2.4329071621350575</v>
      </c>
      <c r="R45" s="13">
        <v>0</v>
      </c>
      <c r="S45" s="13">
        <v>551.99924713907001</v>
      </c>
      <c r="T45" s="13">
        <v>391.94233314227552</v>
      </c>
    </row>
    <row r="46" spans="15:20">
      <c r="O46" s="12">
        <v>2032</v>
      </c>
      <c r="P46" s="13">
        <v>1.8737719615782989E-17</v>
      </c>
      <c r="Q46" s="13">
        <v>0.36493607432025865</v>
      </c>
      <c r="R46" s="13">
        <v>0</v>
      </c>
      <c r="S46" s="13">
        <v>563.7136654516587</v>
      </c>
      <c r="T46" s="13">
        <v>397.92972756151306</v>
      </c>
    </row>
    <row r="47" spans="15:20">
      <c r="O47" s="12">
        <v>2033</v>
      </c>
      <c r="P47" s="13">
        <v>1.8737719615782991E-18</v>
      </c>
      <c r="Q47" s="13">
        <v>3.6493607432025864E-2</v>
      </c>
      <c r="R47" s="13">
        <v>0</v>
      </c>
      <c r="S47" s="13">
        <v>575.32010330716696</v>
      </c>
      <c r="T47" s="13">
        <v>402.23746730401649</v>
      </c>
    </row>
    <row r="48" spans="15:20">
      <c r="O48" s="12">
        <v>2034</v>
      </c>
      <c r="P48" s="13">
        <v>1.8737719615782993E-19</v>
      </c>
      <c r="Q48" s="13">
        <v>3.6493607432025866E-3</v>
      </c>
      <c r="R48" s="13">
        <v>0</v>
      </c>
      <c r="S48" s="13">
        <v>586.83884178321841</v>
      </c>
      <c r="T48" s="13">
        <v>406.29268622374548</v>
      </c>
    </row>
    <row r="49" spans="15:20">
      <c r="O49" s="12">
        <v>2035</v>
      </c>
      <c r="P49" s="13">
        <v>1.8737719615782993E-20</v>
      </c>
      <c r="Q49" s="13">
        <v>3.6493607432025866E-4</v>
      </c>
      <c r="R49" s="13">
        <v>0</v>
      </c>
      <c r="S49" s="13">
        <v>598.27583329445508</v>
      </c>
      <c r="T49" s="13">
        <v>410.35889751065184</v>
      </c>
    </row>
    <row r="50" spans="15:20">
      <c r="O50" s="12">
        <v>2036</v>
      </c>
      <c r="P50" s="13">
        <v>1.8737719615782995E-21</v>
      </c>
      <c r="Q50" s="13">
        <v>3.6493607432025866E-5</v>
      </c>
      <c r="R50" s="13">
        <v>0</v>
      </c>
      <c r="S50" s="13">
        <v>609.63433922673346</v>
      </c>
      <c r="T50" s="13">
        <v>414.46281492822527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28515625" style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48">
      <c r="B2" s="10" t="s">
        <v>472</v>
      </c>
    </row>
    <row r="3" spans="2:48">
      <c r="B3" s="10"/>
    </row>
    <row r="6" spans="2:48">
      <c r="L6" s="244"/>
      <c r="M6" s="244">
        <v>2000</v>
      </c>
      <c r="N6" s="244">
        <v>2001</v>
      </c>
      <c r="O6" s="244">
        <v>2002</v>
      </c>
      <c r="P6" s="244">
        <v>2003</v>
      </c>
      <c r="Q6" s="244">
        <v>2004</v>
      </c>
      <c r="R6" s="244">
        <v>2005</v>
      </c>
      <c r="S6" s="244">
        <v>2006</v>
      </c>
      <c r="T6" s="244">
        <v>2007</v>
      </c>
      <c r="U6" s="244">
        <v>2008</v>
      </c>
      <c r="V6" s="244">
        <v>2009</v>
      </c>
      <c r="W6" s="244">
        <v>2010</v>
      </c>
      <c r="X6" s="244">
        <v>2011</v>
      </c>
      <c r="Y6" s="244">
        <v>2012</v>
      </c>
      <c r="Z6" s="244">
        <v>2013</v>
      </c>
      <c r="AA6" s="244">
        <v>2014</v>
      </c>
      <c r="AB6" s="244">
        <v>2015</v>
      </c>
      <c r="AC6" s="244">
        <v>2016</v>
      </c>
      <c r="AD6" s="244">
        <v>2017</v>
      </c>
      <c r="AE6" s="244">
        <v>2018</v>
      </c>
      <c r="AF6" s="244">
        <v>2019</v>
      </c>
      <c r="AG6" s="244">
        <v>2020</v>
      </c>
      <c r="AH6" s="244">
        <v>2021</v>
      </c>
      <c r="AI6" s="244">
        <v>2022</v>
      </c>
      <c r="AJ6" s="244">
        <v>2023</v>
      </c>
      <c r="AK6" s="244">
        <v>2024</v>
      </c>
      <c r="AL6" s="244">
        <v>2025</v>
      </c>
      <c r="AM6" s="244">
        <v>2026</v>
      </c>
      <c r="AN6" s="244">
        <v>2027</v>
      </c>
      <c r="AO6" s="244">
        <v>2028</v>
      </c>
      <c r="AP6" s="244">
        <v>2029</v>
      </c>
      <c r="AQ6" s="244">
        <v>2030</v>
      </c>
      <c r="AR6" s="244">
        <v>2031</v>
      </c>
      <c r="AS6" s="244">
        <v>2032</v>
      </c>
      <c r="AT6" s="244">
        <v>2033</v>
      </c>
      <c r="AU6" s="244">
        <v>2034</v>
      </c>
      <c r="AV6" s="244">
        <v>2035</v>
      </c>
    </row>
    <row r="7" spans="2:48">
      <c r="L7" s="244" t="s">
        <v>0</v>
      </c>
      <c r="M7" s="245">
        <v>17.618171593967514</v>
      </c>
      <c r="N7" s="245">
        <v>17.789282377475939</v>
      </c>
      <c r="O7" s="245">
        <v>17.981662636864282</v>
      </c>
      <c r="P7" s="245">
        <v>17.854222620701417</v>
      </c>
      <c r="Q7" s="245">
        <v>17.706696852584084</v>
      </c>
      <c r="R7" s="245">
        <v>17.36028136077433</v>
      </c>
      <c r="S7" s="245">
        <v>17.51895843655986</v>
      </c>
      <c r="T7" s="245">
        <v>17.385896049215521</v>
      </c>
      <c r="U7" s="245">
        <v>15.919102267544103</v>
      </c>
      <c r="V7" s="245">
        <v>14.557650139865006</v>
      </c>
      <c r="W7" s="245">
        <v>14.090555896260346</v>
      </c>
      <c r="X7" s="245">
        <v>13.708139181713436</v>
      </c>
      <c r="Y7" s="245">
        <v>13.734623952601089</v>
      </c>
      <c r="Z7" s="245">
        <v>13.560819050237169</v>
      </c>
      <c r="AA7" s="245">
        <v>13.551065994436911</v>
      </c>
      <c r="AB7" s="245">
        <v>12.91070262754206</v>
      </c>
      <c r="AC7" s="245">
        <v>11.329687464873331</v>
      </c>
      <c r="AD7" s="245">
        <v>9.4700141386933279</v>
      </c>
      <c r="AE7" s="245">
        <v>8.1204893737551913</v>
      </c>
      <c r="AF7" s="245">
        <v>7.5259147468507761</v>
      </c>
      <c r="AG7" s="245">
        <v>7.3559247163273644</v>
      </c>
      <c r="AH7" s="245">
        <v>7.2160125891334594</v>
      </c>
      <c r="AI7" s="245">
        <v>7.0653366337884043</v>
      </c>
      <c r="AJ7" s="245">
        <v>6.9222220905784893</v>
      </c>
      <c r="AK7" s="245">
        <v>6.8336687612977522</v>
      </c>
      <c r="AL7" s="245">
        <v>6.7244008811620422</v>
      </c>
      <c r="AM7" s="245">
        <v>6.5921623484581033</v>
      </c>
      <c r="AN7" s="245">
        <v>6.434472643086937</v>
      </c>
      <c r="AO7" s="245">
        <v>6.2486008050356183</v>
      </c>
      <c r="AP7" s="245">
        <v>6.2457072347009195</v>
      </c>
      <c r="AQ7" s="245">
        <v>6.3406129069521819</v>
      </c>
      <c r="AR7" s="245">
        <v>6.4369607035803718</v>
      </c>
      <c r="AS7" s="245">
        <v>6.5432974927094874</v>
      </c>
      <c r="AT7" s="245">
        <v>6.649307075497866</v>
      </c>
      <c r="AU7" s="245">
        <v>6.7550131526986972</v>
      </c>
      <c r="AV7" s="245">
        <v>6.8604390351612281</v>
      </c>
    </row>
    <row r="8" spans="2:48">
      <c r="L8" s="244" t="s">
        <v>2</v>
      </c>
      <c r="M8" s="245">
        <v>17.618171593967514</v>
      </c>
      <c r="N8" s="245">
        <v>17.789282377475939</v>
      </c>
      <c r="O8" s="245">
        <v>17.981662636864282</v>
      </c>
      <c r="P8" s="245">
        <v>17.854222620701417</v>
      </c>
      <c r="Q8" s="245">
        <v>17.706696852584084</v>
      </c>
      <c r="R8" s="245">
        <v>17.36028136077433</v>
      </c>
      <c r="S8" s="245">
        <v>17.51895843655986</v>
      </c>
      <c r="T8" s="245">
        <v>17.385896049215521</v>
      </c>
      <c r="U8" s="245">
        <v>15.919102267544103</v>
      </c>
      <c r="V8" s="245">
        <v>14.557650139865006</v>
      </c>
      <c r="W8" s="245">
        <v>14.090555896260346</v>
      </c>
      <c r="X8" s="245">
        <v>13.708139181713436</v>
      </c>
      <c r="Y8" s="245">
        <v>13.734623952601089</v>
      </c>
      <c r="Z8" s="245">
        <v>13.923566160090759</v>
      </c>
      <c r="AA8" s="245">
        <v>14.289862926875402</v>
      </c>
      <c r="AB8" s="245">
        <v>14.551066502107419</v>
      </c>
      <c r="AC8" s="245">
        <v>14.558838271878361</v>
      </c>
      <c r="AD8" s="245">
        <v>14.51392037222117</v>
      </c>
      <c r="AE8" s="245">
        <v>14.40199222624673</v>
      </c>
      <c r="AF8" s="245">
        <v>14.225084122316698</v>
      </c>
      <c r="AG8" s="245">
        <v>13.988452228004913</v>
      </c>
      <c r="AH8" s="245">
        <v>13.699216140040706</v>
      </c>
      <c r="AI8" s="245">
        <v>13.42750528038319</v>
      </c>
      <c r="AJ8" s="245">
        <v>13.196509651900028</v>
      </c>
      <c r="AK8" s="245">
        <v>13.054766568619948</v>
      </c>
      <c r="AL8" s="245">
        <v>12.400443794281422</v>
      </c>
      <c r="AM8" s="245">
        <v>11.416558862090175</v>
      </c>
      <c r="AN8" s="245">
        <v>10.376302274138286</v>
      </c>
      <c r="AO8" s="245">
        <v>9.5291913879671846</v>
      </c>
      <c r="AP8" s="245">
        <v>9.0048106666153362</v>
      </c>
      <c r="AQ8" s="245">
        <v>8.7910107820202263</v>
      </c>
      <c r="AR8" s="245">
        <v>8.7884535306631193</v>
      </c>
      <c r="AS8" s="245">
        <v>8.9034159063148088</v>
      </c>
      <c r="AT8" s="245">
        <v>9.0514760979621283</v>
      </c>
      <c r="AU8" s="245">
        <v>9.2046232237427006</v>
      </c>
      <c r="AV8" s="245">
        <v>9.3577245834846625</v>
      </c>
    </row>
    <row r="9" spans="2:48">
      <c r="L9" s="244" t="s">
        <v>5</v>
      </c>
      <c r="M9" s="245">
        <v>17.618171593967514</v>
      </c>
      <c r="N9" s="245">
        <v>17.789282377475939</v>
      </c>
      <c r="O9" s="245">
        <v>17.981662636864282</v>
      </c>
      <c r="P9" s="245">
        <v>17.854222620701417</v>
      </c>
      <c r="Q9" s="245">
        <v>17.706696852584084</v>
      </c>
      <c r="R9" s="245">
        <v>17.36028136077433</v>
      </c>
      <c r="S9" s="245">
        <v>17.51895843655986</v>
      </c>
      <c r="T9" s="245">
        <v>17.385896049215521</v>
      </c>
      <c r="U9" s="245">
        <v>15.919102267544103</v>
      </c>
      <c r="V9" s="245">
        <v>14.557650139865006</v>
      </c>
      <c r="W9" s="245">
        <v>14.090555896260346</v>
      </c>
      <c r="X9" s="245">
        <v>13.708139181713436</v>
      </c>
      <c r="Y9" s="245">
        <v>13.734623952601089</v>
      </c>
      <c r="Z9" s="245">
        <v>13.923566160090759</v>
      </c>
      <c r="AA9" s="245">
        <v>14.289862926875402</v>
      </c>
      <c r="AB9" s="245">
        <v>14.551066502107419</v>
      </c>
      <c r="AC9" s="245">
        <v>14.558838271878361</v>
      </c>
      <c r="AD9" s="245">
        <v>14.51392037222117</v>
      </c>
      <c r="AE9" s="245">
        <v>14.40199222624673</v>
      </c>
      <c r="AF9" s="245">
        <v>14.225084122316698</v>
      </c>
      <c r="AG9" s="245">
        <v>13.988452228004913</v>
      </c>
      <c r="AH9" s="245">
        <v>13.699216140040706</v>
      </c>
      <c r="AI9" s="245">
        <v>13.42750528038319</v>
      </c>
      <c r="AJ9" s="245">
        <v>13.196509651900028</v>
      </c>
      <c r="AK9" s="245">
        <v>13.054766568619948</v>
      </c>
      <c r="AL9" s="245">
        <v>12.928409882353112</v>
      </c>
      <c r="AM9" s="245">
        <v>12.816800650990682</v>
      </c>
      <c r="AN9" s="245">
        <v>12.719333903464401</v>
      </c>
      <c r="AO9" s="245">
        <v>12.635436972267559</v>
      </c>
      <c r="AP9" s="245">
        <v>12.564567909923692</v>
      </c>
      <c r="AQ9" s="245">
        <v>12.506213985126839</v>
      </c>
      <c r="AR9" s="245">
        <v>12.459890254568485</v>
      </c>
      <c r="AS9" s="245">
        <v>12.438894824046949</v>
      </c>
      <c r="AT9" s="245">
        <v>12.426111299871636</v>
      </c>
      <c r="AU9" s="245">
        <v>12.421132036133846</v>
      </c>
      <c r="AV9" s="245">
        <v>12.423570963360378</v>
      </c>
    </row>
    <row r="10" spans="2:48">
      <c r="L10" s="244" t="s">
        <v>3</v>
      </c>
      <c r="M10" s="245">
        <v>17.618171593967514</v>
      </c>
      <c r="N10" s="245">
        <v>17.789282377475939</v>
      </c>
      <c r="O10" s="245">
        <v>17.981662636864282</v>
      </c>
      <c r="P10" s="245">
        <v>17.854222620701417</v>
      </c>
      <c r="Q10" s="245">
        <v>17.706696852584084</v>
      </c>
      <c r="R10" s="245">
        <v>17.36028136077433</v>
      </c>
      <c r="S10" s="245">
        <v>17.51895843655986</v>
      </c>
      <c r="T10" s="245">
        <v>17.385896049215521</v>
      </c>
      <c r="U10" s="245">
        <v>15.919102267544103</v>
      </c>
      <c r="V10" s="245">
        <v>14.557650139865006</v>
      </c>
      <c r="W10" s="245">
        <v>14.090555896260346</v>
      </c>
      <c r="X10" s="245">
        <v>13.708139181713436</v>
      </c>
      <c r="Y10" s="245">
        <v>13.734623952601089</v>
      </c>
      <c r="Z10" s="245">
        <v>13.935386768737816</v>
      </c>
      <c r="AA10" s="245">
        <v>14.313858890817816</v>
      </c>
      <c r="AB10" s="245">
        <v>14.587119159248827</v>
      </c>
      <c r="AC10" s="245">
        <v>14.75882574093384</v>
      </c>
      <c r="AD10" s="245">
        <v>14.911526198472005</v>
      </c>
      <c r="AE10" s="245">
        <v>15.043825611220619</v>
      </c>
      <c r="AF10" s="245">
        <v>15.175900800267312</v>
      </c>
      <c r="AG10" s="245">
        <v>15.305918074619862</v>
      </c>
      <c r="AH10" s="245">
        <v>15.431465255923957</v>
      </c>
      <c r="AI10" s="245">
        <v>15.549157123054414</v>
      </c>
      <c r="AJ10" s="245">
        <v>15.678171389705541</v>
      </c>
      <c r="AK10" s="245">
        <v>15.861060799537015</v>
      </c>
      <c r="AL10" s="245">
        <v>16.015230741023931</v>
      </c>
      <c r="AM10" s="245">
        <v>16.127488775397975</v>
      </c>
      <c r="AN10" s="245">
        <v>16.1793369650877</v>
      </c>
      <c r="AO10" s="245">
        <v>16.144849196758781</v>
      </c>
      <c r="AP10" s="245">
        <v>15.987699425730602</v>
      </c>
      <c r="AQ10" s="245">
        <v>15.842914004015704</v>
      </c>
      <c r="AR10" s="245">
        <v>16.108009279620415</v>
      </c>
      <c r="AS10" s="245">
        <v>16.398905687048259</v>
      </c>
      <c r="AT10" s="245">
        <v>16.689824916885275</v>
      </c>
      <c r="AU10" s="245">
        <v>16.980824706592383</v>
      </c>
      <c r="AV10" s="245">
        <v>17.271962165389262</v>
      </c>
    </row>
    <row r="11" spans="2:48">
      <c r="L11" s="244" t="s">
        <v>6</v>
      </c>
      <c r="M11" s="245">
        <v>17.618171593967514</v>
      </c>
      <c r="N11" s="245">
        <v>17.789282377475939</v>
      </c>
      <c r="O11" s="245">
        <v>17.981662636864282</v>
      </c>
      <c r="P11" s="245">
        <v>17.854222620701417</v>
      </c>
      <c r="Q11" s="245">
        <v>17.706696852584084</v>
      </c>
      <c r="R11" s="245">
        <v>17.36028136077433</v>
      </c>
      <c r="S11" s="245">
        <v>17.51895843655986</v>
      </c>
      <c r="T11" s="245">
        <v>17.385896049215521</v>
      </c>
      <c r="U11" s="245">
        <v>15.919102267544103</v>
      </c>
      <c r="V11" s="245">
        <v>14.557650139865006</v>
      </c>
      <c r="W11" s="245">
        <v>14.090555896260346</v>
      </c>
      <c r="X11" s="245">
        <v>13.708139181713436</v>
      </c>
      <c r="Y11" s="245">
        <v>13.734623952601089</v>
      </c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O15" s="3"/>
      <c r="P15" s="3"/>
    </row>
    <row r="16" spans="2:4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B2:U4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1">
      <c r="B2" s="10" t="s">
        <v>473</v>
      </c>
      <c r="C2" s="1"/>
      <c r="D2" s="1"/>
      <c r="E2" s="1"/>
      <c r="F2" s="1"/>
    </row>
    <row r="3" spans="2:21" ht="51.75">
      <c r="B3" s="10"/>
      <c r="C3" s="1"/>
      <c r="D3" s="1"/>
      <c r="E3" s="1"/>
      <c r="F3" s="1"/>
      <c r="O3" s="16" t="s">
        <v>65</v>
      </c>
      <c r="P3" s="17" t="s">
        <v>66</v>
      </c>
      <c r="Q3" s="17" t="s">
        <v>67</v>
      </c>
      <c r="R3" s="17" t="s">
        <v>68</v>
      </c>
      <c r="S3" s="17" t="s">
        <v>69</v>
      </c>
      <c r="T3" s="16" t="s">
        <v>70</v>
      </c>
      <c r="U3" s="16" t="s">
        <v>71</v>
      </c>
    </row>
    <row r="4" spans="2:21">
      <c r="O4" s="14">
        <v>36526</v>
      </c>
      <c r="P4" s="15">
        <v>35.987860999640141</v>
      </c>
      <c r="Q4" s="15">
        <v>36.621944328775356</v>
      </c>
      <c r="R4" s="15">
        <v>198.62199633431277</v>
      </c>
      <c r="S4" s="15">
        <v>30.156912285073155</v>
      </c>
      <c r="T4" s="15">
        <v>68.946042378117852</v>
      </c>
      <c r="U4" s="15">
        <v>0</v>
      </c>
    </row>
    <row r="5" spans="2:21">
      <c r="O5" s="14">
        <v>36892</v>
      </c>
      <c r="P5" s="15">
        <v>36.591155065291389</v>
      </c>
      <c r="Q5" s="15">
        <v>37.530864815365916</v>
      </c>
      <c r="R5" s="15">
        <v>215.35919399968031</v>
      </c>
      <c r="S5" s="15">
        <v>31.881264507336081</v>
      </c>
      <c r="T5" s="15">
        <v>70.011126763668656</v>
      </c>
      <c r="U5" s="15">
        <v>0</v>
      </c>
    </row>
    <row r="6" spans="2:21">
      <c r="O6" s="14">
        <v>37257</v>
      </c>
      <c r="P6" s="15">
        <v>37.033976879760303</v>
      </c>
      <c r="Q6" s="15">
        <v>38.37738512902699</v>
      </c>
      <c r="R6" s="15">
        <v>233.67239281997871</v>
      </c>
      <c r="S6" s="15">
        <v>34.143901784096364</v>
      </c>
      <c r="T6" s="15">
        <v>71.069882238137382</v>
      </c>
      <c r="U6" s="15">
        <v>0</v>
      </c>
    </row>
    <row r="7" spans="2:21">
      <c r="O7" s="14">
        <v>37622</v>
      </c>
      <c r="P7" s="15">
        <v>37.445906908112455</v>
      </c>
      <c r="Q7" s="15">
        <v>39.376238492905856</v>
      </c>
      <c r="R7" s="15">
        <v>253.31745553524351</v>
      </c>
      <c r="S7" s="15">
        <v>37.133754841541418</v>
      </c>
      <c r="T7" s="15">
        <v>72.153960498344858</v>
      </c>
      <c r="U7" s="15">
        <v>0</v>
      </c>
    </row>
    <row r="8" spans="2:21">
      <c r="O8" s="14">
        <v>37987</v>
      </c>
      <c r="P8" s="15">
        <v>37.813094927268104</v>
      </c>
      <c r="Q8" s="15">
        <v>40.70501758367822</v>
      </c>
      <c r="R8" s="15">
        <v>273.21278036753006</v>
      </c>
      <c r="S8" s="15">
        <v>42.61883625759198</v>
      </c>
      <c r="T8" s="15">
        <v>73.170450490095192</v>
      </c>
      <c r="U8" s="15">
        <v>0</v>
      </c>
    </row>
    <row r="9" spans="2:21">
      <c r="O9" s="14">
        <v>38353</v>
      </c>
      <c r="P9" s="15">
        <v>38.279691000524458</v>
      </c>
      <c r="Q9" s="15">
        <v>42.251491935015487</v>
      </c>
      <c r="R9" s="15">
        <v>290.55463435465714</v>
      </c>
      <c r="S9" s="15">
        <v>47.837709820708795</v>
      </c>
      <c r="T9" s="15">
        <v>74.120567289759379</v>
      </c>
      <c r="U9" s="15">
        <v>0</v>
      </c>
    </row>
    <row r="10" spans="2:21">
      <c r="O10" s="14">
        <v>38718</v>
      </c>
      <c r="P10" s="15">
        <v>38.737147952024579</v>
      </c>
      <c r="Q10" s="15">
        <v>43.391388916931405</v>
      </c>
      <c r="R10" s="15">
        <v>303.61314057821482</v>
      </c>
      <c r="S10" s="15">
        <v>52.583798819522187</v>
      </c>
      <c r="T10" s="15">
        <v>75.000410951404973</v>
      </c>
      <c r="U10" s="15">
        <v>0</v>
      </c>
    </row>
    <row r="11" spans="2:21">
      <c r="O11" s="14">
        <v>39083</v>
      </c>
      <c r="P11" s="15">
        <v>39.171061570007225</v>
      </c>
      <c r="Q11" s="15">
        <v>44.357243966771343</v>
      </c>
      <c r="R11" s="15">
        <v>317.33402439827097</v>
      </c>
      <c r="S11" s="15">
        <v>56.888955465629643</v>
      </c>
      <c r="T11" s="15">
        <v>75.619057865371175</v>
      </c>
      <c r="U11" s="15">
        <v>0</v>
      </c>
    </row>
    <row r="12" spans="2:21">
      <c r="O12" s="14">
        <v>39448</v>
      </c>
      <c r="P12" s="15">
        <v>39.597614716760184</v>
      </c>
      <c r="Q12" s="15">
        <v>45.163983320817835</v>
      </c>
      <c r="R12" s="15">
        <v>328.14511202619121</v>
      </c>
      <c r="S12" s="15">
        <v>60.725200552225473</v>
      </c>
      <c r="T12" s="15">
        <v>76.230000648639333</v>
      </c>
      <c r="U12" s="15">
        <v>0</v>
      </c>
    </row>
    <row r="13" spans="2:21">
      <c r="O13" s="14">
        <v>39814</v>
      </c>
      <c r="P13" s="15">
        <v>40.01710190389602</v>
      </c>
      <c r="Q13" s="15">
        <v>45.941707405125641</v>
      </c>
      <c r="R13" s="15">
        <v>337.6277923908562</v>
      </c>
      <c r="S13" s="15">
        <v>65.330129131959907</v>
      </c>
      <c r="T13" s="15">
        <v>76.834969758731901</v>
      </c>
      <c r="U13" s="15">
        <v>0</v>
      </c>
    </row>
    <row r="14" spans="2:21">
      <c r="O14" s="14">
        <v>40179</v>
      </c>
      <c r="P14" s="15">
        <v>40.430610999999999</v>
      </c>
      <c r="Q14" s="15">
        <v>46.692999999999998</v>
      </c>
      <c r="R14" s="15">
        <v>345.27100000000002</v>
      </c>
      <c r="S14" s="15">
        <v>70.775000000000006</v>
      </c>
      <c r="T14" s="15">
        <v>77.435750152364591</v>
      </c>
      <c r="U14" s="15">
        <v>0</v>
      </c>
    </row>
    <row r="15" spans="2:21">
      <c r="O15" s="14">
        <v>40544</v>
      </c>
      <c r="P15" s="15">
        <v>40.838999999999999</v>
      </c>
      <c r="Q15" s="15">
        <v>47.418999999999997</v>
      </c>
      <c r="R15" s="15">
        <v>351.28800000000001</v>
      </c>
      <c r="S15" s="15">
        <v>76.909000000000006</v>
      </c>
      <c r="T15" s="15">
        <v>78.176787824788704</v>
      </c>
      <c r="U15" s="15">
        <v>0</v>
      </c>
    </row>
    <row r="16" spans="2:21">
      <c r="O16" s="14">
        <v>40909</v>
      </c>
      <c r="P16" s="15">
        <v>41.261902220165155</v>
      </c>
      <c r="Q16" s="15">
        <v>48.145288392324254</v>
      </c>
      <c r="R16" s="15">
        <v>356.07622720036647</v>
      </c>
      <c r="S16" s="15">
        <v>83.544848428412621</v>
      </c>
      <c r="T16" s="15">
        <v>78.915987124019225</v>
      </c>
      <c r="U16" s="15">
        <v>0</v>
      </c>
    </row>
    <row r="17" spans="15:21">
      <c r="O17" s="14">
        <v>41275</v>
      </c>
      <c r="P17" s="15">
        <v>41.710668699999999</v>
      </c>
      <c r="Q17" s="15">
        <v>48.884026666480118</v>
      </c>
      <c r="R17" s="15">
        <v>357.81532148540379</v>
      </c>
      <c r="S17" s="15">
        <v>89.378061748990575</v>
      </c>
      <c r="T17" s="15">
        <v>79.469396521697078</v>
      </c>
      <c r="U17" s="15">
        <v>2.4485000000000001</v>
      </c>
    </row>
    <row r="18" spans="15:21">
      <c r="O18" s="14">
        <v>41640</v>
      </c>
      <c r="P18" s="15">
        <v>42.138220400000002</v>
      </c>
      <c r="Q18" s="15">
        <v>49.695184046479</v>
      </c>
      <c r="R18" s="15">
        <v>359.32769950413973</v>
      </c>
      <c r="S18" s="15">
        <v>94.387029173071326</v>
      </c>
      <c r="T18" s="15">
        <v>80.188370834827282</v>
      </c>
      <c r="U18" s="15">
        <v>3.9964912500000036</v>
      </c>
    </row>
    <row r="19" spans="15:21">
      <c r="O19" s="14">
        <v>42005</v>
      </c>
      <c r="P19" s="15">
        <v>42.565772100000004</v>
      </c>
      <c r="Q19" s="15">
        <v>50.52026805278112</v>
      </c>
      <c r="R19" s="15">
        <v>360.61991016503123</v>
      </c>
      <c r="S19" s="15">
        <v>98.046476860838908</v>
      </c>
      <c r="T19" s="15">
        <v>80.929893887253655</v>
      </c>
      <c r="U19" s="15">
        <v>5.067091300000004</v>
      </c>
    </row>
    <row r="20" spans="15:21">
      <c r="O20" s="14">
        <v>42370</v>
      </c>
      <c r="P20" s="15">
        <v>42.993323799999999</v>
      </c>
      <c r="Q20" s="15">
        <v>51.354298823540027</v>
      </c>
      <c r="R20" s="15">
        <v>361.70490726645443</v>
      </c>
      <c r="S20" s="15">
        <v>99.987945806213588</v>
      </c>
      <c r="T20" s="15">
        <v>81.693755501414984</v>
      </c>
      <c r="U20" s="15">
        <v>6.1021616730000021</v>
      </c>
    </row>
    <row r="21" spans="15:21">
      <c r="O21" s="14">
        <v>42736</v>
      </c>
      <c r="P21" s="15">
        <v>43.420875500000001</v>
      </c>
      <c r="Q21" s="15">
        <v>52.194807275304804</v>
      </c>
      <c r="R21" s="15">
        <v>362.6053702091188</v>
      </c>
      <c r="S21" s="15">
        <v>100.34289885294383</v>
      </c>
      <c r="T21" s="15">
        <v>82.479306716445834</v>
      </c>
      <c r="U21" s="15">
        <v>7.1563367173299994</v>
      </c>
    </row>
    <row r="22" spans="15:21">
      <c r="O22" s="14">
        <v>43101</v>
      </c>
      <c r="P22" s="15">
        <v>43.848427199999996</v>
      </c>
      <c r="Q22" s="15">
        <v>53.03660637623193</v>
      </c>
      <c r="R22" s="15">
        <v>363.05795620677935</v>
      </c>
      <c r="S22" s="15">
        <v>97.787795036052728</v>
      </c>
      <c r="T22" s="15">
        <v>83.291828403659196</v>
      </c>
      <c r="U22" s="15">
        <v>8.2303327177593086</v>
      </c>
    </row>
    <row r="23" spans="15:21">
      <c r="O23" s="14">
        <v>43466</v>
      </c>
      <c r="P23" s="15">
        <v>44.275978899999991</v>
      </c>
      <c r="Q23" s="15">
        <v>53.879705160865562</v>
      </c>
      <c r="R23" s="15">
        <v>362.81146325157641</v>
      </c>
      <c r="S23" s="15">
        <v>95.673246206409956</v>
      </c>
      <c r="T23" s="15">
        <v>84.134784076104978</v>
      </c>
      <c r="U23" s="15">
        <v>9.3249046361882684</v>
      </c>
    </row>
    <row r="24" spans="15:21">
      <c r="O24" s="14">
        <v>43831</v>
      </c>
      <c r="P24" s="15">
        <v>44.703530600000001</v>
      </c>
      <c r="Q24" s="15">
        <v>54.724112726991613</v>
      </c>
      <c r="R24" s="15">
        <v>363.3036377871635</v>
      </c>
      <c r="S24" s="15">
        <v>93.674784596805694</v>
      </c>
      <c r="T24" s="15">
        <v>85.010708523414195</v>
      </c>
      <c r="U24" s="15">
        <v>10.440848389276583</v>
      </c>
    </row>
    <row r="25" spans="15:21">
      <c r="O25" s="14">
        <v>44197</v>
      </c>
      <c r="P25" s="15">
        <v>45.131082299999996</v>
      </c>
      <c r="Q25" s="15">
        <v>55.569838236080543</v>
      </c>
      <c r="R25" s="15">
        <v>364.51211850425193</v>
      </c>
      <c r="S25" s="15">
        <v>91.810575235073813</v>
      </c>
      <c r="T25" s="15">
        <v>85.918152174415567</v>
      </c>
      <c r="U25" s="15">
        <v>11.579003262299375</v>
      </c>
    </row>
    <row r="26" spans="15:21">
      <c r="O26" s="14">
        <v>44562</v>
      </c>
      <c r="P26" s="15">
        <v>45.558634000000005</v>
      </c>
      <c r="Q26" s="15">
        <v>56.416890913733106</v>
      </c>
      <c r="R26" s="15">
        <v>365.72220349015396</v>
      </c>
      <c r="S26" s="15">
        <v>90.092599247794013</v>
      </c>
      <c r="T26" s="15">
        <v>86.855244693486114</v>
      </c>
      <c r="U26" s="15">
        <v>12.740254467400202</v>
      </c>
    </row>
    <row r="27" spans="15:21">
      <c r="O27" s="14">
        <v>44927</v>
      </c>
      <c r="P27" s="15">
        <v>45.9861857</v>
      </c>
      <c r="Q27" s="15">
        <v>57.265280050129235</v>
      </c>
      <c r="R27" s="15">
        <v>366.97802995355801</v>
      </c>
      <c r="S27" s="15">
        <v>88.526976695487775</v>
      </c>
      <c r="T27" s="15">
        <v>87.819184712073778</v>
      </c>
      <c r="U27" s="15">
        <v>13.925535854900703</v>
      </c>
    </row>
    <row r="28" spans="15:21">
      <c r="O28" s="14">
        <v>45292</v>
      </c>
      <c r="P28" s="15">
        <v>46.413737399999995</v>
      </c>
      <c r="Q28" s="15">
        <v>58.115015000480149</v>
      </c>
      <c r="R28" s="15">
        <v>368.31996593903449</v>
      </c>
      <c r="S28" s="15">
        <v>87.11454052364482</v>
      </c>
      <c r="T28" s="15">
        <v>88.809981679886903</v>
      </c>
      <c r="U28" s="15">
        <v>15.135832786845803</v>
      </c>
    </row>
    <row r="29" spans="15:21">
      <c r="O29" s="14">
        <v>45658</v>
      </c>
      <c r="P29" s="15">
        <v>46.841289100000004</v>
      </c>
      <c r="Q29" s="15">
        <v>58.966105185483507</v>
      </c>
      <c r="R29" s="15">
        <v>369.78165948546894</v>
      </c>
      <c r="S29" s="15">
        <v>85.899931096005545</v>
      </c>
      <c r="T29" s="15">
        <v>89.827645112781681</v>
      </c>
      <c r="U29" s="15">
        <v>16.372185182514119</v>
      </c>
    </row>
    <row r="30" spans="15:21">
      <c r="O30" s="14">
        <v>46023</v>
      </c>
      <c r="P30" s="15">
        <v>47.268840800000007</v>
      </c>
      <c r="Q30" s="15">
        <v>59.818560091781897</v>
      </c>
      <c r="R30" s="15">
        <v>371.39094345782382</v>
      </c>
      <c r="S30" s="15">
        <v>84.80908943322882</v>
      </c>
      <c r="T30" s="15">
        <v>90.872184593225413</v>
      </c>
      <c r="U30" s="15">
        <v>17.635690746207107</v>
      </c>
    </row>
    <row r="31" spans="15:21">
      <c r="O31" s="14">
        <v>46388</v>
      </c>
      <c r="P31" s="15">
        <v>47.696392500000002</v>
      </c>
      <c r="Q31" s="15">
        <v>60.672389272424333</v>
      </c>
      <c r="R31" s="15">
        <v>373.16921258646863</v>
      </c>
      <c r="S31" s="15">
        <v>83.835977304698559</v>
      </c>
      <c r="T31" s="15">
        <v>91.943609770762549</v>
      </c>
      <c r="U31" s="15">
        <v>18.927508388249112</v>
      </c>
    </row>
    <row r="32" spans="15:21">
      <c r="O32" s="14">
        <v>46753</v>
      </c>
      <c r="P32" s="15">
        <v>48.123944199999997</v>
      </c>
      <c r="Q32" s="15">
        <v>61.52760234733131</v>
      </c>
      <c r="R32" s="15">
        <v>375.13266894378415</v>
      </c>
      <c r="S32" s="15">
        <v>82.997990647710395</v>
      </c>
      <c r="T32" s="15">
        <v>93.04193036248445</v>
      </c>
      <c r="U32" s="15">
        <v>20.248861850786305</v>
      </c>
    </row>
    <row r="33" spans="15:21">
      <c r="O33" s="14">
        <v>47119</v>
      </c>
      <c r="P33" s="15">
        <v>48.551495899999992</v>
      </c>
      <c r="Q33" s="15">
        <v>62.384209003762628</v>
      </c>
      <c r="R33" s="15">
        <v>377.06781046861374</v>
      </c>
      <c r="S33" s="15">
        <v>82.26940206822141</v>
      </c>
      <c r="T33" s="15">
        <v>94.150804028489304</v>
      </c>
      <c r="U33" s="15">
        <v>21.601043550668173</v>
      </c>
    </row>
    <row r="34" spans="15:21">
      <c r="O34" s="14">
        <v>47484</v>
      </c>
      <c r="P34" s="15">
        <v>48.979047600000001</v>
      </c>
      <c r="Q34" s="15">
        <v>63.242218996788957</v>
      </c>
      <c r="R34" s="15">
        <v>379.03685859280233</v>
      </c>
      <c r="S34" s="15">
        <v>81.629621593109761</v>
      </c>
      <c r="T34" s="15">
        <v>95.277505687534287</v>
      </c>
      <c r="U34" s="15">
        <v>22.985418652431289</v>
      </c>
    </row>
    <row r="35" spans="15:21">
      <c r="O35" s="14">
        <v>47849</v>
      </c>
      <c r="P35" s="15">
        <v>49.406599299999996</v>
      </c>
      <c r="Q35" s="15">
        <v>64.101642149766505</v>
      </c>
      <c r="R35" s="15">
        <v>381.18778295677919</v>
      </c>
      <c r="S35" s="15">
        <v>81.062169301003038</v>
      </c>
      <c r="T35" s="15">
        <v>96.404207346579255</v>
      </c>
      <c r="U35" s="15">
        <v>24.403429385187419</v>
      </c>
    </row>
    <row r="36" spans="15:21">
      <c r="O36" s="14">
        <v>48214</v>
      </c>
      <c r="P36" s="15">
        <v>49.834150999999999</v>
      </c>
      <c r="Q36" s="15">
        <v>65.00090728344739</v>
      </c>
      <c r="R36" s="15">
        <v>383.58995148015896</v>
      </c>
      <c r="S36" s="15">
        <v>80.592660424650703</v>
      </c>
      <c r="T36" s="15">
        <v>97.53090900562421</v>
      </c>
      <c r="U36" s="15">
        <v>25.856599618045028</v>
      </c>
    </row>
    <row r="37" spans="15:21">
      <c r="O37" s="14">
        <v>48580</v>
      </c>
      <c r="P37" s="15">
        <v>50.261702700000008</v>
      </c>
      <c r="Q37" s="15">
        <v>65.892878363117859</v>
      </c>
      <c r="R37" s="15">
        <v>386.17254558193963</v>
      </c>
      <c r="S37" s="15">
        <v>80.898469684570031</v>
      </c>
      <c r="T37" s="15">
        <v>98.657610664669207</v>
      </c>
      <c r="U37" s="15">
        <v>27.346539709571548</v>
      </c>
    </row>
    <row r="38" spans="15:21">
      <c r="O38" s="14">
        <v>48945</v>
      </c>
      <c r="P38" s="15">
        <v>50.689254400000003</v>
      </c>
      <c r="Q38" s="15">
        <v>66.777774210398206</v>
      </c>
      <c r="R38" s="15">
        <v>388.90030150847252</v>
      </c>
      <c r="S38" s="15">
        <v>81.381247696326</v>
      </c>
      <c r="T38" s="15">
        <v>99.78431232371419</v>
      </c>
      <c r="U38" s="15">
        <v>28.8749516477341</v>
      </c>
    </row>
    <row r="39" spans="15:21">
      <c r="O39" s="14">
        <v>49310</v>
      </c>
      <c r="P39" s="15">
        <v>51.116806100000005</v>
      </c>
      <c r="Q39" s="15">
        <v>67.655807082260139</v>
      </c>
      <c r="R39" s="15">
        <v>391.74510797259012</v>
      </c>
      <c r="S39" s="15">
        <v>81.872434346608173</v>
      </c>
      <c r="T39" s="15">
        <v>100.91101398275916</v>
      </c>
      <c r="U39" s="15">
        <v>30.443634497742298</v>
      </c>
    </row>
    <row r="40" spans="15:21">
      <c r="O40" s="14">
        <v>49675</v>
      </c>
      <c r="P40" s="15">
        <v>51.5443578</v>
      </c>
      <c r="Q40" s="15">
        <v>68.527182867966218</v>
      </c>
      <c r="R40" s="15">
        <v>394.68457447904171</v>
      </c>
      <c r="S40" s="15">
        <v>82.367198980484986</v>
      </c>
      <c r="T40" s="15">
        <v>102.06877266137991</v>
      </c>
      <c r="U40" s="15">
        <v>32.054490176262426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28515625" style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48">
      <c r="B2" s="10" t="s">
        <v>477</v>
      </c>
    </row>
    <row r="3" spans="2:48">
      <c r="B3" s="10"/>
    </row>
    <row r="6" spans="2:48">
      <c r="L6" s="244"/>
      <c r="M6" s="244">
        <v>2000</v>
      </c>
      <c r="N6" s="244">
        <v>2001</v>
      </c>
      <c r="O6" s="244">
        <v>2002</v>
      </c>
      <c r="P6" s="244">
        <v>2003</v>
      </c>
      <c r="Q6" s="244">
        <v>2004</v>
      </c>
      <c r="R6" s="244">
        <v>2005</v>
      </c>
      <c r="S6" s="244">
        <v>2006</v>
      </c>
      <c r="T6" s="244">
        <v>2007</v>
      </c>
      <c r="U6" s="244">
        <v>2008</v>
      </c>
      <c r="V6" s="244">
        <v>2009</v>
      </c>
      <c r="W6" s="244">
        <v>2010</v>
      </c>
      <c r="X6" s="244">
        <v>2011</v>
      </c>
      <c r="Y6" s="244">
        <v>2012</v>
      </c>
      <c r="Z6" s="244">
        <v>2013</v>
      </c>
      <c r="AA6" s="244">
        <v>2014</v>
      </c>
      <c r="AB6" s="244">
        <v>2015</v>
      </c>
      <c r="AC6" s="244">
        <v>2016</v>
      </c>
      <c r="AD6" s="244">
        <v>2017</v>
      </c>
      <c r="AE6" s="244">
        <v>2018</v>
      </c>
      <c r="AF6" s="244">
        <v>2019</v>
      </c>
      <c r="AG6" s="244">
        <v>2020</v>
      </c>
      <c r="AH6" s="244">
        <v>2021</v>
      </c>
      <c r="AI6" s="244">
        <v>2022</v>
      </c>
      <c r="AJ6" s="244">
        <v>2023</v>
      </c>
      <c r="AK6" s="244">
        <v>2024</v>
      </c>
      <c r="AL6" s="244">
        <v>2025</v>
      </c>
      <c r="AM6" s="244">
        <v>2026</v>
      </c>
      <c r="AN6" s="244">
        <v>2027</v>
      </c>
      <c r="AO6" s="244">
        <v>2028</v>
      </c>
      <c r="AP6" s="244">
        <v>2029</v>
      </c>
      <c r="AQ6" s="244">
        <v>2030</v>
      </c>
      <c r="AR6" s="244">
        <v>2031</v>
      </c>
      <c r="AS6" s="244">
        <v>2032</v>
      </c>
      <c r="AT6" s="244">
        <v>2033</v>
      </c>
      <c r="AU6" s="244">
        <v>2034</v>
      </c>
      <c r="AV6" s="244">
        <v>2035</v>
      </c>
    </row>
    <row r="7" spans="2:48">
      <c r="L7" s="244" t="s">
        <v>0</v>
      </c>
      <c r="M7" s="245">
        <v>59.822677092958649</v>
      </c>
      <c r="N7" s="245">
        <v>60.320030796249398</v>
      </c>
      <c r="O7" s="245">
        <v>61.553975309507329</v>
      </c>
      <c r="P7" s="245">
        <v>62.848599149603324</v>
      </c>
      <c r="Q7" s="245">
        <v>64.521332379685091</v>
      </c>
      <c r="R7" s="245">
        <v>66.052839931202797</v>
      </c>
      <c r="S7" s="245">
        <v>68.013538158098129</v>
      </c>
      <c r="T7" s="245">
        <v>68.523108207276238</v>
      </c>
      <c r="U7" s="245">
        <v>68.036536963579749</v>
      </c>
      <c r="V7" s="245">
        <v>69.127920314324314</v>
      </c>
      <c r="W7" s="245">
        <v>69.635817673835604</v>
      </c>
      <c r="X7" s="245">
        <v>69.873339649625947</v>
      </c>
      <c r="Y7" s="245">
        <v>70.493982757482129</v>
      </c>
      <c r="Z7" s="245">
        <v>70.206735586823825</v>
      </c>
      <c r="AA7" s="245">
        <v>69.903686460391455</v>
      </c>
      <c r="AB7" s="245">
        <v>69.473206892267427</v>
      </c>
      <c r="AC7" s="245">
        <v>68.953901353230577</v>
      </c>
      <c r="AD7" s="245">
        <v>68.348582294150233</v>
      </c>
      <c r="AE7" s="245">
        <v>67.702413600956191</v>
      </c>
      <c r="AF7" s="245">
        <v>67.215893247298737</v>
      </c>
      <c r="AG7" s="245">
        <v>66.8383344070958</v>
      </c>
      <c r="AH7" s="245">
        <v>66.448155270337026</v>
      </c>
      <c r="AI7" s="245">
        <v>66.079370668647641</v>
      </c>
      <c r="AJ7" s="245">
        <v>65.615430790876133</v>
      </c>
      <c r="AK7" s="245">
        <v>65.161024272384196</v>
      </c>
      <c r="AL7" s="245">
        <v>64.724086589017688</v>
      </c>
      <c r="AM7" s="245">
        <v>65.155550844659331</v>
      </c>
      <c r="AN7" s="245">
        <v>65.64918472221116</v>
      </c>
      <c r="AO7" s="245">
        <v>66.168247945775931</v>
      </c>
      <c r="AP7" s="245">
        <v>66.686501436833268</v>
      </c>
      <c r="AQ7" s="245">
        <v>67.20807095370148</v>
      </c>
      <c r="AR7" s="245">
        <v>67.742135710330928</v>
      </c>
      <c r="AS7" s="245">
        <v>68.301103862356683</v>
      </c>
      <c r="AT7" s="245">
        <v>68.890240101280256</v>
      </c>
      <c r="AU7" s="245">
        <v>69.488416880817667</v>
      </c>
      <c r="AV7" s="245">
        <v>70.089501048685733</v>
      </c>
    </row>
    <row r="8" spans="2:48">
      <c r="L8" s="244" t="s">
        <v>2</v>
      </c>
      <c r="M8" s="245">
        <v>59.822677092958649</v>
      </c>
      <c r="N8" s="245">
        <v>60.320030796249398</v>
      </c>
      <c r="O8" s="245">
        <v>61.553975309507329</v>
      </c>
      <c r="P8" s="245">
        <v>62.848599149603324</v>
      </c>
      <c r="Q8" s="245">
        <v>64.521332379685091</v>
      </c>
      <c r="R8" s="245">
        <v>66.052839931202797</v>
      </c>
      <c r="S8" s="245">
        <v>68.013538158098129</v>
      </c>
      <c r="T8" s="245">
        <v>68.523108207276238</v>
      </c>
      <c r="U8" s="245">
        <v>68.036536963579749</v>
      </c>
      <c r="V8" s="245">
        <v>69.127920314324314</v>
      </c>
      <c r="W8" s="245">
        <v>69.635817673835604</v>
      </c>
      <c r="X8" s="245">
        <v>69.873339649625947</v>
      </c>
      <c r="Y8" s="245">
        <v>70.493982757482129</v>
      </c>
      <c r="Z8" s="245">
        <v>70.082819369402657</v>
      </c>
      <c r="AA8" s="245">
        <v>69.6144365786473</v>
      </c>
      <c r="AB8" s="245">
        <v>68.947272564763281</v>
      </c>
      <c r="AC8" s="245">
        <v>68.250642434035754</v>
      </c>
      <c r="AD8" s="245">
        <v>67.704745311184539</v>
      </c>
      <c r="AE8" s="245">
        <v>67.183378308947113</v>
      </c>
      <c r="AF8" s="245">
        <v>66.871306720817074</v>
      </c>
      <c r="AG8" s="245">
        <v>66.592953420450087</v>
      </c>
      <c r="AH8" s="245">
        <v>66.521022875139934</v>
      </c>
      <c r="AI8" s="245">
        <v>66.460476681994464</v>
      </c>
      <c r="AJ8" s="245">
        <v>66.279894966373135</v>
      </c>
      <c r="AK8" s="245">
        <v>66.117592884692314</v>
      </c>
      <c r="AL8" s="245">
        <v>65.946615939507637</v>
      </c>
      <c r="AM8" s="245">
        <v>65.806015211650063</v>
      </c>
      <c r="AN8" s="245">
        <v>65.688897777981808</v>
      </c>
      <c r="AO8" s="245">
        <v>65.589172992329452</v>
      </c>
      <c r="AP8" s="245">
        <v>65.578028271030462</v>
      </c>
      <c r="AQ8" s="245">
        <v>65.627105262716071</v>
      </c>
      <c r="AR8" s="245">
        <v>65.86750875735973</v>
      </c>
      <c r="AS8" s="245">
        <v>66.208878461921927</v>
      </c>
      <c r="AT8" s="245">
        <v>66.552652667160459</v>
      </c>
      <c r="AU8" s="245">
        <v>66.898909297412345</v>
      </c>
      <c r="AV8" s="245">
        <v>67.247727916346037</v>
      </c>
    </row>
    <row r="9" spans="2:48">
      <c r="L9" s="244" t="s">
        <v>5</v>
      </c>
      <c r="M9" s="245">
        <v>59.822677092958649</v>
      </c>
      <c r="N9" s="245">
        <v>60.320030796249398</v>
      </c>
      <c r="O9" s="245">
        <v>61.553975309507329</v>
      </c>
      <c r="P9" s="245">
        <v>62.848599149603324</v>
      </c>
      <c r="Q9" s="245">
        <v>64.521332379685091</v>
      </c>
      <c r="R9" s="245">
        <v>66.052839931202797</v>
      </c>
      <c r="S9" s="245">
        <v>68.013538158098129</v>
      </c>
      <c r="T9" s="245">
        <v>68.523108207276238</v>
      </c>
      <c r="U9" s="245">
        <v>68.036536963579749</v>
      </c>
      <c r="V9" s="245">
        <v>69.127920314324314</v>
      </c>
      <c r="W9" s="245">
        <v>69.635817673835604</v>
      </c>
      <c r="X9" s="245">
        <v>69.873339649625947</v>
      </c>
      <c r="Y9" s="245">
        <v>70.493982757482129</v>
      </c>
      <c r="Z9" s="245">
        <v>70.719956256228727</v>
      </c>
      <c r="AA9" s="245">
        <v>70.842856289550667</v>
      </c>
      <c r="AB9" s="245">
        <v>70.795904686619863</v>
      </c>
      <c r="AC9" s="245">
        <v>70.738858391651689</v>
      </c>
      <c r="AD9" s="245">
        <v>70.769429393185732</v>
      </c>
      <c r="AE9" s="245">
        <v>70.785155945599868</v>
      </c>
      <c r="AF9" s="245">
        <v>70.85722228952605</v>
      </c>
      <c r="AG9" s="245">
        <v>71.001515353428871</v>
      </c>
      <c r="AH9" s="245">
        <v>71.132124917992655</v>
      </c>
      <c r="AI9" s="245">
        <v>71.290796259078618</v>
      </c>
      <c r="AJ9" s="245">
        <v>71.329533859381669</v>
      </c>
      <c r="AK9" s="245">
        <v>71.361694500965243</v>
      </c>
      <c r="AL9" s="245">
        <v>71.388804189146668</v>
      </c>
      <c r="AM9" s="245">
        <v>71.458644409931097</v>
      </c>
      <c r="AN9" s="245">
        <v>71.560975112795532</v>
      </c>
      <c r="AO9" s="245">
        <v>71.684972310873377</v>
      </c>
      <c r="AP9" s="245">
        <v>71.930462972414162</v>
      </c>
      <c r="AQ9" s="245">
        <v>72.265577066578231</v>
      </c>
      <c r="AR9" s="245">
        <v>72.609748893647065</v>
      </c>
      <c r="AS9" s="245">
        <v>72.981897887413851</v>
      </c>
      <c r="AT9" s="245">
        <v>73.359995631324736</v>
      </c>
      <c r="AU9" s="245">
        <v>73.741528979991656</v>
      </c>
      <c r="AV9" s="245">
        <v>74.126563729848272</v>
      </c>
    </row>
    <row r="10" spans="2:48">
      <c r="L10" s="244" t="s">
        <v>3</v>
      </c>
      <c r="M10" s="245">
        <v>59.822677092958649</v>
      </c>
      <c r="N10" s="245">
        <v>60.320030796249398</v>
      </c>
      <c r="O10" s="245">
        <v>61.553975309507329</v>
      </c>
      <c r="P10" s="245">
        <v>62.848599149603324</v>
      </c>
      <c r="Q10" s="245">
        <v>64.521332379685091</v>
      </c>
      <c r="R10" s="245">
        <v>66.052839931202797</v>
      </c>
      <c r="S10" s="245">
        <v>68.013538158098129</v>
      </c>
      <c r="T10" s="245">
        <v>68.523108207276238</v>
      </c>
      <c r="U10" s="245">
        <v>68.036536963579749</v>
      </c>
      <c r="V10" s="245">
        <v>69.127920314324314</v>
      </c>
      <c r="W10" s="245">
        <v>69.635817673835604</v>
      </c>
      <c r="X10" s="245">
        <v>69.873339649625947</v>
      </c>
      <c r="Y10" s="245">
        <v>70.493982757482129</v>
      </c>
      <c r="Z10" s="245">
        <v>70.206735586823825</v>
      </c>
      <c r="AA10" s="245">
        <v>69.901722767503472</v>
      </c>
      <c r="AB10" s="245">
        <v>69.468551742983394</v>
      </c>
      <c r="AC10" s="245">
        <v>68.945064227710461</v>
      </c>
      <c r="AD10" s="245">
        <v>68.33398202015583</v>
      </c>
      <c r="AE10" s="245">
        <v>67.678809570336313</v>
      </c>
      <c r="AF10" s="245">
        <v>67.179877187300235</v>
      </c>
      <c r="AG10" s="245">
        <v>66.786490568225034</v>
      </c>
      <c r="AH10" s="245">
        <v>67.251363006984363</v>
      </c>
      <c r="AI10" s="245">
        <v>67.755929675471123</v>
      </c>
      <c r="AJ10" s="245">
        <v>68.184558661057594</v>
      </c>
      <c r="AK10" s="245">
        <v>68.642366286322854</v>
      </c>
      <c r="AL10" s="245">
        <v>69.137715814093042</v>
      </c>
      <c r="AM10" s="245">
        <v>69.586409268993009</v>
      </c>
      <c r="AN10" s="245">
        <v>70.093586164779097</v>
      </c>
      <c r="AO10" s="245">
        <v>70.622506595594814</v>
      </c>
      <c r="AP10" s="245">
        <v>71.14683061087986</v>
      </c>
      <c r="AQ10" s="245">
        <v>71.670729324859181</v>
      </c>
      <c r="AR10" s="245">
        <v>72.20718276484655</v>
      </c>
      <c r="AS10" s="245">
        <v>72.768860709474637</v>
      </c>
      <c r="AT10" s="245">
        <v>73.360707505124878</v>
      </c>
      <c r="AU10" s="245">
        <v>73.961597345701719</v>
      </c>
      <c r="AV10" s="245">
        <v>74.565398775720269</v>
      </c>
    </row>
    <row r="11" spans="2:48">
      <c r="L11" s="244" t="s">
        <v>6</v>
      </c>
      <c r="M11" s="245">
        <v>59.822677092958649</v>
      </c>
      <c r="N11" s="245">
        <v>60.320030796249398</v>
      </c>
      <c r="O11" s="245">
        <v>61.553975309507329</v>
      </c>
      <c r="P11" s="245">
        <v>62.848599149603324</v>
      </c>
      <c r="Q11" s="245">
        <v>64.521332379685091</v>
      </c>
      <c r="R11" s="245">
        <v>66.052839931202797</v>
      </c>
      <c r="S11" s="245">
        <v>68.013538158098129</v>
      </c>
      <c r="T11" s="245">
        <v>68.523108207276238</v>
      </c>
      <c r="U11" s="245">
        <v>68.036536963579749</v>
      </c>
      <c r="V11" s="245">
        <v>69.127920314324314</v>
      </c>
      <c r="W11" s="245">
        <v>69.635817673835604</v>
      </c>
      <c r="X11" s="245">
        <v>69.873339649625947</v>
      </c>
      <c r="Y11" s="245">
        <v>70.493982757482129</v>
      </c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O15" s="3"/>
      <c r="P15" s="3"/>
    </row>
    <row r="16" spans="2:4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2:BN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48" width="9.140625" style="1" customWidth="1"/>
    <col min="49" max="49" width="9.140625" style="1"/>
    <col min="50" max="50" width="9.85546875" style="1" customWidth="1"/>
    <col min="51" max="51" width="11.42578125" style="1" customWidth="1"/>
    <col min="52" max="16384" width="9.140625" style="1"/>
  </cols>
  <sheetData>
    <row r="2" spans="2:45">
      <c r="B2" s="10" t="s">
        <v>478</v>
      </c>
    </row>
    <row r="3" spans="2:45">
      <c r="B3" s="10"/>
    </row>
    <row r="6" spans="2:45">
      <c r="L6" s="244"/>
      <c r="M6" s="244" t="s">
        <v>26</v>
      </c>
      <c r="N6" s="244" t="s">
        <v>27</v>
      </c>
      <c r="O6" s="244" t="s">
        <v>28</v>
      </c>
      <c r="P6" s="244" t="s">
        <v>29</v>
      </c>
      <c r="Q6" s="244" t="s">
        <v>30</v>
      </c>
      <c r="R6" s="244" t="s">
        <v>31</v>
      </c>
      <c r="S6" s="244" t="s">
        <v>32</v>
      </c>
      <c r="T6" s="244" t="s">
        <v>33</v>
      </c>
      <c r="U6" s="244" t="s">
        <v>34</v>
      </c>
      <c r="V6" s="244" t="s">
        <v>35</v>
      </c>
      <c r="W6" s="244" t="s">
        <v>36</v>
      </c>
      <c r="X6" s="244" t="s">
        <v>37</v>
      </c>
      <c r="Y6" s="244" t="s">
        <v>38</v>
      </c>
      <c r="Z6" s="244" t="s">
        <v>39</v>
      </c>
      <c r="AA6" s="244" t="s">
        <v>40</v>
      </c>
      <c r="AB6" s="244" t="s">
        <v>41</v>
      </c>
      <c r="AC6" s="244" t="s">
        <v>42</v>
      </c>
      <c r="AD6" s="244" t="s">
        <v>43</v>
      </c>
      <c r="AE6" s="244" t="s">
        <v>44</v>
      </c>
      <c r="AF6" s="244" t="s">
        <v>45</v>
      </c>
      <c r="AG6" s="244" t="s">
        <v>46</v>
      </c>
      <c r="AH6" s="244" t="s">
        <v>47</v>
      </c>
      <c r="AI6" s="244" t="s">
        <v>48</v>
      </c>
      <c r="AJ6" s="244" t="s">
        <v>49</v>
      </c>
      <c r="AK6" s="244" t="s">
        <v>50</v>
      </c>
      <c r="AL6" s="244" t="s">
        <v>51</v>
      </c>
      <c r="AM6" s="244" t="s">
        <v>52</v>
      </c>
    </row>
    <row r="7" spans="2:45">
      <c r="L7" s="244" t="s">
        <v>0</v>
      </c>
      <c r="M7" s="245">
        <v>0</v>
      </c>
      <c r="N7" s="245">
        <v>0</v>
      </c>
      <c r="O7" s="245">
        <v>0</v>
      </c>
      <c r="P7" s="245">
        <v>-2.0869668449571498E-3</v>
      </c>
      <c r="Q7" s="245">
        <v>-5.2492622157058666E-3</v>
      </c>
      <c r="R7" s="245">
        <v>-1.1731041003827559E-2</v>
      </c>
      <c r="S7" s="245">
        <v>-2.4967387729437868E-2</v>
      </c>
      <c r="T7" s="245">
        <v>-5.249125165474549E-2</v>
      </c>
      <c r="U7" s="245">
        <v>-9.8890758633628159E-2</v>
      </c>
      <c r="V7" s="245">
        <v>-0.16506289631243942</v>
      </c>
      <c r="W7" s="245">
        <v>-0.25016130144389614</v>
      </c>
      <c r="X7" s="245">
        <v>-0.33997450978537785</v>
      </c>
      <c r="Y7" s="245">
        <v>-0.45283815958675677</v>
      </c>
      <c r="Z7" s="245">
        <v>-0.54005348324634217</v>
      </c>
      <c r="AA7" s="245">
        <v>-0.60123324681114787</v>
      </c>
      <c r="AB7" s="245">
        <v>-0.63688137166570524</v>
      </c>
      <c r="AC7" s="245">
        <v>-0.65860875807550256</v>
      </c>
      <c r="AD7" s="245">
        <v>-0.68730939212414777</v>
      </c>
      <c r="AE7" s="245">
        <v>-0.72631284547793351</v>
      </c>
      <c r="AF7" s="245">
        <v>-0.76601488580942678</v>
      </c>
      <c r="AG7" s="245">
        <v>-0.80753457423748065</v>
      </c>
      <c r="AH7" s="245">
        <v>-0.85025480484250737</v>
      </c>
      <c r="AI7" s="245">
        <v>-0.89368410464499348</v>
      </c>
      <c r="AJ7" s="245">
        <v>-0.93750786484325377</v>
      </c>
      <c r="AK7" s="245">
        <v>-0.9825114779663906</v>
      </c>
      <c r="AL7" s="245">
        <v>-0.99021841920943121</v>
      </c>
      <c r="AM7" s="245">
        <v>-0.99815152725380041</v>
      </c>
    </row>
    <row r="8" spans="2:45">
      <c r="L8" s="244" t="s">
        <v>2</v>
      </c>
      <c r="M8" s="245">
        <v>0</v>
      </c>
      <c r="N8" s="245">
        <v>0</v>
      </c>
      <c r="O8" s="245">
        <v>0</v>
      </c>
      <c r="P8" s="245">
        <v>-1.0433955132634521E-3</v>
      </c>
      <c r="Q8" s="245">
        <v>-1.596648740794385E-3</v>
      </c>
      <c r="R8" s="245">
        <v>-3.2857353038304852E-3</v>
      </c>
      <c r="S8" s="245">
        <v>-6.8650558531346247E-3</v>
      </c>
      <c r="T8" s="245">
        <v>-1.0393815912074118E-2</v>
      </c>
      <c r="U8" s="245">
        <v>-1.3821618376178459E-2</v>
      </c>
      <c r="V8" s="245">
        <v>-1.7148567633803985E-2</v>
      </c>
      <c r="W8" s="245">
        <v>-2.039500350325758E-2</v>
      </c>
      <c r="X8" s="245">
        <v>-2.3555403279219577E-2</v>
      </c>
      <c r="Y8" s="245">
        <v>-2.6657683080025182E-2</v>
      </c>
      <c r="Z8" s="245">
        <v>-2.9679701815483787E-2</v>
      </c>
      <c r="AA8" s="245">
        <v>-3.2614487492509843E-2</v>
      </c>
      <c r="AB8" s="245">
        <v>-3.5446497665662068E-2</v>
      </c>
      <c r="AC8" s="245">
        <v>-3.8024399258122378E-2</v>
      </c>
      <c r="AD8" s="245">
        <v>-4.0404590502442703E-2</v>
      </c>
      <c r="AE8" s="245">
        <v>-4.2682235821797761E-2</v>
      </c>
      <c r="AF8" s="245">
        <v>-4.4969044144180126E-2</v>
      </c>
      <c r="AG8" s="245">
        <v>-4.7354140316270277E-2</v>
      </c>
      <c r="AH8" s="245">
        <v>-4.9861358827098586E-2</v>
      </c>
      <c r="AI8" s="245">
        <v>-5.2506870585785709E-2</v>
      </c>
      <c r="AJ8" s="245">
        <v>-5.5143052540101344E-2</v>
      </c>
      <c r="AK8" s="245">
        <v>-5.5325336585429416E-2</v>
      </c>
      <c r="AL8" s="245">
        <v>-5.5530512681687808E-2</v>
      </c>
      <c r="AM8" s="245">
        <v>-5.5755901941739211E-2</v>
      </c>
    </row>
    <row r="9" spans="2:45">
      <c r="L9" s="244" t="s">
        <v>5</v>
      </c>
      <c r="M9" s="245">
        <v>0</v>
      </c>
      <c r="N9" s="245">
        <v>0</v>
      </c>
      <c r="O9" s="245">
        <v>0</v>
      </c>
      <c r="P9" s="245">
        <v>-1.0433115603339488E-3</v>
      </c>
      <c r="Q9" s="245">
        <v>-1.6009724290801234E-3</v>
      </c>
      <c r="R9" s="245">
        <v>-3.3036131139826488E-3</v>
      </c>
      <c r="S9" s="245">
        <v>-6.9658960414983621E-3</v>
      </c>
      <c r="T9" s="245">
        <v>-1.0612253996822042E-2</v>
      </c>
      <c r="U9" s="245">
        <v>-1.4193351643220725E-2</v>
      </c>
      <c r="V9" s="245">
        <v>-1.7700516212527915E-2</v>
      </c>
      <c r="W9" s="245">
        <v>-2.1140917398471296E-2</v>
      </c>
      <c r="X9" s="245">
        <v>-2.4513629153864167E-2</v>
      </c>
      <c r="Y9" s="245">
        <v>-2.7812155845416582E-2</v>
      </c>
      <c r="Z9" s="245">
        <v>-3.104715196669313E-2</v>
      </c>
      <c r="AA9" s="245">
        <v>-3.4206446440835571E-2</v>
      </c>
      <c r="AB9" s="245">
        <v>-3.7321076184132058E-2</v>
      </c>
      <c r="AC9" s="245">
        <v>-4.0382859003843204E-2</v>
      </c>
      <c r="AD9" s="245">
        <v>-4.3407057251261788E-2</v>
      </c>
      <c r="AE9" s="245">
        <v>-4.6394326839744641E-2</v>
      </c>
      <c r="AF9" s="245">
        <v>-4.9357993314194527E-2</v>
      </c>
      <c r="AG9" s="245">
        <v>-5.2334195932592455E-2</v>
      </c>
      <c r="AH9" s="245">
        <v>-5.5310063048008271E-2</v>
      </c>
      <c r="AI9" s="245">
        <v>-5.8265752234564337E-2</v>
      </c>
      <c r="AJ9" s="245">
        <v>-6.1129891684239386E-2</v>
      </c>
      <c r="AK9" s="245">
        <v>-6.1248631478927042E-2</v>
      </c>
      <c r="AL9" s="245">
        <v>-6.1373671830720976E-2</v>
      </c>
      <c r="AM9" s="245">
        <v>-6.1524379572822668E-2</v>
      </c>
    </row>
    <row r="10" spans="2:45">
      <c r="L10" s="244" t="s">
        <v>3</v>
      </c>
      <c r="M10" s="245">
        <v>0</v>
      </c>
      <c r="N10" s="245">
        <v>0</v>
      </c>
      <c r="O10" s="245">
        <v>0</v>
      </c>
      <c r="P10" s="245">
        <v>-1.0432772753542147E-3</v>
      </c>
      <c r="Q10" s="245">
        <v>-1.5995467472288032E-3</v>
      </c>
      <c r="R10" s="245">
        <v>-3.2910770340792046E-3</v>
      </c>
      <c r="S10" s="245">
        <v>-6.9452279837967429E-3</v>
      </c>
      <c r="T10" s="245">
        <v>-1.054259739151746E-2</v>
      </c>
      <c r="U10" s="245">
        <v>-1.4036532468596694E-2</v>
      </c>
      <c r="V10" s="245">
        <v>-1.7434605498773677E-2</v>
      </c>
      <c r="W10" s="245">
        <v>-2.0766752544751344E-2</v>
      </c>
      <c r="X10" s="245">
        <v>-2.4086202179053474E-2</v>
      </c>
      <c r="Y10" s="245">
        <v>-2.750204478974002E-2</v>
      </c>
      <c r="Z10" s="245">
        <v>-3.0895745485527076E-2</v>
      </c>
      <c r="AA10" s="245">
        <v>-3.4258937462522877E-2</v>
      </c>
      <c r="AB10" s="245">
        <v>-3.7619010489320343E-2</v>
      </c>
      <c r="AC10" s="245">
        <v>-4.0951332242862154E-2</v>
      </c>
      <c r="AD10" s="245">
        <v>-4.4235870817116947E-2</v>
      </c>
      <c r="AE10" s="245">
        <v>-4.748646660592843E-2</v>
      </c>
      <c r="AF10" s="245">
        <v>-5.0672918656349007E-2</v>
      </c>
      <c r="AG10" s="245">
        <v>-5.3785595353949202E-2</v>
      </c>
      <c r="AH10" s="245">
        <v>-5.6927720131459796E-2</v>
      </c>
      <c r="AI10" s="245">
        <v>-6.0212947491750511E-2</v>
      </c>
      <c r="AJ10" s="245">
        <v>-6.3429509112832419E-2</v>
      </c>
      <c r="AK10" s="245">
        <v>-6.3826568833122183E-2</v>
      </c>
      <c r="AL10" s="245">
        <v>-6.4248073825803373E-2</v>
      </c>
      <c r="AM10" s="245">
        <v>-6.4690896611295928E-2</v>
      </c>
    </row>
    <row r="11" spans="2:45">
      <c r="L11" s="244" t="s">
        <v>6</v>
      </c>
      <c r="M11" s="245">
        <f>M10</f>
        <v>0</v>
      </c>
      <c r="N11" s="245">
        <f>N10</f>
        <v>0</v>
      </c>
      <c r="O11" s="245">
        <f>O10</f>
        <v>0</v>
      </c>
      <c r="P11" s="245">
        <f>P10</f>
        <v>-1.0432772753542147E-3</v>
      </c>
      <c r="Q11" s="245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</row>
    <row r="15" spans="2:45">
      <c r="Y15" s="3"/>
      <c r="Z15" s="3"/>
    </row>
    <row r="16" spans="2:45"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2:45">
      <c r="Y17" s="3"/>
      <c r="Z17" s="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45">
      <c r="Y18" s="3"/>
      <c r="Z18" s="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2:45">
      <c r="Y19" s="3"/>
      <c r="Z19" s="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7" spans="2:45">
      <c r="B27" s="6"/>
    </row>
    <row r="33" spans="1:29">
      <c r="AA33" s="7"/>
    </row>
    <row r="35" spans="1:29">
      <c r="AA35" s="7"/>
    </row>
    <row r="38" spans="1:2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  <c r="AC38" s="1"/>
    </row>
    <row r="39" spans="1:2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7"/>
      <c r="AB40" s="1"/>
      <c r="AC40" s="1"/>
    </row>
    <row r="41" spans="1:2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6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6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6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6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6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</row>
    <row r="86" spans="1:6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</row>
    <row r="87" spans="1:6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</row>
    <row r="88" spans="1:6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FF00"/>
  </sheetPr>
  <dimension ref="A2:BM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47" width="9.140625" style="1" customWidth="1"/>
    <col min="48" max="48" width="9.140625" style="1"/>
    <col min="49" max="49" width="9.85546875" style="1" customWidth="1"/>
    <col min="50" max="50" width="11.42578125" style="1" customWidth="1"/>
    <col min="51" max="16384" width="9.140625" style="1"/>
  </cols>
  <sheetData>
    <row r="2" spans="2:44">
      <c r="B2" s="10" t="s">
        <v>479</v>
      </c>
    </row>
    <row r="3" spans="2:44">
      <c r="B3" s="10"/>
    </row>
    <row r="6" spans="2:44">
      <c r="L6" s="244"/>
      <c r="M6" s="244" t="s">
        <v>27</v>
      </c>
      <c r="N6" s="244" t="s">
        <v>28</v>
      </c>
      <c r="O6" s="244" t="s">
        <v>29</v>
      </c>
      <c r="P6" s="244" t="s">
        <v>30</v>
      </c>
      <c r="Q6" s="244" t="s">
        <v>31</v>
      </c>
      <c r="R6" s="244" t="s">
        <v>32</v>
      </c>
      <c r="S6" s="244" t="s">
        <v>33</v>
      </c>
      <c r="T6" s="244" t="s">
        <v>34</v>
      </c>
      <c r="U6" s="244" t="s">
        <v>35</v>
      </c>
      <c r="V6" s="244" t="s">
        <v>36</v>
      </c>
      <c r="W6" s="244" t="s">
        <v>37</v>
      </c>
      <c r="X6" s="244" t="s">
        <v>38</v>
      </c>
      <c r="Y6" s="244" t="s">
        <v>39</v>
      </c>
      <c r="Z6" s="244" t="s">
        <v>40</v>
      </c>
      <c r="AA6" s="244" t="s">
        <v>41</v>
      </c>
      <c r="AB6" s="244" t="s">
        <v>42</v>
      </c>
      <c r="AC6" s="244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4" t="s">
        <v>51</v>
      </c>
      <c r="AL6" s="244" t="s">
        <v>52</v>
      </c>
    </row>
    <row r="7" spans="2:44">
      <c r="L7" s="244" t="s">
        <v>0</v>
      </c>
      <c r="M7" s="246">
        <v>1500</v>
      </c>
      <c r="N7" s="246">
        <v>2570</v>
      </c>
      <c r="O7" s="246">
        <v>5370</v>
      </c>
      <c r="P7" s="246">
        <v>8875</v>
      </c>
      <c r="Q7" s="246">
        <v>22802.5</v>
      </c>
      <c r="R7" s="246">
        <v>56465</v>
      </c>
      <c r="S7" s="246">
        <v>110575.5</v>
      </c>
      <c r="T7" s="246">
        <v>202938.8</v>
      </c>
      <c r="U7" s="246">
        <v>306418.09519999998</v>
      </c>
      <c r="V7" s="246">
        <v>429845.58821120003</v>
      </c>
      <c r="W7" s="246">
        <v>574450.51290752017</v>
      </c>
      <c r="X7" s="246">
        <v>740702.29719634447</v>
      </c>
      <c r="Y7" s="246">
        <v>934831.64665828692</v>
      </c>
      <c r="Z7" s="246">
        <v>1158135.4905043673</v>
      </c>
      <c r="AA7" s="246">
        <v>1410822.7813615485</v>
      </c>
      <c r="AB7" s="246">
        <v>1671721.4037383872</v>
      </c>
      <c r="AC7" s="246">
        <v>1939511.6362199194</v>
      </c>
      <c r="AD7" s="246">
        <v>2219148.1825967915</v>
      </c>
      <c r="AE7" s="246">
        <v>2517893.6984204655</v>
      </c>
      <c r="AF7" s="246">
        <v>2839457.8122105584</v>
      </c>
      <c r="AG7" s="246">
        <v>3186015.4446976548</v>
      </c>
      <c r="AH7" s="246">
        <v>3558650.159195397</v>
      </c>
      <c r="AI7" s="246">
        <v>3957830.851299597</v>
      </c>
      <c r="AJ7" s="246">
        <v>4386616.2876484469</v>
      </c>
      <c r="AK7" s="246">
        <v>4853502.451427714</v>
      </c>
      <c r="AL7" s="246">
        <v>5369013.1676308615</v>
      </c>
    </row>
    <row r="8" spans="2:44">
      <c r="L8" s="244" t="s">
        <v>2</v>
      </c>
      <c r="M8" s="246">
        <v>1500</v>
      </c>
      <c r="N8" s="246">
        <v>2570</v>
      </c>
      <c r="O8" s="246">
        <v>5370</v>
      </c>
      <c r="P8" s="246">
        <v>8875</v>
      </c>
      <c r="Q8" s="246">
        <v>14195</v>
      </c>
      <c r="R8" s="246">
        <v>24012</v>
      </c>
      <c r="S8" s="246">
        <v>37491.199999999997</v>
      </c>
      <c r="T8" s="246">
        <v>56614.619999999995</v>
      </c>
      <c r="U8" s="246">
        <v>83015.675999999992</v>
      </c>
      <c r="V8" s="246">
        <v>119962.6468</v>
      </c>
      <c r="W8" s="246">
        <v>166370.76016799998</v>
      </c>
      <c r="X8" s="246">
        <v>216536.99639744</v>
      </c>
      <c r="Y8" s="246">
        <v>272464.233332192</v>
      </c>
      <c r="Z8" s="246">
        <v>334463.68356076552</v>
      </c>
      <c r="AA8" s="246">
        <v>402479.31670090137</v>
      </c>
      <c r="AB8" s="246">
        <v>476649.50579692336</v>
      </c>
      <c r="AC8" s="246">
        <v>557264.26330028777</v>
      </c>
      <c r="AD8" s="246">
        <v>644222.35293503036</v>
      </c>
      <c r="AE8" s="246">
        <v>737538.85485123389</v>
      </c>
      <c r="AF8" s="246">
        <v>838895.83622867905</v>
      </c>
      <c r="AG8" s="246">
        <v>952146.4880652203</v>
      </c>
      <c r="AH8" s="246">
        <v>1081179.9869604832</v>
      </c>
      <c r="AI8" s="246">
        <v>1228832.0949324155</v>
      </c>
      <c r="AJ8" s="246">
        <v>1397942.5595485647</v>
      </c>
      <c r="AK8" s="246">
        <v>1591936.8486892807</v>
      </c>
      <c r="AL8" s="246">
        <v>1814929.8361911443</v>
      </c>
    </row>
    <row r="9" spans="2:44">
      <c r="L9" s="244" t="s">
        <v>5</v>
      </c>
      <c r="M9" s="246">
        <v>1500</v>
      </c>
      <c r="N9" s="246">
        <v>2570</v>
      </c>
      <c r="O9" s="246">
        <v>5370</v>
      </c>
      <c r="P9" s="246">
        <v>8875</v>
      </c>
      <c r="Q9" s="246">
        <v>14195</v>
      </c>
      <c r="R9" s="246">
        <v>24012</v>
      </c>
      <c r="S9" s="246">
        <v>37491.199999999997</v>
      </c>
      <c r="T9" s="246">
        <v>56614.619999999995</v>
      </c>
      <c r="U9" s="246">
        <v>83015.675999999992</v>
      </c>
      <c r="V9" s="246">
        <v>119962.6468</v>
      </c>
      <c r="W9" s="246">
        <v>166370.76016799998</v>
      </c>
      <c r="X9" s="246">
        <v>216536.99639744</v>
      </c>
      <c r="Y9" s="246">
        <v>272464.233332192</v>
      </c>
      <c r="Z9" s="246">
        <v>334463.68356076552</v>
      </c>
      <c r="AA9" s="246">
        <v>402479.31670090137</v>
      </c>
      <c r="AB9" s="246">
        <v>476649.50579692336</v>
      </c>
      <c r="AC9" s="246">
        <v>557264.26330028777</v>
      </c>
      <c r="AD9" s="246">
        <v>644222.35293503036</v>
      </c>
      <c r="AE9" s="246">
        <v>737538.85485123389</v>
      </c>
      <c r="AF9" s="246">
        <v>838895.83622867905</v>
      </c>
      <c r="AG9" s="246">
        <v>952146.4880652203</v>
      </c>
      <c r="AH9" s="246">
        <v>1081179.9869604832</v>
      </c>
      <c r="AI9" s="246">
        <v>1228832.0949324155</v>
      </c>
      <c r="AJ9" s="246">
        <v>1397942.5595485647</v>
      </c>
      <c r="AK9" s="246">
        <v>1591936.8486892807</v>
      </c>
      <c r="AL9" s="246">
        <v>1814929.8361911443</v>
      </c>
    </row>
    <row r="10" spans="2:44">
      <c r="L10" s="244" t="s">
        <v>3</v>
      </c>
      <c r="M10" s="246">
        <v>1500</v>
      </c>
      <c r="N10" s="246">
        <v>2570</v>
      </c>
      <c r="O10" s="246">
        <v>5370</v>
      </c>
      <c r="P10" s="246">
        <v>8875</v>
      </c>
      <c r="Q10" s="246">
        <v>22802.5</v>
      </c>
      <c r="R10" s="246">
        <v>56465</v>
      </c>
      <c r="S10" s="246">
        <v>110575.5</v>
      </c>
      <c r="T10" s="246">
        <v>202938.8</v>
      </c>
      <c r="U10" s="246">
        <v>306418.09519999998</v>
      </c>
      <c r="V10" s="246">
        <v>429845.58821120003</v>
      </c>
      <c r="W10" s="246">
        <v>574450.51290752017</v>
      </c>
      <c r="X10" s="246">
        <v>740702.29719634447</v>
      </c>
      <c r="Y10" s="246">
        <v>934831.64665828692</v>
      </c>
      <c r="Z10" s="246">
        <v>1158135.4905043673</v>
      </c>
      <c r="AA10" s="246">
        <v>1410822.7813615485</v>
      </c>
      <c r="AB10" s="246">
        <v>1671721.4037383872</v>
      </c>
      <c r="AC10" s="246">
        <v>1939511.6362199194</v>
      </c>
      <c r="AD10" s="246">
        <v>2219148.1825967915</v>
      </c>
      <c r="AE10" s="246">
        <v>2517893.6984204655</v>
      </c>
      <c r="AF10" s="246">
        <v>2839457.8122105584</v>
      </c>
      <c r="AG10" s="246">
        <v>3186015.4446976548</v>
      </c>
      <c r="AH10" s="246">
        <v>3558650.159195397</v>
      </c>
      <c r="AI10" s="246">
        <v>3957830.851299597</v>
      </c>
      <c r="AJ10" s="246">
        <v>4386616.2876484469</v>
      </c>
      <c r="AK10" s="246">
        <v>4853502.451427714</v>
      </c>
      <c r="AL10" s="246">
        <v>5369013.1676308615</v>
      </c>
    </row>
    <row r="11" spans="2:44">
      <c r="L11" s="244" t="s">
        <v>6</v>
      </c>
      <c r="M11" s="246">
        <f>M10</f>
        <v>1500</v>
      </c>
      <c r="N11" s="246">
        <f>N10</f>
        <v>2570</v>
      </c>
      <c r="O11" s="246">
        <f>O10</f>
        <v>5370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5" spans="2:44">
      <c r="X15" s="3"/>
      <c r="Y15" s="3"/>
    </row>
    <row r="16" spans="2:44"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>
      <c r="X17" s="3"/>
      <c r="Y17" s="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2:44">
      <c r="X18" s="3"/>
      <c r="Y18" s="3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2:44">
      <c r="X19" s="3"/>
      <c r="Y19" s="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7" spans="2:44">
      <c r="B27" s="6"/>
    </row>
    <row r="33" spans="1:28">
      <c r="Z33" s="7"/>
    </row>
    <row r="35" spans="1:28">
      <c r="Z35" s="7"/>
    </row>
    <row r="38" spans="1:28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1"/>
      <c r="AB38" s="1"/>
    </row>
    <row r="39" spans="1:28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1"/>
      <c r="AB40" s="1"/>
    </row>
    <row r="41" spans="1:28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65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65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65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65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6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</row>
    <row r="86" spans="1:6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</row>
    <row r="87" spans="1:6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</row>
    <row r="88" spans="1:6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M88"/>
  <sheetViews>
    <sheetView workbookViewId="0">
      <selection activeCell="N27" sqref="N27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37" width="9.140625" style="1" customWidth="1"/>
    <col min="38" max="38" width="12" style="1" bestFit="1" customWidth="1"/>
    <col min="39" max="47" width="9.140625" style="1" customWidth="1"/>
    <col min="48" max="48" width="9.140625" style="1"/>
    <col min="49" max="49" width="9.85546875" style="1" customWidth="1"/>
    <col min="50" max="50" width="11.42578125" style="1" customWidth="1"/>
    <col min="51" max="16384" width="9.140625" style="1"/>
  </cols>
  <sheetData>
    <row r="2" spans="2:44">
      <c r="B2" s="10" t="s">
        <v>480</v>
      </c>
    </row>
    <row r="3" spans="2:44">
      <c r="B3" s="10"/>
    </row>
    <row r="6" spans="2:44">
      <c r="L6" s="244"/>
      <c r="M6" s="244" t="s">
        <v>27</v>
      </c>
      <c r="N6" s="244" t="s">
        <v>28</v>
      </c>
      <c r="O6" s="244" t="s">
        <v>29</v>
      </c>
      <c r="P6" s="244" t="s">
        <v>30</v>
      </c>
      <c r="Q6" s="244" t="s">
        <v>31</v>
      </c>
      <c r="R6" s="244" t="s">
        <v>32</v>
      </c>
      <c r="S6" s="244" t="s">
        <v>33</v>
      </c>
      <c r="T6" s="244" t="s">
        <v>34</v>
      </c>
      <c r="U6" s="244" t="s">
        <v>35</v>
      </c>
      <c r="V6" s="244" t="s">
        <v>36</v>
      </c>
      <c r="W6" s="244" t="s">
        <v>37</v>
      </c>
      <c r="X6" s="244" t="s">
        <v>38</v>
      </c>
      <c r="Y6" s="244" t="s">
        <v>39</v>
      </c>
      <c r="Z6" s="244" t="s">
        <v>40</v>
      </c>
      <c r="AA6" s="244" t="s">
        <v>41</v>
      </c>
      <c r="AB6" s="244" t="s">
        <v>42</v>
      </c>
      <c r="AC6" s="244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4" t="s">
        <v>51</v>
      </c>
      <c r="AL6" s="244" t="s">
        <v>52</v>
      </c>
    </row>
    <row r="7" spans="2:44">
      <c r="L7" s="244" t="s">
        <v>0</v>
      </c>
      <c r="M7" s="246">
        <v>2.5413295764851072E-3</v>
      </c>
      <c r="N7" s="246">
        <v>4.3672071084009511E-3</v>
      </c>
      <c r="O7" s="246">
        <v>9.7150659741270257E-3</v>
      </c>
      <c r="P7" s="246">
        <v>1.6751478701935094E-2</v>
      </c>
      <c r="Q7" s="246">
        <v>5.0635058738594384E-2</v>
      </c>
      <c r="R7" s="246">
        <v>0.13567857423415972</v>
      </c>
      <c r="S7" s="246">
        <v>0.27175374462866736</v>
      </c>
      <c r="T7" s="246">
        <v>0.50305404766376094</v>
      </c>
      <c r="U7" s="246">
        <v>0.76415678595283465</v>
      </c>
      <c r="V7" s="246">
        <v>1.0773025582862141</v>
      </c>
      <c r="W7" s="246">
        <v>1.4449933738204099</v>
      </c>
      <c r="X7" s="246">
        <v>1.8711829352323448</v>
      </c>
      <c r="Y7" s="246">
        <v>2.3695964188392393</v>
      </c>
      <c r="Z7" s="246">
        <v>2.9433420487814828</v>
      </c>
      <c r="AA7" s="246">
        <v>3.5929152181071133</v>
      </c>
      <c r="AB7" s="246">
        <v>4.2661584964952199</v>
      </c>
      <c r="AC7" s="246">
        <v>4.9604366893274277</v>
      </c>
      <c r="AD7" s="246">
        <v>5.6885458586850284</v>
      </c>
      <c r="AE7" s="246">
        <v>6.46913399986133</v>
      </c>
      <c r="AF7" s="246">
        <v>7.3124074653320603</v>
      </c>
      <c r="AG7" s="246">
        <v>8.2250156051603547</v>
      </c>
      <c r="AH7" s="246">
        <v>9.2104039053109794</v>
      </c>
      <c r="AI7" s="246">
        <v>10.270010875049641</v>
      </c>
      <c r="AJ7" s="246">
        <v>11.411953208726613</v>
      </c>
      <c r="AK7" s="246">
        <v>12.658481100917159</v>
      </c>
      <c r="AL7" s="246">
        <v>14.037272225705136</v>
      </c>
    </row>
    <row r="8" spans="2:44">
      <c r="L8" s="244" t="s">
        <v>2</v>
      </c>
      <c r="M8" s="246">
        <v>2.5413295764851072E-3</v>
      </c>
      <c r="N8" s="246">
        <v>4.3672071084009511E-3</v>
      </c>
      <c r="O8" s="246">
        <v>9.7150659741270257E-3</v>
      </c>
      <c r="P8" s="246">
        <v>1.6751478701935094E-2</v>
      </c>
      <c r="Q8" s="246">
        <v>2.7960566780325265E-2</v>
      </c>
      <c r="R8" s="246">
        <v>5.0652007845920777E-2</v>
      </c>
      <c r="S8" s="246">
        <v>8.216851700868491E-2</v>
      </c>
      <c r="T8" s="246">
        <v>0.12743028347413241</v>
      </c>
      <c r="U8" s="246">
        <v>0.19059573373844457</v>
      </c>
      <c r="V8" s="246">
        <v>0.27992130714820973</v>
      </c>
      <c r="W8" s="246">
        <v>0.39294587595310965</v>
      </c>
      <c r="X8" s="246">
        <v>0.51657669494616965</v>
      </c>
      <c r="Y8" s="246">
        <v>0.65495530359400755</v>
      </c>
      <c r="Z8" s="246">
        <v>0.80895822670141659</v>
      </c>
      <c r="AA8" s="246">
        <v>0.97855736934478987</v>
      </c>
      <c r="AB8" s="246">
        <v>1.1641629784206804</v>
      </c>
      <c r="AC8" s="246">
        <v>1.3665473657742355</v>
      </c>
      <c r="AD8" s="246">
        <v>1.5855198781532471</v>
      </c>
      <c r="AE8" s="246">
        <v>1.8211889060834328</v>
      </c>
      <c r="AF8" s="246">
        <v>2.0779025955998396</v>
      </c>
      <c r="AG8" s="246">
        <v>2.3656203366904438</v>
      </c>
      <c r="AH8" s="246">
        <v>2.6945063540871801</v>
      </c>
      <c r="AI8" s="246">
        <v>3.0720996771020248</v>
      </c>
      <c r="AJ8" s="246">
        <v>3.5060599568256565</v>
      </c>
      <c r="AK8" s="246">
        <v>4.0057087343544913</v>
      </c>
      <c r="AL8" s="246">
        <v>4.5823348640415338</v>
      </c>
    </row>
    <row r="9" spans="2:44">
      <c r="L9" s="244" t="s">
        <v>5</v>
      </c>
      <c r="M9" s="246">
        <v>2.5413295764851072E-3</v>
      </c>
      <c r="N9" s="246">
        <v>4.3672071084009511E-3</v>
      </c>
      <c r="O9" s="246">
        <v>9.7150659741270257E-3</v>
      </c>
      <c r="P9" s="246">
        <v>1.6751478701935094E-2</v>
      </c>
      <c r="Q9" s="246">
        <v>2.7960566780325265E-2</v>
      </c>
      <c r="R9" s="246">
        <v>5.0652007845920777E-2</v>
      </c>
      <c r="S9" s="246">
        <v>8.216851700868491E-2</v>
      </c>
      <c r="T9" s="246">
        <v>0.12743028347413241</v>
      </c>
      <c r="U9" s="246">
        <v>0.19059573373844457</v>
      </c>
      <c r="V9" s="246">
        <v>0.27992130714820973</v>
      </c>
      <c r="W9" s="246">
        <v>0.39294587595310965</v>
      </c>
      <c r="X9" s="246">
        <v>0.51657669494616965</v>
      </c>
      <c r="Y9" s="246">
        <v>0.65495530359400755</v>
      </c>
      <c r="Z9" s="246">
        <v>0.80895822670141659</v>
      </c>
      <c r="AA9" s="246">
        <v>0.97855736934478987</v>
      </c>
      <c r="AB9" s="246">
        <v>1.1641629784206804</v>
      </c>
      <c r="AC9" s="246">
        <v>1.3665473657742355</v>
      </c>
      <c r="AD9" s="246">
        <v>1.5855198781532471</v>
      </c>
      <c r="AE9" s="246">
        <v>1.8211889060834328</v>
      </c>
      <c r="AF9" s="246">
        <v>2.0779025955998396</v>
      </c>
      <c r="AG9" s="246">
        <v>2.3656203366904438</v>
      </c>
      <c r="AH9" s="246">
        <v>2.6945063540871801</v>
      </c>
      <c r="AI9" s="246">
        <v>3.0720996771020248</v>
      </c>
      <c r="AJ9" s="246">
        <v>3.5060599568256565</v>
      </c>
      <c r="AK9" s="246">
        <v>4.0057087343544913</v>
      </c>
      <c r="AL9" s="246">
        <v>4.5823348640415338</v>
      </c>
    </row>
    <row r="10" spans="2:44">
      <c r="L10" s="244" t="s">
        <v>3</v>
      </c>
      <c r="M10" s="246">
        <v>2.5413295764851072E-3</v>
      </c>
      <c r="N10" s="246">
        <v>4.3672071084009511E-3</v>
      </c>
      <c r="O10" s="246">
        <v>9.7150659741270257E-3</v>
      </c>
      <c r="P10" s="246">
        <v>1.6751478701935094E-2</v>
      </c>
      <c r="Q10" s="246">
        <v>5.0635058738594384E-2</v>
      </c>
      <c r="R10" s="246">
        <v>0.13567857423415972</v>
      </c>
      <c r="S10" s="246">
        <v>0.27175374462866736</v>
      </c>
      <c r="T10" s="246">
        <v>0.50305404766376094</v>
      </c>
      <c r="U10" s="246">
        <v>0.76415678595283465</v>
      </c>
      <c r="V10" s="246">
        <v>1.0773025582862141</v>
      </c>
      <c r="W10" s="246">
        <v>1.4449933738204099</v>
      </c>
      <c r="X10" s="246">
        <v>1.8711829352323448</v>
      </c>
      <c r="Y10" s="246">
        <v>2.3695964188392393</v>
      </c>
      <c r="Z10" s="246">
        <v>2.9433420487814828</v>
      </c>
      <c r="AA10" s="246">
        <v>3.5929152181071133</v>
      </c>
      <c r="AB10" s="246">
        <v>4.2661584964952199</v>
      </c>
      <c r="AC10" s="246">
        <v>4.9604366893274277</v>
      </c>
      <c r="AD10" s="246">
        <v>5.6885458586850284</v>
      </c>
      <c r="AE10" s="246">
        <v>6.46913399986133</v>
      </c>
      <c r="AF10" s="246">
        <v>7.3124074653320603</v>
      </c>
      <c r="AG10" s="246">
        <v>8.2250156051603547</v>
      </c>
      <c r="AH10" s="246">
        <v>9.2104039053109794</v>
      </c>
      <c r="AI10" s="246">
        <v>10.270010875049641</v>
      </c>
      <c r="AJ10" s="246">
        <v>11.411953208726613</v>
      </c>
      <c r="AK10" s="246">
        <v>12.658481100917159</v>
      </c>
      <c r="AL10" s="246">
        <v>14.037272225705136</v>
      </c>
    </row>
    <row r="11" spans="2:44">
      <c r="L11" s="244" t="s">
        <v>6</v>
      </c>
      <c r="M11" s="246">
        <f>M10</f>
        <v>2.5413295764851072E-3</v>
      </c>
      <c r="N11" s="246">
        <f>N10</f>
        <v>4.3672071084009511E-3</v>
      </c>
      <c r="O11" s="246">
        <f>O10</f>
        <v>9.7150659741270257E-3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3" spans="2:44"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2:44">
      <c r="X14" s="3"/>
      <c r="Y14" s="3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2:44">
      <c r="X15" s="3"/>
      <c r="Y15" s="3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2:44">
      <c r="X16" s="3"/>
      <c r="Y16" s="3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4"/>
      <c r="AO16" s="4"/>
      <c r="AP16" s="4"/>
      <c r="AQ16" s="4"/>
      <c r="AR16" s="4"/>
    </row>
    <row r="17" spans="2:44">
      <c r="AN17" s="5"/>
      <c r="AO17" s="5"/>
      <c r="AP17" s="5"/>
      <c r="AQ17" s="5"/>
      <c r="AR17" s="5"/>
    </row>
    <row r="18" spans="2:44">
      <c r="AN18" s="5"/>
      <c r="AO18" s="5"/>
      <c r="AP18" s="5"/>
      <c r="AQ18" s="5"/>
      <c r="AR18" s="5"/>
    </row>
    <row r="19" spans="2:44">
      <c r="AN19" s="5"/>
      <c r="AO19" s="5"/>
      <c r="AP19" s="5"/>
      <c r="AQ19" s="5"/>
      <c r="AR19" s="5"/>
    </row>
    <row r="27" spans="2:44">
      <c r="B27" s="6"/>
    </row>
    <row r="30" spans="2:44">
      <c r="Z30" s="7"/>
    </row>
    <row r="32" spans="2:44">
      <c r="Z32" s="7"/>
    </row>
    <row r="35" spans="1:39" ht="15">
      <c r="Z35" s="7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ht="15"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ht="15">
      <c r="Z37" s="7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65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65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spans="1:65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</row>
    <row r="84" spans="1:65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</row>
    <row r="85" spans="1:6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</row>
    <row r="86" spans="1:65">
      <c r="B86" s="8"/>
      <c r="C86" s="8"/>
      <c r="D86" s="8"/>
      <c r="E86" s="8"/>
      <c r="F86" s="8"/>
      <c r="G86" s="8"/>
      <c r="H86" s="8"/>
      <c r="I86" s="8"/>
      <c r="J86" s="8"/>
      <c r="K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</row>
    <row r="87" spans="1:65">
      <c r="B87" s="8"/>
      <c r="C87" s="8"/>
      <c r="D87" s="8"/>
      <c r="E87" s="8"/>
      <c r="F87" s="8"/>
      <c r="G87" s="8"/>
      <c r="H87" s="8"/>
      <c r="I87" s="8"/>
      <c r="J87" s="8"/>
      <c r="K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</row>
    <row r="88" spans="1:65">
      <c r="B88" s="8"/>
      <c r="C88" s="8"/>
      <c r="D88" s="8"/>
      <c r="E88" s="8"/>
      <c r="F88" s="8"/>
      <c r="G88" s="8"/>
      <c r="H88" s="8"/>
      <c r="I88" s="8"/>
      <c r="J88" s="8"/>
      <c r="K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99</v>
      </c>
      <c r="L2" s="42" t="s">
        <v>97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96</v>
      </c>
      <c r="M4" s="38">
        <v>105.17902110641005</v>
      </c>
      <c r="N4" s="38">
        <v>105.93440073955227</v>
      </c>
      <c r="O4" s="38">
        <v>102.66084226134447</v>
      </c>
      <c r="P4" s="38">
        <v>102.35660392193178</v>
      </c>
      <c r="Q4" s="38">
        <v>104.39267634072431</v>
      </c>
      <c r="R4" s="37">
        <v>104.41560338771261</v>
      </c>
      <c r="S4" s="37">
        <v>106.6321714745072</v>
      </c>
      <c r="T4" s="37">
        <v>108.5151299234852</v>
      </c>
      <c r="U4" s="37">
        <v>106.55008012472587</v>
      </c>
      <c r="V4" s="37">
        <v>95.853351452031276</v>
      </c>
      <c r="W4" s="37">
        <v>100.09230535329729</v>
      </c>
      <c r="X4" s="37">
        <v>101.89719127955965</v>
      </c>
      <c r="Y4" s="37">
        <v>100.33668883504561</v>
      </c>
      <c r="Z4" s="37">
        <v>100</v>
      </c>
      <c r="AA4" s="37">
        <v>102.15378119971884</v>
      </c>
      <c r="AB4" s="37">
        <v>103.64078180978606</v>
      </c>
      <c r="AC4" s="37">
        <v>105.21377370774485</v>
      </c>
      <c r="AD4" s="37">
        <v>106.6533438282855</v>
      </c>
      <c r="AE4" s="37">
        <v>107.76921833398558</v>
      </c>
      <c r="AF4" s="37">
        <v>108.98065003572215</v>
      </c>
      <c r="AG4" s="37">
        <v>110.03032732499965</v>
      </c>
      <c r="AH4" s="37">
        <v>111.18677203580528</v>
      </c>
      <c r="AI4" s="37">
        <v>112.35727410334329</v>
      </c>
      <c r="AJ4" s="37">
        <v>113.46954299751184</v>
      </c>
      <c r="AK4" s="37">
        <v>114.58210905746597</v>
      </c>
      <c r="AL4" s="37">
        <v>115.67394143603866</v>
      </c>
      <c r="AM4" s="37">
        <v>116.74146282320177</v>
      </c>
      <c r="AN4" s="37">
        <v>117.79791832254047</v>
      </c>
      <c r="AO4" s="37">
        <v>118.88798185715146</v>
      </c>
      <c r="AP4" s="37">
        <v>120.01454301053056</v>
      </c>
      <c r="AQ4" s="37">
        <v>121.1588775080368</v>
      </c>
      <c r="AR4" s="37">
        <v>122.29906300514648</v>
      </c>
      <c r="AS4" s="37">
        <v>123.45774919502036</v>
      </c>
      <c r="AT4" s="37">
        <v>124.60265821304534</v>
      </c>
      <c r="AU4" s="37">
        <v>125.77626778565529</v>
      </c>
      <c r="AV4" s="37">
        <v>126.97452513756514</v>
      </c>
      <c r="AW4" s="40"/>
      <c r="AX4" s="40"/>
      <c r="AY4" s="40"/>
      <c r="AZ4" s="40"/>
      <c r="BA4" s="40"/>
    </row>
    <row r="5" spans="2:56">
      <c r="L5" s="39" t="s">
        <v>95</v>
      </c>
      <c r="M5" s="38">
        <v>105.17902110641005</v>
      </c>
      <c r="N5" s="38">
        <v>105.93440073955227</v>
      </c>
      <c r="O5" s="38">
        <v>102.66084226134447</v>
      </c>
      <c r="P5" s="38">
        <v>102.35660392193178</v>
      </c>
      <c r="Q5" s="38">
        <v>104.39267634072431</v>
      </c>
      <c r="R5" s="37">
        <v>104.41560338771261</v>
      </c>
      <c r="S5" s="37">
        <v>106.6321714745072</v>
      </c>
      <c r="T5" s="37">
        <v>108.5151299234852</v>
      </c>
      <c r="U5" s="37">
        <v>106.55008012472587</v>
      </c>
      <c r="V5" s="37">
        <v>95.853351452031276</v>
      </c>
      <c r="W5" s="37">
        <v>100.09230535329729</v>
      </c>
      <c r="X5" s="37">
        <v>101.89719127955965</v>
      </c>
      <c r="Y5" s="37">
        <v>100.33668883504561</v>
      </c>
      <c r="Z5" s="37">
        <v>100</v>
      </c>
      <c r="AA5" s="37">
        <v>101.32334716673084</v>
      </c>
      <c r="AB5" s="37">
        <v>100.49686968391636</v>
      </c>
      <c r="AC5" s="37">
        <v>97.430384811013312</v>
      </c>
      <c r="AD5" s="37">
        <v>96.396842208816864</v>
      </c>
      <c r="AE5" s="37">
        <v>96.342950486067011</v>
      </c>
      <c r="AF5" s="37">
        <v>96.886577083729321</v>
      </c>
      <c r="AG5" s="37">
        <v>96.993729405703533</v>
      </c>
      <c r="AH5" s="37">
        <v>97.051382398253565</v>
      </c>
      <c r="AI5" s="37">
        <v>97.255988116991176</v>
      </c>
      <c r="AJ5" s="37">
        <v>97.448794938966685</v>
      </c>
      <c r="AK5" s="37">
        <v>97.518026076552417</v>
      </c>
      <c r="AL5" s="37">
        <v>97.585494030477108</v>
      </c>
      <c r="AM5" s="37">
        <v>97.66729386571707</v>
      </c>
      <c r="AN5" s="37">
        <v>97.862274243152712</v>
      </c>
      <c r="AO5" s="37">
        <v>98.049117938364532</v>
      </c>
      <c r="AP5" s="37">
        <v>98.205478084278042</v>
      </c>
      <c r="AQ5" s="37">
        <v>98.353158159102676</v>
      </c>
      <c r="AR5" s="37">
        <v>98.497532618331689</v>
      </c>
      <c r="AS5" s="37">
        <v>98.642345750863242</v>
      </c>
      <c r="AT5" s="37">
        <v>98.785081553046155</v>
      </c>
      <c r="AU5" s="37">
        <v>98.937100248340045</v>
      </c>
      <c r="AV5" s="37">
        <v>99.089268941601901</v>
      </c>
      <c r="AW5" s="40"/>
      <c r="AX5" s="40"/>
      <c r="AY5" s="40"/>
      <c r="AZ5" s="40"/>
      <c r="BA5" s="40"/>
    </row>
    <row r="6" spans="2:56">
      <c r="L6" s="39" t="s">
        <v>6</v>
      </c>
      <c r="M6" s="38">
        <v>105.17902110641005</v>
      </c>
      <c r="N6" s="38">
        <v>105.93440073955227</v>
      </c>
      <c r="O6" s="38">
        <v>102.66084226134447</v>
      </c>
      <c r="P6" s="38">
        <v>102.35660392193178</v>
      </c>
      <c r="Q6" s="38">
        <v>104.39267634072431</v>
      </c>
      <c r="R6" s="37">
        <v>104.41560338771261</v>
      </c>
      <c r="S6" s="37">
        <v>106.6321714745072</v>
      </c>
      <c r="T6" s="37">
        <v>108.5151299234852</v>
      </c>
      <c r="U6" s="37">
        <v>106.55008012472587</v>
      </c>
      <c r="V6" s="37">
        <v>95.853351452031276</v>
      </c>
      <c r="W6" s="37">
        <v>100.09230535329729</v>
      </c>
      <c r="X6" s="37">
        <v>101.89719127955965</v>
      </c>
      <c r="Y6" s="37">
        <v>100.33668883504561</v>
      </c>
      <c r="Z6" s="37">
        <v>100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FF00"/>
  </sheetPr>
  <dimension ref="B2:AM23"/>
  <sheetViews>
    <sheetView workbookViewId="0">
      <selection activeCell="D39" sqref="D39"/>
    </sheetView>
  </sheetViews>
  <sheetFormatPr defaultRowHeight="12.75"/>
  <cols>
    <col min="1" max="14" width="9.140625" style="8" customWidth="1"/>
    <col min="15" max="16384" width="9.140625" style="8"/>
  </cols>
  <sheetData>
    <row r="2" spans="2:39">
      <c r="B2" s="18" t="s">
        <v>481</v>
      </c>
      <c r="O2" s="11"/>
      <c r="P2" s="19">
        <v>0</v>
      </c>
      <c r="Q2" s="19">
        <v>4.1666666666666664E-2</v>
      </c>
      <c r="R2" s="19">
        <v>8.3333333333333301E-2</v>
      </c>
      <c r="S2" s="19">
        <v>0.125</v>
      </c>
      <c r="T2" s="19">
        <v>0.16666666666666699</v>
      </c>
      <c r="U2" s="19">
        <v>0.20833333333333301</v>
      </c>
      <c r="V2" s="19">
        <v>0.25</v>
      </c>
      <c r="W2" s="19">
        <v>0.29166666666666702</v>
      </c>
      <c r="X2" s="19">
        <v>0.33333333333333298</v>
      </c>
      <c r="Y2" s="19">
        <v>0.375</v>
      </c>
      <c r="Z2" s="19">
        <v>0.41666666666666702</v>
      </c>
      <c r="AA2" s="19">
        <v>0.45833333333333298</v>
      </c>
      <c r="AB2" s="19">
        <v>0.5</v>
      </c>
      <c r="AC2" s="19">
        <v>0.54166666666666696</v>
      </c>
      <c r="AD2" s="19">
        <v>0.58333333333333304</v>
      </c>
      <c r="AE2" s="19">
        <v>0.625</v>
      </c>
      <c r="AF2" s="19">
        <v>0.66666666666666696</v>
      </c>
      <c r="AG2" s="19">
        <v>0.70833333333333304</v>
      </c>
      <c r="AH2" s="19">
        <v>0.75</v>
      </c>
      <c r="AI2" s="19">
        <v>0.79166666666666696</v>
      </c>
      <c r="AJ2" s="19">
        <v>0.83333333333333304</v>
      </c>
      <c r="AK2" s="19">
        <v>0.875</v>
      </c>
      <c r="AL2" s="19">
        <v>0.91666666666666696</v>
      </c>
      <c r="AM2" s="19">
        <v>0.95833333333333304</v>
      </c>
    </row>
    <row r="3" spans="2:39" ht="15">
      <c r="B3" s="18"/>
      <c r="O3" s="11" t="s">
        <v>77</v>
      </c>
      <c r="P3" s="20">
        <v>9.3167701863354033E-2</v>
      </c>
      <c r="Q3" s="20">
        <v>8.2815734989648032E-2</v>
      </c>
      <c r="R3" s="20">
        <v>7.2463768115942018E-2</v>
      </c>
      <c r="S3" s="20">
        <v>6.2111801242236024E-2</v>
      </c>
      <c r="T3" s="20">
        <v>4.1407867494824016E-2</v>
      </c>
      <c r="U3" s="20">
        <v>3.1055900621118012E-2</v>
      </c>
      <c r="V3" s="20">
        <v>1.6563146997929608E-2</v>
      </c>
      <c r="W3" s="20">
        <v>6.2111801242236021E-3</v>
      </c>
      <c r="X3" s="20">
        <v>1.0351966873706004E-2</v>
      </c>
      <c r="Y3" s="20">
        <v>1.0351966873706004E-2</v>
      </c>
      <c r="Z3" s="20">
        <v>2.0703933747412008E-2</v>
      </c>
      <c r="AA3" s="20">
        <v>3.1055900621118012E-2</v>
      </c>
      <c r="AB3" s="20">
        <v>2.0703933747412008E-2</v>
      </c>
      <c r="AC3" s="20">
        <v>1.0351966873706004E-2</v>
      </c>
      <c r="AD3" s="20">
        <v>6.2111801242236021E-3</v>
      </c>
      <c r="AE3" s="20">
        <v>4.140786749482402E-3</v>
      </c>
      <c r="AF3" s="20">
        <v>4.140786749482402E-3</v>
      </c>
      <c r="AG3" s="20">
        <v>2.0703933747412008E-2</v>
      </c>
      <c r="AH3" s="20">
        <v>4.1407867494824016E-2</v>
      </c>
      <c r="AI3" s="20">
        <v>6.2111801242236024E-2</v>
      </c>
      <c r="AJ3" s="20">
        <v>7.2463768115942018E-2</v>
      </c>
      <c r="AK3" s="20">
        <v>8.2815734989648032E-2</v>
      </c>
      <c r="AL3" s="20">
        <v>9.3167701863354033E-2</v>
      </c>
      <c r="AM3" s="20">
        <v>0.10351966873706003</v>
      </c>
    </row>
    <row r="4" spans="2:39" ht="15"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2:39" ht="15"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2:39" ht="15">
      <c r="O6" s="21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2:39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2:39"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23" spans="2:2">
      <c r="B23" s="23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FF00"/>
  </sheetPr>
  <dimension ref="B2:AM23"/>
  <sheetViews>
    <sheetView workbookViewId="0">
      <selection activeCell="D39" sqref="D39"/>
    </sheetView>
  </sheetViews>
  <sheetFormatPr defaultRowHeight="12.75"/>
  <cols>
    <col min="1" max="14" width="9.140625" style="8" customWidth="1"/>
    <col min="15" max="16384" width="9.140625" style="8"/>
  </cols>
  <sheetData>
    <row r="2" spans="2:39">
      <c r="B2" s="18" t="s">
        <v>482</v>
      </c>
      <c r="O2" s="11"/>
      <c r="P2" s="19">
        <v>0</v>
      </c>
      <c r="Q2" s="19">
        <v>4.1666666666666664E-2</v>
      </c>
      <c r="R2" s="19">
        <v>8.3333333333333301E-2</v>
      </c>
      <c r="S2" s="19">
        <v>0.125</v>
      </c>
      <c r="T2" s="19">
        <v>0.16666666666666699</v>
      </c>
      <c r="U2" s="19">
        <v>0.20833333333333301</v>
      </c>
      <c r="V2" s="19">
        <v>0.25</v>
      </c>
      <c r="W2" s="19">
        <v>0.29166666666666702</v>
      </c>
      <c r="X2" s="19">
        <v>0.33333333333333298</v>
      </c>
      <c r="Y2" s="19">
        <v>0.375</v>
      </c>
      <c r="Z2" s="19">
        <v>0.41666666666666702</v>
      </c>
      <c r="AA2" s="19">
        <v>0.45833333333333298</v>
      </c>
      <c r="AB2" s="19">
        <v>0.5</v>
      </c>
      <c r="AC2" s="19">
        <v>0.54166666666666696</v>
      </c>
      <c r="AD2" s="19">
        <v>0.58333333333333304</v>
      </c>
      <c r="AE2" s="19">
        <v>0.625</v>
      </c>
      <c r="AF2" s="19">
        <v>0.66666666666666696</v>
      </c>
      <c r="AG2" s="19">
        <v>0.70833333333333304</v>
      </c>
      <c r="AH2" s="19">
        <v>0.75</v>
      </c>
      <c r="AI2" s="19">
        <v>0.79166666666666696</v>
      </c>
      <c r="AJ2" s="19">
        <v>0.83333333333333304</v>
      </c>
      <c r="AK2" s="19">
        <v>0.875</v>
      </c>
      <c r="AL2" s="19">
        <v>0.91666666666666696</v>
      </c>
      <c r="AM2" s="19">
        <v>0.95833333333333304</v>
      </c>
    </row>
    <row r="3" spans="2:39" ht="15">
      <c r="B3" s="18"/>
      <c r="O3" s="11" t="s">
        <v>79</v>
      </c>
      <c r="P3" s="20">
        <v>9.5969289827255305E-2</v>
      </c>
      <c r="Q3" s="20">
        <v>7.6775431861804258E-2</v>
      </c>
      <c r="R3" s="20">
        <v>6.7178502879078714E-2</v>
      </c>
      <c r="S3" s="20">
        <v>5.7581573896353183E-2</v>
      </c>
      <c r="T3" s="20">
        <v>3.8387715930902129E-2</v>
      </c>
      <c r="U3" s="20">
        <v>2.8790786948176592E-2</v>
      </c>
      <c r="V3" s="20">
        <v>1.5355086372360851E-2</v>
      </c>
      <c r="W3" s="20">
        <v>5.7581573896353187E-3</v>
      </c>
      <c r="X3" s="20">
        <v>9.5969289827255323E-3</v>
      </c>
      <c r="Y3" s="20">
        <v>1.3435700575815744E-2</v>
      </c>
      <c r="Z3" s="20">
        <v>1.7274472168905954E-2</v>
      </c>
      <c r="AA3" s="20">
        <v>1.7274472168905954E-2</v>
      </c>
      <c r="AB3" s="20">
        <v>1.7274472168905954E-2</v>
      </c>
      <c r="AC3" s="20">
        <v>1.7274472168905954E-2</v>
      </c>
      <c r="AD3" s="20">
        <v>1.7274472168905954E-2</v>
      </c>
      <c r="AE3" s="20">
        <v>1.7274472168905954E-2</v>
      </c>
      <c r="AF3" s="20">
        <v>1.7274472168905954E-2</v>
      </c>
      <c r="AG3" s="20">
        <v>1.9193857965451065E-2</v>
      </c>
      <c r="AH3" s="20">
        <v>3.8387715930902129E-2</v>
      </c>
      <c r="AI3" s="20">
        <v>5.7581573896353183E-2</v>
      </c>
      <c r="AJ3" s="20">
        <v>7.6775431861804258E-2</v>
      </c>
      <c r="AK3" s="20">
        <v>8.6372360844529789E-2</v>
      </c>
      <c r="AL3" s="20">
        <v>9.5969289827255305E-2</v>
      </c>
      <c r="AM3" s="20">
        <v>9.5969289827255305E-2</v>
      </c>
    </row>
    <row r="4" spans="2:39" ht="15"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2:39" ht="15"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2:39" ht="15">
      <c r="O6" s="21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2:39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2:39"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23" spans="2:2">
      <c r="B23" s="23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</sheetPr>
  <dimension ref="A2:BM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28.42578125" style="1" bestFit="1" customWidth="1"/>
    <col min="13" max="47" width="9.140625" style="1" customWidth="1"/>
    <col min="48" max="48" width="9.140625" style="1"/>
    <col min="49" max="49" width="9.85546875" style="1" customWidth="1"/>
    <col min="50" max="50" width="11.42578125" style="1" customWidth="1"/>
    <col min="51" max="16384" width="9.140625" style="1"/>
  </cols>
  <sheetData>
    <row r="2" spans="2:44">
      <c r="B2" s="10" t="s">
        <v>483</v>
      </c>
    </row>
    <row r="3" spans="2:44">
      <c r="B3" s="10"/>
    </row>
    <row r="6" spans="2:44">
      <c r="L6" s="244"/>
      <c r="M6" s="244" t="s">
        <v>27</v>
      </c>
      <c r="N6" s="244" t="s">
        <v>28</v>
      </c>
      <c r="O6" s="244" t="s">
        <v>29</v>
      </c>
      <c r="P6" s="244" t="s">
        <v>30</v>
      </c>
      <c r="Q6" s="244" t="s">
        <v>31</v>
      </c>
      <c r="R6" s="244" t="s">
        <v>32</v>
      </c>
      <c r="S6" s="244" t="s">
        <v>33</v>
      </c>
      <c r="T6" s="244" t="s">
        <v>34</v>
      </c>
      <c r="U6" s="244" t="s">
        <v>35</v>
      </c>
      <c r="V6" s="244" t="s">
        <v>36</v>
      </c>
      <c r="W6" s="244" t="s">
        <v>37</v>
      </c>
      <c r="X6" s="244" t="s">
        <v>38</v>
      </c>
      <c r="Y6" s="244" t="s">
        <v>39</v>
      </c>
      <c r="Z6" s="244" t="s">
        <v>40</v>
      </c>
      <c r="AA6" s="244" t="s">
        <v>41</v>
      </c>
      <c r="AB6" s="244" t="s">
        <v>42</v>
      </c>
      <c r="AC6" s="244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4" t="s">
        <v>51</v>
      </c>
      <c r="AL6" s="244" t="s">
        <v>52</v>
      </c>
    </row>
    <row r="7" spans="2:44">
      <c r="L7" s="244" t="s">
        <v>81</v>
      </c>
      <c r="M7" s="248">
        <v>4.2614793807452082E-4</v>
      </c>
      <c r="N7" s="248">
        <v>7.2662484921086562E-4</v>
      </c>
      <c r="O7" s="248">
        <v>1.4666923481106479E-3</v>
      </c>
      <c r="P7" s="248">
        <v>2.379152251175902E-3</v>
      </c>
      <c r="Q7" s="248">
        <v>5.9117651206847845E-3</v>
      </c>
      <c r="R7" s="248">
        <v>1.4628418606881239E-2</v>
      </c>
      <c r="S7" s="248">
        <v>2.9003537310960781E-2</v>
      </c>
      <c r="T7" s="248">
        <v>5.4085018372929672E-2</v>
      </c>
      <c r="U7" s="248">
        <v>8.2246892154183016E-2</v>
      </c>
      <c r="V7" s="248">
        <v>0.11598623150398454</v>
      </c>
      <c r="W7" s="248">
        <v>0.15574999331323586</v>
      </c>
      <c r="X7" s="248">
        <v>0.20168008306627652</v>
      </c>
      <c r="Y7" s="248">
        <v>0.2556028665622127</v>
      </c>
      <c r="Z7" s="248">
        <v>0.31797959318098473</v>
      </c>
      <c r="AA7" s="248">
        <v>0.38894753514666541</v>
      </c>
      <c r="AB7" s="248">
        <v>0.46238046272269473</v>
      </c>
      <c r="AC7" s="248">
        <v>0.53779456148690818</v>
      </c>
      <c r="AD7" s="248">
        <v>0.61653820697175543</v>
      </c>
      <c r="AE7" s="248">
        <v>0.7006409342825074</v>
      </c>
      <c r="AF7" s="248">
        <v>0.79106611575340957</v>
      </c>
      <c r="AG7" s="248">
        <v>0.8882926140890185</v>
      </c>
      <c r="AH7" s="248">
        <v>0.99248961360897214</v>
      </c>
      <c r="AI7" s="248">
        <v>1.1036430153427892</v>
      </c>
      <c r="AJ7" s="248">
        <v>1.2224542794810001</v>
      </c>
      <c r="AK7" s="248">
        <v>1.3511850982902989</v>
      </c>
      <c r="AL7" s="248">
        <v>1.4926624197877252</v>
      </c>
    </row>
    <row r="8" spans="2:44">
      <c r="L8" s="244" t="s">
        <v>82</v>
      </c>
      <c r="M8" s="248">
        <v>4.2614793807452082E-4</v>
      </c>
      <c r="N8" s="248">
        <v>7.2662484921086562E-4</v>
      </c>
      <c r="O8" s="248">
        <v>1.4666923481106479E-3</v>
      </c>
      <c r="P8" s="248">
        <v>2.379152251175902E-3</v>
      </c>
      <c r="Q8" s="248">
        <v>3.764986894633263E-3</v>
      </c>
      <c r="R8" s="248">
        <v>6.3153078885140445E-3</v>
      </c>
      <c r="S8" s="248">
        <v>9.8774011551471339E-3</v>
      </c>
      <c r="T8" s="248">
        <v>1.5012636730616936E-2</v>
      </c>
      <c r="U8" s="248">
        <v>2.2189999011199245E-2</v>
      </c>
      <c r="V8" s="248">
        <v>3.2347551280545728E-2</v>
      </c>
      <c r="W8" s="248">
        <v>4.5189383527185323E-2</v>
      </c>
      <c r="X8" s="248">
        <v>5.9093514809404085E-2</v>
      </c>
      <c r="Y8" s="248">
        <v>7.46229293884145E-2</v>
      </c>
      <c r="Z8" s="248">
        <v>9.1859540421315791E-2</v>
      </c>
      <c r="AA8" s="248">
        <v>0.11077862882467535</v>
      </c>
      <c r="AB8" s="248">
        <v>0.13140203843807929</v>
      </c>
      <c r="AC8" s="248">
        <v>0.15378356333481064</v>
      </c>
      <c r="AD8" s="248">
        <v>0.1778569639699035</v>
      </c>
      <c r="AE8" s="248">
        <v>0.20357995408495491</v>
      </c>
      <c r="AF8" s="248">
        <v>0.23138196222494603</v>
      </c>
      <c r="AG8" s="248">
        <v>0.26231505504888608</v>
      </c>
      <c r="AH8" s="248">
        <v>0.29744127084467109</v>
      </c>
      <c r="AI8" s="248">
        <v>0.33750886068423475</v>
      </c>
      <c r="AJ8" s="248">
        <v>0.38324451437988549</v>
      </c>
      <c r="AK8" s="248">
        <v>0.43551782455906429</v>
      </c>
      <c r="AL8" s="248">
        <v>0.49536822442746631</v>
      </c>
    </row>
    <row r="9" spans="2:44">
      <c r="L9" s="244" t="s">
        <v>83</v>
      </c>
      <c r="M9" s="248">
        <v>4.2614793807452082E-4</v>
      </c>
      <c r="N9" s="248">
        <v>7.2662484921086562E-4</v>
      </c>
      <c r="O9" s="248">
        <v>1.4666923481106479E-3</v>
      </c>
      <c r="P9" s="248">
        <v>2.379152251175902E-3</v>
      </c>
      <c r="Q9" s="248">
        <v>3.764986894633263E-3</v>
      </c>
      <c r="R9" s="248">
        <v>6.3153078885140445E-3</v>
      </c>
      <c r="S9" s="248">
        <v>9.8774011551471339E-3</v>
      </c>
      <c r="T9" s="248">
        <v>1.5012636730616936E-2</v>
      </c>
      <c r="U9" s="248">
        <v>2.2189999011199245E-2</v>
      </c>
      <c r="V9" s="248">
        <v>3.2347551280545728E-2</v>
      </c>
      <c r="W9" s="248">
        <v>4.5189383527185323E-2</v>
      </c>
      <c r="X9" s="248">
        <v>5.9093514809404085E-2</v>
      </c>
      <c r="Y9" s="248">
        <v>7.46229293884145E-2</v>
      </c>
      <c r="Z9" s="248">
        <v>9.1859540421315791E-2</v>
      </c>
      <c r="AA9" s="248">
        <v>0.11077862882467535</v>
      </c>
      <c r="AB9" s="248">
        <v>0.13140203843807929</v>
      </c>
      <c r="AC9" s="248">
        <v>0.15378356333481064</v>
      </c>
      <c r="AD9" s="248">
        <v>0.1778569639699035</v>
      </c>
      <c r="AE9" s="248">
        <v>0.20357995408495491</v>
      </c>
      <c r="AF9" s="248">
        <v>0.23138196222494603</v>
      </c>
      <c r="AG9" s="248">
        <v>0.26231505504888608</v>
      </c>
      <c r="AH9" s="248">
        <v>0.29744127084467109</v>
      </c>
      <c r="AI9" s="248">
        <v>0.33750886068423475</v>
      </c>
      <c r="AJ9" s="248">
        <v>0.38324451437988549</v>
      </c>
      <c r="AK9" s="248">
        <v>0.43551782455906429</v>
      </c>
      <c r="AL9" s="248">
        <v>0.49536822442746631</v>
      </c>
    </row>
    <row r="10" spans="2:44">
      <c r="L10" s="244" t="s">
        <v>84</v>
      </c>
      <c r="M10" s="248">
        <v>4.2614793807452082E-4</v>
      </c>
      <c r="N10" s="248">
        <v>7.2662484921086562E-4</v>
      </c>
      <c r="O10" s="248">
        <v>1.4666923481106479E-3</v>
      </c>
      <c r="P10" s="248">
        <v>2.379152251175902E-3</v>
      </c>
      <c r="Q10" s="248">
        <v>5.9117651206847845E-3</v>
      </c>
      <c r="R10" s="248">
        <v>1.4628418606881239E-2</v>
      </c>
      <c r="S10" s="248">
        <v>2.9003537310960781E-2</v>
      </c>
      <c r="T10" s="248">
        <v>5.4085018372929672E-2</v>
      </c>
      <c r="U10" s="248">
        <v>8.2246892154183016E-2</v>
      </c>
      <c r="V10" s="248">
        <v>0.11598623150398454</v>
      </c>
      <c r="W10" s="248">
        <v>0.15574999331323586</v>
      </c>
      <c r="X10" s="248">
        <v>0.20168008306627652</v>
      </c>
      <c r="Y10" s="248">
        <v>0.2556028665622127</v>
      </c>
      <c r="Z10" s="248">
        <v>0.31797959318098473</v>
      </c>
      <c r="AA10" s="248">
        <v>0.38894753514666541</v>
      </c>
      <c r="AB10" s="248">
        <v>0.46238046272269473</v>
      </c>
      <c r="AC10" s="248">
        <v>0.53779456148690818</v>
      </c>
      <c r="AD10" s="248">
        <v>0.61653820697175543</v>
      </c>
      <c r="AE10" s="248">
        <v>0.7006409342825074</v>
      </c>
      <c r="AF10" s="248">
        <v>0.79106611575340957</v>
      </c>
      <c r="AG10" s="248">
        <v>0.8882926140890185</v>
      </c>
      <c r="AH10" s="248">
        <v>0.99248961360897214</v>
      </c>
      <c r="AI10" s="248">
        <v>1.1036430153427892</v>
      </c>
      <c r="AJ10" s="248">
        <v>1.2224542794810001</v>
      </c>
      <c r="AK10" s="248">
        <v>1.3511850982902989</v>
      </c>
      <c r="AL10" s="248">
        <v>1.4926624197877252</v>
      </c>
    </row>
    <row r="11" spans="2:44">
      <c r="L11" s="244" t="s">
        <v>85</v>
      </c>
      <c r="M11" s="248">
        <v>2.5413295764851072E-3</v>
      </c>
      <c r="N11" s="248">
        <v>4.3672071084009511E-3</v>
      </c>
      <c r="O11" s="248">
        <v>9.7150659741270275E-3</v>
      </c>
      <c r="P11" s="248">
        <v>1.6751478701935087E-2</v>
      </c>
      <c r="Q11" s="248">
        <v>5.0635058738594391E-2</v>
      </c>
      <c r="R11" s="248">
        <v>0.13567857423415972</v>
      </c>
      <c r="S11" s="248">
        <v>0.27175374462866736</v>
      </c>
      <c r="T11" s="248">
        <v>0.50305404766376094</v>
      </c>
      <c r="U11" s="248">
        <v>0.76415678595283465</v>
      </c>
      <c r="V11" s="248">
        <v>1.0773025582862139</v>
      </c>
      <c r="W11" s="248">
        <v>1.4449933738204099</v>
      </c>
      <c r="X11" s="248">
        <v>1.8711829352323446</v>
      </c>
      <c r="Y11" s="248">
        <v>2.3695964188392393</v>
      </c>
      <c r="Z11" s="248">
        <v>2.9433420487814823</v>
      </c>
      <c r="AA11" s="248">
        <v>3.5929152181071133</v>
      </c>
      <c r="AB11" s="248">
        <v>4.2661584964952199</v>
      </c>
      <c r="AC11" s="248">
        <v>4.9604366893274277</v>
      </c>
      <c r="AD11" s="248">
        <v>5.6885458586850284</v>
      </c>
      <c r="AE11" s="248">
        <v>6.46913399986133</v>
      </c>
      <c r="AF11" s="248">
        <v>7.3124074653320603</v>
      </c>
      <c r="AG11" s="248">
        <v>8.2250156051603565</v>
      </c>
      <c r="AH11" s="248">
        <v>9.2104039053109794</v>
      </c>
      <c r="AI11" s="248">
        <v>10.270010875049641</v>
      </c>
      <c r="AJ11" s="248">
        <v>11.411953208726615</v>
      </c>
      <c r="AK11" s="248">
        <v>12.658481100917159</v>
      </c>
      <c r="AL11" s="248">
        <v>14.037272225705138</v>
      </c>
    </row>
    <row r="12" spans="2:44">
      <c r="L12" s="244" t="s">
        <v>86</v>
      </c>
      <c r="M12" s="248">
        <v>2.5413295764851072E-3</v>
      </c>
      <c r="N12" s="248">
        <v>4.3672071084009511E-3</v>
      </c>
      <c r="O12" s="248">
        <v>9.7150659741270275E-3</v>
      </c>
      <c r="P12" s="248">
        <v>1.6751478701935087E-2</v>
      </c>
      <c r="Q12" s="248">
        <v>2.7960566780325265E-2</v>
      </c>
      <c r="R12" s="248">
        <v>5.065200784592077E-2</v>
      </c>
      <c r="S12" s="248">
        <v>8.216851700868491E-2</v>
      </c>
      <c r="T12" s="248">
        <v>0.12743028347413241</v>
      </c>
      <c r="U12" s="248">
        <v>0.19059573373844457</v>
      </c>
      <c r="V12" s="248">
        <v>0.27992130714820967</v>
      </c>
      <c r="W12" s="248">
        <v>0.39294587595310965</v>
      </c>
      <c r="X12" s="248">
        <v>0.51657669494616965</v>
      </c>
      <c r="Y12" s="248">
        <v>0.65495530359400755</v>
      </c>
      <c r="Z12" s="248">
        <v>0.80895822670141648</v>
      </c>
      <c r="AA12" s="248">
        <v>0.97855736934478987</v>
      </c>
      <c r="AB12" s="248">
        <v>1.1641629784206804</v>
      </c>
      <c r="AC12" s="248">
        <v>1.3665473657742355</v>
      </c>
      <c r="AD12" s="248">
        <v>1.5855198781532471</v>
      </c>
      <c r="AE12" s="248">
        <v>1.8211889060834328</v>
      </c>
      <c r="AF12" s="248">
        <v>2.0779025955998396</v>
      </c>
      <c r="AG12" s="248">
        <v>2.3656203366904442</v>
      </c>
      <c r="AH12" s="248">
        <v>2.6945063540871801</v>
      </c>
      <c r="AI12" s="248">
        <v>3.0720996771020248</v>
      </c>
      <c r="AJ12" s="248">
        <v>3.5060599568256565</v>
      </c>
      <c r="AK12" s="248">
        <v>4.0057087343544913</v>
      </c>
      <c r="AL12" s="248">
        <v>4.5823348640415338</v>
      </c>
    </row>
    <row r="13" spans="2:44">
      <c r="L13" s="244" t="s">
        <v>87</v>
      </c>
      <c r="M13" s="248">
        <v>2.5413295764851072E-3</v>
      </c>
      <c r="N13" s="248">
        <v>4.3672071084009511E-3</v>
      </c>
      <c r="O13" s="248">
        <v>9.7150659741270275E-3</v>
      </c>
      <c r="P13" s="248">
        <v>1.6751478701935087E-2</v>
      </c>
      <c r="Q13" s="248">
        <v>2.7960566780325265E-2</v>
      </c>
      <c r="R13" s="248">
        <v>5.065200784592077E-2</v>
      </c>
      <c r="S13" s="248">
        <v>8.216851700868491E-2</v>
      </c>
      <c r="T13" s="248">
        <v>0.12743028347413241</v>
      </c>
      <c r="U13" s="248">
        <v>0.19059573373844457</v>
      </c>
      <c r="V13" s="248">
        <v>0.27992130714820967</v>
      </c>
      <c r="W13" s="248">
        <v>0.39294587595310965</v>
      </c>
      <c r="X13" s="248">
        <v>0.51657669494616965</v>
      </c>
      <c r="Y13" s="248">
        <v>0.65495530359400755</v>
      </c>
      <c r="Z13" s="248">
        <v>0.80895822670141648</v>
      </c>
      <c r="AA13" s="248">
        <v>0.97855736934478987</v>
      </c>
      <c r="AB13" s="248">
        <v>1.1641629784206804</v>
      </c>
      <c r="AC13" s="248">
        <v>1.3665473657742355</v>
      </c>
      <c r="AD13" s="248">
        <v>1.5855198781532471</v>
      </c>
      <c r="AE13" s="248">
        <v>1.8211889060834328</v>
      </c>
      <c r="AF13" s="248">
        <v>2.0779025955998396</v>
      </c>
      <c r="AG13" s="248">
        <v>2.3656203366904442</v>
      </c>
      <c r="AH13" s="248">
        <v>2.6945063540871801</v>
      </c>
      <c r="AI13" s="248">
        <v>3.0720996771020248</v>
      </c>
      <c r="AJ13" s="248">
        <v>3.5060599568256565</v>
      </c>
      <c r="AK13" s="248">
        <v>4.0057087343544913</v>
      </c>
      <c r="AL13" s="248">
        <v>4.5823348640415338</v>
      </c>
    </row>
    <row r="14" spans="2:44">
      <c r="L14" s="244" t="s">
        <v>88</v>
      </c>
      <c r="M14" s="248">
        <v>2.5413295764851072E-3</v>
      </c>
      <c r="N14" s="248">
        <v>4.3672071084009511E-3</v>
      </c>
      <c r="O14" s="248">
        <v>9.7150659741270275E-3</v>
      </c>
      <c r="P14" s="248">
        <v>1.6751478701935087E-2</v>
      </c>
      <c r="Q14" s="248">
        <v>5.0635058738594391E-2</v>
      </c>
      <c r="R14" s="248">
        <v>0.13567857423415972</v>
      </c>
      <c r="S14" s="248">
        <v>0.27175374462866736</v>
      </c>
      <c r="T14" s="248">
        <v>0.50305404766376094</v>
      </c>
      <c r="U14" s="248">
        <v>0.76415678595283465</v>
      </c>
      <c r="V14" s="248">
        <v>1.0773025582862139</v>
      </c>
      <c r="W14" s="248">
        <v>1.4449933738204099</v>
      </c>
      <c r="X14" s="248">
        <v>1.8711829352323446</v>
      </c>
      <c r="Y14" s="248">
        <v>2.3695964188392393</v>
      </c>
      <c r="Z14" s="248">
        <v>2.9433420487814823</v>
      </c>
      <c r="AA14" s="248">
        <v>3.5929152181071133</v>
      </c>
      <c r="AB14" s="248">
        <v>4.2661584964952199</v>
      </c>
      <c r="AC14" s="248">
        <v>4.9604366893274277</v>
      </c>
      <c r="AD14" s="248">
        <v>5.6885458586850284</v>
      </c>
      <c r="AE14" s="248">
        <v>6.46913399986133</v>
      </c>
      <c r="AF14" s="248">
        <v>7.3124074653320603</v>
      </c>
      <c r="AG14" s="248">
        <v>8.2250156051603565</v>
      </c>
      <c r="AH14" s="248">
        <v>9.2104039053109794</v>
      </c>
      <c r="AI14" s="248">
        <v>10.270010875049641</v>
      </c>
      <c r="AJ14" s="248">
        <v>11.411953208726615</v>
      </c>
      <c r="AK14" s="248">
        <v>12.658481100917159</v>
      </c>
      <c r="AL14" s="248">
        <v>14.037272225705138</v>
      </c>
    </row>
    <row r="15" spans="2:44">
      <c r="X15" s="3"/>
      <c r="Y15" s="3"/>
    </row>
    <row r="16" spans="2:44"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>
      <c r="X17" s="3"/>
      <c r="Y17" s="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2:44">
      <c r="X18" s="3"/>
      <c r="Y18" s="3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2:44">
      <c r="X19" s="3"/>
      <c r="Y19" s="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7" spans="2:44">
      <c r="B27" s="6"/>
    </row>
    <row r="33" spans="1:28">
      <c r="Z33" s="7"/>
    </row>
    <row r="35" spans="1:28">
      <c r="Z35" s="7"/>
    </row>
    <row r="38" spans="1:28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1"/>
      <c r="AB38" s="1"/>
    </row>
    <row r="39" spans="1:28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1"/>
      <c r="AB40" s="1"/>
    </row>
    <row r="41" spans="1:28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65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65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65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65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6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</row>
    <row r="86" spans="1:6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</row>
    <row r="87" spans="1:6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</row>
    <row r="88" spans="1:6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FF00"/>
  </sheetPr>
  <dimension ref="A1:V83"/>
  <sheetViews>
    <sheetView showGridLines="0" workbookViewId="0"/>
  </sheetViews>
  <sheetFormatPr defaultRowHeight="14.25"/>
  <cols>
    <col min="1" max="12" width="9.140625" style="53"/>
    <col min="13" max="13" width="25" style="53" customWidth="1"/>
    <col min="14" max="16384" width="9.140625" style="53"/>
  </cols>
  <sheetData>
    <row r="1" spans="1:22" ht="15">
      <c r="A1" s="54" t="s">
        <v>207</v>
      </c>
    </row>
    <row r="4" spans="1:22" ht="15">
      <c r="A4" s="54" t="s">
        <v>208</v>
      </c>
    </row>
    <row r="6" spans="1:22">
      <c r="M6" s="51" t="s">
        <v>0</v>
      </c>
      <c r="N6" s="51">
        <v>2012</v>
      </c>
      <c r="O6" s="51">
        <v>2015</v>
      </c>
      <c r="P6" s="51">
        <v>2020</v>
      </c>
      <c r="Q6" s="51">
        <v>2025</v>
      </c>
      <c r="R6" s="51">
        <v>2030</v>
      </c>
      <c r="S6" s="51">
        <v>2035</v>
      </c>
      <c r="T6" s="51">
        <v>2040</v>
      </c>
      <c r="U6" s="51">
        <v>2045</v>
      </c>
      <c r="V6" s="51">
        <v>2050</v>
      </c>
    </row>
    <row r="7" spans="1:22">
      <c r="M7" s="51" t="s">
        <v>209</v>
      </c>
      <c r="N7" s="50">
        <v>0</v>
      </c>
      <c r="O7" s="50">
        <v>0.13568246474757339</v>
      </c>
      <c r="P7" s="50">
        <v>1.4450094060010754</v>
      </c>
      <c r="Q7" s="50">
        <v>4.266172264257003</v>
      </c>
      <c r="R7" s="50">
        <v>8.2250370803300488</v>
      </c>
      <c r="S7" s="50">
        <v>21.370064322376738</v>
      </c>
      <c r="T7" s="50">
        <v>29.983110433831449</v>
      </c>
      <c r="U7" s="50">
        <v>42.323252957292141</v>
      </c>
      <c r="V7" s="50">
        <v>52.508753991117992</v>
      </c>
    </row>
    <row r="8" spans="1:22">
      <c r="M8" s="51" t="s">
        <v>210</v>
      </c>
      <c r="N8" s="50">
        <v>257.68773603903674</v>
      </c>
      <c r="O8" s="50">
        <v>237.77309323635021</v>
      </c>
      <c r="P8" s="50">
        <v>215.78895545316664</v>
      </c>
      <c r="Q8" s="50">
        <v>190.37044440871983</v>
      </c>
      <c r="R8" s="50">
        <v>175.7669549538993</v>
      </c>
      <c r="S8" s="50">
        <v>146.03813201596409</v>
      </c>
      <c r="T8" s="50">
        <v>126.08225615763206</v>
      </c>
      <c r="U8" s="50">
        <v>86.904493017748038</v>
      </c>
      <c r="V8" s="50">
        <v>52.466789934139562</v>
      </c>
    </row>
    <row r="9" spans="1:22">
      <c r="M9" s="51" t="s">
        <v>211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1.5145542771601696E-6</v>
      </c>
      <c r="V9" s="50">
        <v>3.0575973621938273</v>
      </c>
    </row>
    <row r="10" spans="1:22">
      <c r="M10" s="51" t="s">
        <v>212</v>
      </c>
      <c r="N10" s="50">
        <v>186.98502894547954</v>
      </c>
      <c r="O10" s="50">
        <v>174.74494735925418</v>
      </c>
      <c r="P10" s="50">
        <v>163.09347411535404</v>
      </c>
      <c r="Q10" s="50">
        <v>162.53003752329232</v>
      </c>
      <c r="R10" s="50">
        <v>160.2934348801989</v>
      </c>
      <c r="S10" s="50">
        <v>163.60513792363136</v>
      </c>
      <c r="T10" s="50">
        <v>169.13574951326305</v>
      </c>
      <c r="U10" s="50">
        <v>171.49401082846407</v>
      </c>
      <c r="V10" s="50">
        <v>171.10188130707735</v>
      </c>
    </row>
    <row r="11" spans="1:22">
      <c r="M11" s="51" t="s">
        <v>213</v>
      </c>
      <c r="N11" s="50">
        <v>38.322390994715001</v>
      </c>
      <c r="O11" s="50">
        <v>41.289708994226004</v>
      </c>
      <c r="P11" s="50">
        <v>41.289708996015001</v>
      </c>
      <c r="Q11" s="50">
        <v>41.289708949999998</v>
      </c>
      <c r="R11" s="50">
        <v>41.289708990000001</v>
      </c>
      <c r="S11" s="50">
        <v>41.289709000000002</v>
      </c>
      <c r="T11" s="50">
        <v>41.28970898</v>
      </c>
      <c r="U11" s="50">
        <v>41.289708990000001</v>
      </c>
      <c r="V11" s="50">
        <v>42.006527359742968</v>
      </c>
    </row>
    <row r="12" spans="1:22">
      <c r="M12" s="51" t="s">
        <v>214</v>
      </c>
      <c r="N12" s="50">
        <v>137.75595871816901</v>
      </c>
      <c r="O12" s="50">
        <v>159.34221632743998</v>
      </c>
      <c r="P12" s="50">
        <v>184.60127337</v>
      </c>
      <c r="Q12" s="50">
        <v>194.34957148000001</v>
      </c>
      <c r="R12" s="50">
        <v>204.96370737000001</v>
      </c>
      <c r="S12" s="50">
        <v>206.9130036</v>
      </c>
      <c r="T12" s="50">
        <v>207.9849404</v>
      </c>
      <c r="U12" s="50">
        <v>205.2905916</v>
      </c>
      <c r="V12" s="50">
        <v>205.45020553999998</v>
      </c>
    </row>
    <row r="28" spans="1:22" ht="15">
      <c r="A28" s="54" t="s">
        <v>215</v>
      </c>
    </row>
    <row r="30" spans="1:22">
      <c r="M30" s="51" t="s">
        <v>2</v>
      </c>
      <c r="N30" s="51">
        <v>2012</v>
      </c>
      <c r="O30" s="51">
        <v>2015</v>
      </c>
      <c r="P30" s="51">
        <v>2020</v>
      </c>
      <c r="Q30" s="51">
        <v>2025</v>
      </c>
      <c r="R30" s="51">
        <v>2030</v>
      </c>
      <c r="S30" s="51">
        <v>2035</v>
      </c>
      <c r="T30" s="51">
        <v>2040</v>
      </c>
      <c r="U30" s="51">
        <v>2045</v>
      </c>
      <c r="V30" s="51">
        <v>2050</v>
      </c>
    </row>
    <row r="31" spans="1:22">
      <c r="M31" s="51" t="s">
        <v>209</v>
      </c>
      <c r="N31" s="50">
        <v>0</v>
      </c>
      <c r="O31" s="50">
        <v>5.065201222363408E-2</v>
      </c>
      <c r="P31" s="50">
        <v>0.39294589211615782</v>
      </c>
      <c r="Q31" s="50">
        <v>1.1641630044770692</v>
      </c>
      <c r="R31" s="50">
        <v>2.3656203606566022</v>
      </c>
      <c r="S31" s="50">
        <v>16.119048226077087</v>
      </c>
      <c r="T31" s="50">
        <v>28.012096413947116</v>
      </c>
      <c r="U31" s="50">
        <v>31.609594511757219</v>
      </c>
      <c r="V31" s="50">
        <v>30.646261307657465</v>
      </c>
    </row>
    <row r="32" spans="1:22">
      <c r="M32" s="51" t="s">
        <v>210</v>
      </c>
      <c r="N32" s="50">
        <v>257.68772722510465</v>
      </c>
      <c r="O32" s="50">
        <v>242.82549611466976</v>
      </c>
      <c r="P32" s="50">
        <v>221.98385304562666</v>
      </c>
      <c r="Q32" s="50">
        <v>194.35958874703178</v>
      </c>
      <c r="R32" s="50">
        <v>191.37620224611987</v>
      </c>
      <c r="S32" s="50">
        <v>159.67889709861481</v>
      </c>
      <c r="T32" s="50">
        <v>131.19936902597536</v>
      </c>
      <c r="U32" s="50">
        <v>124.94080640539762</v>
      </c>
      <c r="V32" s="50">
        <v>132.52878110165796</v>
      </c>
    </row>
    <row r="33" spans="13:22">
      <c r="M33" s="51" t="s">
        <v>211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</row>
    <row r="34" spans="13:22">
      <c r="M34" s="51" t="s">
        <v>212</v>
      </c>
      <c r="N34" s="50">
        <v>186.98496206723149</v>
      </c>
      <c r="O34" s="50">
        <v>174.74484554574889</v>
      </c>
      <c r="P34" s="50">
        <v>163.14086044352305</v>
      </c>
      <c r="Q34" s="50">
        <v>162.57609737757758</v>
      </c>
      <c r="R34" s="50">
        <v>170.98900848567351</v>
      </c>
      <c r="S34" s="50">
        <v>169.53485330252494</v>
      </c>
      <c r="T34" s="50">
        <v>180.10586312870149</v>
      </c>
      <c r="U34" s="50">
        <v>189.08746479687375</v>
      </c>
      <c r="V34" s="50">
        <v>200.97683358365566</v>
      </c>
    </row>
    <row r="35" spans="13:22">
      <c r="M35" s="51" t="s">
        <v>213</v>
      </c>
      <c r="N35" s="50">
        <v>38.322390994715001</v>
      </c>
      <c r="O35" s="50">
        <v>41.289708994226004</v>
      </c>
      <c r="P35" s="50">
        <v>41.289708996015001</v>
      </c>
      <c r="Q35" s="50">
        <v>41.289708949999998</v>
      </c>
      <c r="R35" s="50">
        <v>41.289708990000001</v>
      </c>
      <c r="S35" s="50">
        <v>41.289709000000002</v>
      </c>
      <c r="T35" s="50">
        <v>41.28970898</v>
      </c>
      <c r="U35" s="50">
        <v>41.289708990000001</v>
      </c>
      <c r="V35" s="50">
        <v>42.006527359742968</v>
      </c>
    </row>
    <row r="36" spans="13:22">
      <c r="M36" s="51" t="s">
        <v>214</v>
      </c>
      <c r="N36" s="50">
        <v>137.75595871816901</v>
      </c>
      <c r="O36" s="50">
        <v>159.34221632743998</v>
      </c>
      <c r="P36" s="50">
        <v>184.60127337</v>
      </c>
      <c r="Q36" s="50">
        <v>194.34957148000001</v>
      </c>
      <c r="R36" s="50">
        <v>204.96370737000001</v>
      </c>
      <c r="S36" s="50">
        <v>206.9130036</v>
      </c>
      <c r="T36" s="50">
        <v>207.9849404</v>
      </c>
      <c r="U36" s="50">
        <v>205.2905916</v>
      </c>
      <c r="V36" s="50">
        <v>205.45020553999998</v>
      </c>
    </row>
    <row r="52" spans="1:22" ht="15">
      <c r="A52" s="54" t="s">
        <v>216</v>
      </c>
    </row>
    <row r="54" spans="1:22">
      <c r="M54" s="51" t="s">
        <v>5</v>
      </c>
      <c r="N54" s="51">
        <v>2012</v>
      </c>
      <c r="O54" s="51">
        <v>2015</v>
      </c>
      <c r="P54" s="51">
        <v>2020</v>
      </c>
      <c r="Q54" s="51">
        <v>2025</v>
      </c>
      <c r="R54" s="51">
        <v>2030</v>
      </c>
      <c r="S54" s="51">
        <v>2035</v>
      </c>
      <c r="T54" s="51">
        <v>2040</v>
      </c>
      <c r="U54" s="51">
        <v>2045</v>
      </c>
      <c r="V54" s="51">
        <v>2050</v>
      </c>
    </row>
    <row r="55" spans="1:22">
      <c r="M55" s="51" t="s">
        <v>209</v>
      </c>
      <c r="N55" s="50">
        <v>0</v>
      </c>
      <c r="O55" s="50">
        <v>5.065200737087798E-2</v>
      </c>
      <c r="P55" s="50">
        <v>0.39294587660105107</v>
      </c>
      <c r="Q55" s="50">
        <v>1.1641629781399105</v>
      </c>
      <c r="R55" s="50">
        <v>2.3656203293676517</v>
      </c>
      <c r="S55" s="50">
        <v>2.1378652244972134</v>
      </c>
      <c r="T55" s="50">
        <v>0.80472288842442308</v>
      </c>
      <c r="U55" s="50">
        <v>0</v>
      </c>
      <c r="V55" s="50">
        <v>0</v>
      </c>
    </row>
    <row r="56" spans="1:22">
      <c r="M56" s="51" t="s">
        <v>210</v>
      </c>
      <c r="N56" s="50">
        <v>257.68772729598879</v>
      </c>
      <c r="O56" s="50">
        <v>237.4529557557432</v>
      </c>
      <c r="P56" s="50">
        <v>215.59977851992591</v>
      </c>
      <c r="Q56" s="50">
        <v>191.19903692329183</v>
      </c>
      <c r="R56" s="50">
        <v>190.97158997064744</v>
      </c>
      <c r="S56" s="50">
        <v>199.09362910654602</v>
      </c>
      <c r="T56" s="50">
        <v>210.3806466361813</v>
      </c>
      <c r="U56" s="50">
        <v>220.59160311763736</v>
      </c>
      <c r="V56" s="50">
        <v>229.02392946472003</v>
      </c>
    </row>
    <row r="57" spans="1:22">
      <c r="M57" s="51" t="s">
        <v>211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</row>
    <row r="58" spans="1:22">
      <c r="M58" s="51" t="s">
        <v>212</v>
      </c>
      <c r="N58" s="50">
        <v>186.98496202794135</v>
      </c>
      <c r="O58" s="50">
        <v>174.74484563464648</v>
      </c>
      <c r="P58" s="50">
        <v>163.14086668782772</v>
      </c>
      <c r="Q58" s="50">
        <v>162.46038485973187</v>
      </c>
      <c r="R58" s="50">
        <v>170.82250002652751</v>
      </c>
      <c r="S58" s="50">
        <v>178.95026183766785</v>
      </c>
      <c r="T58" s="50">
        <v>189.58040798362839</v>
      </c>
      <c r="U58" s="50">
        <v>202.03753703495502</v>
      </c>
      <c r="V58" s="50">
        <v>213.98727039416389</v>
      </c>
    </row>
    <row r="59" spans="1:22">
      <c r="M59" s="51" t="s">
        <v>213</v>
      </c>
      <c r="N59" s="50">
        <v>38.322390994715001</v>
      </c>
      <c r="O59" s="50">
        <v>41.289708994226004</v>
      </c>
      <c r="P59" s="50">
        <v>41.289708996015001</v>
      </c>
      <c r="Q59" s="50">
        <v>41.289708949999998</v>
      </c>
      <c r="R59" s="50">
        <v>41.289708990000001</v>
      </c>
      <c r="S59" s="50">
        <v>41.289709000000002</v>
      </c>
      <c r="T59" s="50">
        <v>41.28970898</v>
      </c>
      <c r="U59" s="50">
        <v>41.289708990000001</v>
      </c>
      <c r="V59" s="50">
        <v>42.006527359742968</v>
      </c>
    </row>
    <row r="60" spans="1:22">
      <c r="M60" s="51" t="s">
        <v>214</v>
      </c>
      <c r="N60" s="50">
        <v>137.75595871816901</v>
      </c>
      <c r="O60" s="50">
        <v>159.34221632743998</v>
      </c>
      <c r="P60" s="50">
        <v>184.60127337</v>
      </c>
      <c r="Q60" s="50">
        <v>194.34957148000001</v>
      </c>
      <c r="R60" s="50">
        <v>204.96370737000001</v>
      </c>
      <c r="S60" s="50">
        <v>206.9130036</v>
      </c>
      <c r="T60" s="50">
        <v>207.9849404</v>
      </c>
      <c r="U60" s="50">
        <v>205.2905916</v>
      </c>
      <c r="V60" s="50">
        <v>205.45020553999998</v>
      </c>
    </row>
    <row r="76" spans="1:22" ht="15">
      <c r="A76" s="54" t="s">
        <v>217</v>
      </c>
    </row>
    <row r="77" spans="1:22">
      <c r="M77" s="51" t="s">
        <v>3</v>
      </c>
      <c r="N77" s="51">
        <v>2012</v>
      </c>
      <c r="O77" s="51">
        <v>2015</v>
      </c>
      <c r="P77" s="51">
        <v>2020</v>
      </c>
      <c r="Q77" s="51">
        <v>2025</v>
      </c>
      <c r="R77" s="51">
        <v>2030</v>
      </c>
      <c r="S77" s="51">
        <v>2035</v>
      </c>
      <c r="T77" s="51">
        <v>2040</v>
      </c>
      <c r="U77" s="51">
        <v>2045</v>
      </c>
      <c r="V77" s="51">
        <v>2050</v>
      </c>
    </row>
    <row r="78" spans="1:22">
      <c r="M78" s="51" t="s">
        <v>209</v>
      </c>
      <c r="N78" s="50">
        <v>0</v>
      </c>
      <c r="O78" s="50">
        <v>0.1356785789091611</v>
      </c>
      <c r="P78" s="50">
        <v>1.4449933841716047</v>
      </c>
      <c r="Q78" s="50">
        <v>4.2661585093904213</v>
      </c>
      <c r="R78" s="50">
        <v>16.333463038879447</v>
      </c>
      <c r="S78" s="50">
        <v>29.157736322064753</v>
      </c>
      <c r="T78" s="50">
        <v>33.226212917006862</v>
      </c>
      <c r="U78" s="50">
        <v>42.323219475539211</v>
      </c>
      <c r="V78" s="50">
        <v>53.395438918091699</v>
      </c>
    </row>
    <row r="79" spans="1:22">
      <c r="M79" s="51" t="s">
        <v>210</v>
      </c>
      <c r="N79" s="50">
        <v>257.68772663658359</v>
      </c>
      <c r="O79" s="50">
        <v>236.741321632785</v>
      </c>
      <c r="P79" s="50">
        <v>214.75717438554403</v>
      </c>
      <c r="Q79" s="50">
        <v>189.95770355509117</v>
      </c>
      <c r="R79" s="50">
        <v>154.71755493830395</v>
      </c>
      <c r="S79" s="50">
        <v>125.48681950030928</v>
      </c>
      <c r="T79" s="50">
        <v>117.66329130622788</v>
      </c>
      <c r="U79" s="50">
        <v>86.904867909618488</v>
      </c>
      <c r="V79" s="50">
        <v>50.662755738290194</v>
      </c>
    </row>
    <row r="80" spans="1:22">
      <c r="M80" s="51" t="s">
        <v>211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</row>
    <row r="81" spans="13:22">
      <c r="M81" s="51" t="s">
        <v>212</v>
      </c>
      <c r="N81" s="50">
        <v>186.98496211193267</v>
      </c>
      <c r="O81" s="50">
        <v>174.74484554798326</v>
      </c>
      <c r="P81" s="50">
        <v>163.14088189360379</v>
      </c>
      <c r="Q81" s="50">
        <v>162.47140017452969</v>
      </c>
      <c r="R81" s="50">
        <v>161.27439048062013</v>
      </c>
      <c r="S81" s="50">
        <v>169.5499211134003</v>
      </c>
      <c r="T81" s="50">
        <v>177.76925884213478</v>
      </c>
      <c r="U81" s="50">
        <v>185.21889042924818</v>
      </c>
      <c r="V81" s="50">
        <v>191.11386731203794</v>
      </c>
    </row>
    <row r="82" spans="13:22">
      <c r="M82" s="51" t="s">
        <v>213</v>
      </c>
      <c r="N82" s="50">
        <v>38.322390994715001</v>
      </c>
      <c r="O82" s="50">
        <v>41.289708994226004</v>
      </c>
      <c r="P82" s="50">
        <v>41.289708996015001</v>
      </c>
      <c r="Q82" s="50">
        <v>41.289708949999998</v>
      </c>
      <c r="R82" s="50">
        <v>41.289708990000001</v>
      </c>
      <c r="S82" s="50">
        <v>41.289709000000002</v>
      </c>
      <c r="T82" s="50">
        <v>41.28970898</v>
      </c>
      <c r="U82" s="50">
        <v>41.289708990000001</v>
      </c>
      <c r="V82" s="50">
        <v>42.006527359742968</v>
      </c>
    </row>
    <row r="83" spans="13:22">
      <c r="M83" s="51" t="s">
        <v>214</v>
      </c>
      <c r="N83" s="50">
        <v>137.75595871816901</v>
      </c>
      <c r="O83" s="50">
        <v>159.34221632743998</v>
      </c>
      <c r="P83" s="50">
        <v>184.60127337</v>
      </c>
      <c r="Q83" s="50">
        <v>194.34957148000001</v>
      </c>
      <c r="R83" s="50">
        <v>204.96370737000001</v>
      </c>
      <c r="S83" s="50">
        <v>206.9130036</v>
      </c>
      <c r="T83" s="50">
        <v>207.9849404</v>
      </c>
      <c r="U83" s="50">
        <v>205.2905916</v>
      </c>
      <c r="V83" s="50">
        <v>205.45020553999998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E64097"/>
  </sheetPr>
  <dimension ref="A2:BI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484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132.23668320529606</v>
      </c>
      <c r="N7" s="246">
        <v>128.82058380039098</v>
      </c>
      <c r="O7" s="246">
        <v>125.86683734437018</v>
      </c>
      <c r="P7" s="246">
        <v>122.56281034017702</v>
      </c>
      <c r="Q7" s="246">
        <v>120.25362395534943</v>
      </c>
      <c r="R7" s="246">
        <v>116.98182147097316</v>
      </c>
      <c r="S7" s="246">
        <v>115.1543271538071</v>
      </c>
      <c r="T7" s="246">
        <v>118.49599709455067</v>
      </c>
      <c r="U7" s="246">
        <v>116.94848672263397</v>
      </c>
      <c r="V7" s="246">
        <v>116.2666267771129</v>
      </c>
      <c r="W7" s="246">
        <v>114.62450906972798</v>
      </c>
      <c r="X7" s="246">
        <v>111.87404990642925</v>
      </c>
      <c r="Y7" s="246">
        <v>108.89781908183295</v>
      </c>
      <c r="Z7" s="246">
        <v>106.46216516750452</v>
      </c>
      <c r="AA7" s="246">
        <v>104.84546021172443</v>
      </c>
      <c r="AB7" s="246">
        <v>103.689416741188</v>
      </c>
      <c r="AC7" s="246">
        <v>102.91597821501765</v>
      </c>
      <c r="AD7" s="246">
        <v>102.13049242797953</v>
      </c>
      <c r="AE7" s="246">
        <v>101.29942467398121</v>
      </c>
      <c r="AF7" s="246">
        <v>100.30814075921286</v>
      </c>
      <c r="AG7" s="246">
        <v>99.748635175838757</v>
      </c>
      <c r="AH7" s="246">
        <v>100.41085200148257</v>
      </c>
      <c r="AI7" s="246">
        <v>102.50470975159699</v>
      </c>
      <c r="AJ7" s="246">
        <v>104.39592323124458</v>
      </c>
      <c r="AK7" s="246">
        <v>106.9758682239305</v>
      </c>
      <c r="AL7" s="246">
        <v>109.83445270778027</v>
      </c>
      <c r="AM7" s="246">
        <v>112.9512441250133</v>
      </c>
      <c r="AN7" s="246">
        <v>115.69197381740744</v>
      </c>
      <c r="AO7" s="246">
        <v>119.3549154787744</v>
      </c>
      <c r="AP7" s="246">
        <v>123.37724265892822</v>
      </c>
      <c r="AQ7" s="246">
        <v>127.78495814318904</v>
      </c>
    </row>
    <row r="8" spans="2:43">
      <c r="L8" s="244" t="s">
        <v>2</v>
      </c>
      <c r="M8" s="246">
        <v>132.23668320529606</v>
      </c>
      <c r="N8" s="246">
        <v>128.82058380039098</v>
      </c>
      <c r="O8" s="246">
        <v>125.86683734437018</v>
      </c>
      <c r="P8" s="246">
        <v>122.56281034017702</v>
      </c>
      <c r="Q8" s="246">
        <v>120.25362395534943</v>
      </c>
      <c r="R8" s="246">
        <v>116.98182147097316</v>
      </c>
      <c r="S8" s="246">
        <v>115.1543271538071</v>
      </c>
      <c r="T8" s="246">
        <v>118.49599709455067</v>
      </c>
      <c r="U8" s="246">
        <v>117.21677829062213</v>
      </c>
      <c r="V8" s="246">
        <v>116.91226601004537</v>
      </c>
      <c r="W8" s="246">
        <v>116.17097115790504</v>
      </c>
      <c r="X8" s="246">
        <v>115.21048046844118</v>
      </c>
      <c r="Y8" s="246">
        <v>114.35070835993054</v>
      </c>
      <c r="Z8" s="246">
        <v>113.51132999675598</v>
      </c>
      <c r="AA8" s="246">
        <v>112.80173242188199</v>
      </c>
      <c r="AB8" s="246">
        <v>112.09913776641807</v>
      </c>
      <c r="AC8" s="246">
        <v>111.57665084890259</v>
      </c>
      <c r="AD8" s="246">
        <v>111.06862483351937</v>
      </c>
      <c r="AE8" s="246">
        <v>110.54860541478247</v>
      </c>
      <c r="AF8" s="246">
        <v>109.9278024978277</v>
      </c>
      <c r="AG8" s="246">
        <v>108.89107785283579</v>
      </c>
      <c r="AH8" s="246">
        <v>107.63907103699475</v>
      </c>
      <c r="AI8" s="246">
        <v>106.44482942874981</v>
      </c>
      <c r="AJ8" s="246">
        <v>105.49466561065253</v>
      </c>
      <c r="AK8" s="246">
        <v>105.04172112471429</v>
      </c>
      <c r="AL8" s="246">
        <v>105.01852566169713</v>
      </c>
      <c r="AM8" s="246">
        <v>105.40346426942196</v>
      </c>
      <c r="AN8" s="246">
        <v>105.95100714356789</v>
      </c>
      <c r="AO8" s="246">
        <v>106.74855979596174</v>
      </c>
      <c r="AP8" s="246">
        <v>107.64816215431037</v>
      </c>
      <c r="AQ8" s="246">
        <v>108.65486304834037</v>
      </c>
    </row>
    <row r="9" spans="2:43">
      <c r="L9" s="244" t="s">
        <v>5</v>
      </c>
      <c r="M9" s="246">
        <v>132.23668320529606</v>
      </c>
      <c r="N9" s="246">
        <v>128.82058380039098</v>
      </c>
      <c r="O9" s="246">
        <v>125.86683734437018</v>
      </c>
      <c r="P9" s="246">
        <v>122.56281034017702</v>
      </c>
      <c r="Q9" s="246">
        <v>120.25362395534943</v>
      </c>
      <c r="R9" s="246">
        <v>116.98182147097316</v>
      </c>
      <c r="S9" s="246">
        <v>115.1543271538071</v>
      </c>
      <c r="T9" s="246">
        <v>118.49599709455067</v>
      </c>
      <c r="U9" s="246">
        <v>117.91838083475037</v>
      </c>
      <c r="V9" s="246">
        <v>118.26631266161959</v>
      </c>
      <c r="W9" s="246">
        <v>118.24121671148322</v>
      </c>
      <c r="X9" s="246">
        <v>118.0272274764137</v>
      </c>
      <c r="Y9" s="246">
        <v>117.81651218041247</v>
      </c>
      <c r="Z9" s="246">
        <v>117.52693107417028</v>
      </c>
      <c r="AA9" s="246">
        <v>117.27999906664934</v>
      </c>
      <c r="AB9" s="246">
        <v>117.04577336941782</v>
      </c>
      <c r="AC9" s="246">
        <v>116.78582012209542</v>
      </c>
      <c r="AD9" s="246">
        <v>116.52797045847467</v>
      </c>
      <c r="AE9" s="246">
        <v>116.2729930450529</v>
      </c>
      <c r="AF9" s="246">
        <v>116.10341057703644</v>
      </c>
      <c r="AG9" s="246">
        <v>115.9775579553359</v>
      </c>
      <c r="AH9" s="246">
        <v>115.90059282022754</v>
      </c>
      <c r="AI9" s="246">
        <v>115.91357080110521</v>
      </c>
      <c r="AJ9" s="246">
        <v>116.01013700575845</v>
      </c>
      <c r="AK9" s="246">
        <v>116.25922419651273</v>
      </c>
      <c r="AL9" s="246">
        <v>116.59044130023861</v>
      </c>
      <c r="AM9" s="246">
        <v>117.02285220372033</v>
      </c>
      <c r="AN9" s="246">
        <v>117.54862575382614</v>
      </c>
      <c r="AO9" s="246">
        <v>118.2387010128745</v>
      </c>
      <c r="AP9" s="246">
        <v>118.9650023611905</v>
      </c>
      <c r="AQ9" s="246">
        <v>119.84309347128553</v>
      </c>
    </row>
    <row r="10" spans="2:43">
      <c r="L10" s="244" t="s">
        <v>3</v>
      </c>
      <c r="M10" s="246">
        <v>132.23668320529606</v>
      </c>
      <c r="N10" s="246">
        <v>128.82058380039098</v>
      </c>
      <c r="O10" s="246">
        <v>125.86683734437018</v>
      </c>
      <c r="P10" s="246">
        <v>122.56281034017702</v>
      </c>
      <c r="Q10" s="246">
        <v>120.25362395534943</v>
      </c>
      <c r="R10" s="246">
        <v>116.98182147097316</v>
      </c>
      <c r="S10" s="246">
        <v>115.1543271538071</v>
      </c>
      <c r="T10" s="246">
        <v>118.49599709455067</v>
      </c>
      <c r="U10" s="246">
        <v>117.94133864465337</v>
      </c>
      <c r="V10" s="246">
        <v>118.41140377666491</v>
      </c>
      <c r="W10" s="246">
        <v>118.38635848960097</v>
      </c>
      <c r="X10" s="246">
        <v>117.96925730498903</v>
      </c>
      <c r="Y10" s="246">
        <v>117.53191656471401</v>
      </c>
      <c r="Z10" s="246">
        <v>117.0880451035339</v>
      </c>
      <c r="AA10" s="246">
        <v>116.86440771884693</v>
      </c>
      <c r="AB10" s="246">
        <v>117.02632031845732</v>
      </c>
      <c r="AC10" s="246">
        <v>117.90886618238711</v>
      </c>
      <c r="AD10" s="246">
        <v>118.84266071241291</v>
      </c>
      <c r="AE10" s="246">
        <v>119.84767568930842</v>
      </c>
      <c r="AF10" s="246">
        <v>120.99650976095332</v>
      </c>
      <c r="AG10" s="246">
        <v>122.15001216972382</v>
      </c>
      <c r="AH10" s="246">
        <v>123.22861783135605</v>
      </c>
      <c r="AI10" s="246">
        <v>124.34555282566342</v>
      </c>
      <c r="AJ10" s="246">
        <v>125.42573633054946</v>
      </c>
      <c r="AK10" s="246">
        <v>126.47194547871004</v>
      </c>
      <c r="AL10" s="246">
        <v>127.68724643024753</v>
      </c>
      <c r="AM10" s="246">
        <v>129.33882209208633</v>
      </c>
      <c r="AN10" s="246">
        <v>131.10919013394061</v>
      </c>
      <c r="AO10" s="246">
        <v>133.01387453732741</v>
      </c>
      <c r="AP10" s="246">
        <v>135.02314746934914</v>
      </c>
      <c r="AQ10" s="246">
        <v>137.22625407059698</v>
      </c>
    </row>
    <row r="11" spans="2:43">
      <c r="L11" s="244" t="s">
        <v>6</v>
      </c>
      <c r="M11" s="246">
        <f>M7</f>
        <v>132.23668320529606</v>
      </c>
      <c r="N11" s="246">
        <f t="shared" ref="N11:T11" si="0">N7</f>
        <v>128.82058380039098</v>
      </c>
      <c r="O11" s="246">
        <f t="shared" si="0"/>
        <v>125.86683734437018</v>
      </c>
      <c r="P11" s="246">
        <f t="shared" si="0"/>
        <v>122.56281034017702</v>
      </c>
      <c r="Q11" s="246">
        <f t="shared" si="0"/>
        <v>120.25362395534943</v>
      </c>
      <c r="R11" s="246">
        <f t="shared" si="0"/>
        <v>116.98182147097316</v>
      </c>
      <c r="S11" s="246">
        <f t="shared" si="0"/>
        <v>115.1543271538071</v>
      </c>
      <c r="T11" s="246">
        <f t="shared" si="0"/>
        <v>118.49599709455067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E64097"/>
  </sheetPr>
  <dimension ref="A2:BI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485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215.64469011383792</v>
      </c>
      <c r="N7" s="246">
        <v>213.98174629652041</v>
      </c>
      <c r="O7" s="246">
        <v>216.24921032401971</v>
      </c>
      <c r="P7" s="246">
        <v>207.55993586174492</v>
      </c>
      <c r="Q7" s="246">
        <v>200.78561108113348</v>
      </c>
      <c r="R7" s="246">
        <v>200.44432092168915</v>
      </c>
      <c r="S7" s="246">
        <v>202.76181122282404</v>
      </c>
      <c r="T7" s="246">
        <v>199.51506055460766</v>
      </c>
      <c r="U7" s="246">
        <v>196.41978360220423</v>
      </c>
      <c r="V7" s="246">
        <v>197.70543011859402</v>
      </c>
      <c r="W7" s="246">
        <v>198.63708817252564</v>
      </c>
      <c r="X7" s="246">
        <v>199.75866129409474</v>
      </c>
      <c r="Y7" s="246">
        <v>200.1585189267617</v>
      </c>
      <c r="Z7" s="246">
        <v>200.46537381520866</v>
      </c>
      <c r="AA7" s="246">
        <v>200.83865742502923</v>
      </c>
      <c r="AB7" s="246">
        <v>200.88647714673715</v>
      </c>
      <c r="AC7" s="246">
        <v>200.32980275710176</v>
      </c>
      <c r="AD7" s="246">
        <v>200.2204095447413</v>
      </c>
      <c r="AE7" s="246">
        <v>200.22875970431991</v>
      </c>
      <c r="AF7" s="246">
        <v>200.31600638774981</v>
      </c>
      <c r="AG7" s="246">
        <v>199.77638486211694</v>
      </c>
      <c r="AH7" s="246">
        <v>199.61250485005465</v>
      </c>
      <c r="AI7" s="246">
        <v>199.63635921193949</v>
      </c>
      <c r="AJ7" s="246">
        <v>199.87303768277926</v>
      </c>
      <c r="AK7" s="246">
        <v>199.52704911668954</v>
      </c>
      <c r="AL7" s="246">
        <v>199.56294129091631</v>
      </c>
      <c r="AM7" s="246">
        <v>199.74003243318541</v>
      </c>
      <c r="AN7" s="246">
        <v>200.00559086762354</v>
      </c>
      <c r="AO7" s="246">
        <v>199.65634431399445</v>
      </c>
      <c r="AP7" s="246">
        <v>199.69334852405274</v>
      </c>
      <c r="AQ7" s="246">
        <v>199.88156421761968</v>
      </c>
    </row>
    <row r="8" spans="2:43">
      <c r="L8" s="244" t="s">
        <v>2</v>
      </c>
      <c r="M8" s="246">
        <v>215.64469011383792</v>
      </c>
      <c r="N8" s="246">
        <v>213.98174629652041</v>
      </c>
      <c r="O8" s="246">
        <v>216.24921032401971</v>
      </c>
      <c r="P8" s="246">
        <v>207.55993586174492</v>
      </c>
      <c r="Q8" s="246">
        <v>200.78561108113348</v>
      </c>
      <c r="R8" s="246">
        <v>200.44432092168915</v>
      </c>
      <c r="S8" s="246">
        <v>202.76181122282404</v>
      </c>
      <c r="T8" s="246">
        <v>199.51506055460766</v>
      </c>
      <c r="U8" s="246">
        <v>196.16483033978921</v>
      </c>
      <c r="V8" s="246">
        <v>196.27763897596702</v>
      </c>
      <c r="W8" s="246">
        <v>195.24223714480314</v>
      </c>
      <c r="X8" s="246">
        <v>194.34016772506035</v>
      </c>
      <c r="Y8" s="246">
        <v>193.18431330165797</v>
      </c>
      <c r="Z8" s="246">
        <v>192.4353913216344</v>
      </c>
      <c r="AA8" s="246">
        <v>192.01915988850524</v>
      </c>
      <c r="AB8" s="246">
        <v>191.23876514778755</v>
      </c>
      <c r="AC8" s="246">
        <v>190.1296805231907</v>
      </c>
      <c r="AD8" s="246">
        <v>189.3741763199578</v>
      </c>
      <c r="AE8" s="246">
        <v>188.62254989693511</v>
      </c>
      <c r="AF8" s="246">
        <v>187.81210183659806</v>
      </c>
      <c r="AG8" s="246">
        <v>186.37492234721449</v>
      </c>
      <c r="AH8" s="246">
        <v>185.3292721963999</v>
      </c>
      <c r="AI8" s="246">
        <v>184.54770445001861</v>
      </c>
      <c r="AJ8" s="246">
        <v>184.00045818383626</v>
      </c>
      <c r="AK8" s="246">
        <v>182.93176157487429</v>
      </c>
      <c r="AL8" s="246">
        <v>182.23458172096969</v>
      </c>
      <c r="AM8" s="246">
        <v>181.66987678282604</v>
      </c>
      <c r="AN8" s="246">
        <v>181.17219399410968</v>
      </c>
      <c r="AO8" s="246">
        <v>180.1058062825698</v>
      </c>
      <c r="AP8" s="246">
        <v>179.37636891910941</v>
      </c>
      <c r="AQ8" s="246">
        <v>178.76922818004962</v>
      </c>
    </row>
    <row r="9" spans="2:43">
      <c r="L9" s="244" t="s">
        <v>5</v>
      </c>
      <c r="M9" s="246">
        <v>215.64469011383792</v>
      </c>
      <c r="N9" s="246">
        <v>213.98174629652041</v>
      </c>
      <c r="O9" s="246">
        <v>216.24921032401971</v>
      </c>
      <c r="P9" s="246">
        <v>207.55993586174492</v>
      </c>
      <c r="Q9" s="246">
        <v>200.78561108113348</v>
      </c>
      <c r="R9" s="246">
        <v>200.44432092168915</v>
      </c>
      <c r="S9" s="246">
        <v>202.76181122282404</v>
      </c>
      <c r="T9" s="246">
        <v>199.51506055460766</v>
      </c>
      <c r="U9" s="246">
        <v>196.32524840510695</v>
      </c>
      <c r="V9" s="246">
        <v>196.56338365481415</v>
      </c>
      <c r="W9" s="246">
        <v>195.6533084371797</v>
      </c>
      <c r="X9" s="246">
        <v>194.87656563096644</v>
      </c>
      <c r="Y9" s="246">
        <v>193.8598237485817</v>
      </c>
      <c r="Z9" s="246">
        <v>193.28546383740274</v>
      </c>
      <c r="AA9" s="246">
        <v>193.04379447311814</v>
      </c>
      <c r="AB9" s="246">
        <v>192.43796180124505</v>
      </c>
      <c r="AC9" s="246">
        <v>191.50343924549281</v>
      </c>
      <c r="AD9" s="246">
        <v>190.90871118361625</v>
      </c>
      <c r="AE9" s="246">
        <v>190.282411374123</v>
      </c>
      <c r="AF9" s="246">
        <v>189.59728992731544</v>
      </c>
      <c r="AG9" s="246">
        <v>188.28543705146132</v>
      </c>
      <c r="AH9" s="246">
        <v>187.36511351417613</v>
      </c>
      <c r="AI9" s="246">
        <v>186.67378092953606</v>
      </c>
      <c r="AJ9" s="246">
        <v>186.12653466335371</v>
      </c>
      <c r="AK9" s="246">
        <v>185.05783805439174</v>
      </c>
      <c r="AL9" s="246">
        <v>184.36065820048714</v>
      </c>
      <c r="AM9" s="246">
        <v>183.79595326234349</v>
      </c>
      <c r="AN9" s="246">
        <v>183.2982704736271</v>
      </c>
      <c r="AO9" s="246">
        <v>182.23188276208725</v>
      </c>
      <c r="AP9" s="246">
        <v>181.50244539862686</v>
      </c>
      <c r="AQ9" s="246">
        <v>180.89530465956707</v>
      </c>
    </row>
    <row r="10" spans="2:43">
      <c r="L10" s="244" t="s">
        <v>3</v>
      </c>
      <c r="M10" s="246">
        <v>215.64469011383792</v>
      </c>
      <c r="N10" s="246">
        <v>213.98174629652041</v>
      </c>
      <c r="O10" s="246">
        <v>216.24921032401971</v>
      </c>
      <c r="P10" s="246">
        <v>207.55993586174492</v>
      </c>
      <c r="Q10" s="246">
        <v>200.78561108113348</v>
      </c>
      <c r="R10" s="246">
        <v>200.44432092168915</v>
      </c>
      <c r="S10" s="246">
        <v>202.76181122282404</v>
      </c>
      <c r="T10" s="246">
        <v>199.51506055460766</v>
      </c>
      <c r="U10" s="246">
        <v>196.58020166752192</v>
      </c>
      <c r="V10" s="246">
        <v>197.99117479744118</v>
      </c>
      <c r="W10" s="246">
        <v>199.0481594649022</v>
      </c>
      <c r="X10" s="246">
        <v>200.29505920000076</v>
      </c>
      <c r="Y10" s="246">
        <v>200.83402937368541</v>
      </c>
      <c r="Z10" s="246">
        <v>201.31544633097698</v>
      </c>
      <c r="AA10" s="246">
        <v>201.86329200964215</v>
      </c>
      <c r="AB10" s="246">
        <v>202.08567380019463</v>
      </c>
      <c r="AC10" s="246">
        <v>201.70356147940387</v>
      </c>
      <c r="AD10" s="246">
        <v>201.75494440839975</v>
      </c>
      <c r="AE10" s="246">
        <v>201.8886211815078</v>
      </c>
      <c r="AF10" s="246">
        <v>202.10119447846716</v>
      </c>
      <c r="AG10" s="246">
        <v>201.68689956636371</v>
      </c>
      <c r="AH10" s="246">
        <v>201.64834616783091</v>
      </c>
      <c r="AI10" s="246">
        <v>201.76243569145694</v>
      </c>
      <c r="AJ10" s="246">
        <v>201.99911416229671</v>
      </c>
      <c r="AK10" s="246">
        <v>201.65312559620699</v>
      </c>
      <c r="AL10" s="246">
        <v>201.68901777043376</v>
      </c>
      <c r="AM10" s="246">
        <v>201.86610891270286</v>
      </c>
      <c r="AN10" s="246">
        <v>202.13166734714099</v>
      </c>
      <c r="AO10" s="246">
        <v>201.7824207935119</v>
      </c>
      <c r="AP10" s="246">
        <v>201.81942500357019</v>
      </c>
      <c r="AQ10" s="246">
        <v>202.00764069713713</v>
      </c>
    </row>
    <row r="11" spans="2:43">
      <c r="L11" s="244" t="s">
        <v>6</v>
      </c>
      <c r="M11" s="246">
        <f>M7</f>
        <v>215.64469011383792</v>
      </c>
      <c r="N11" s="246">
        <f t="shared" ref="N11:T11" si="0">N7</f>
        <v>213.98174629652041</v>
      </c>
      <c r="O11" s="246">
        <f t="shared" si="0"/>
        <v>216.24921032401971</v>
      </c>
      <c r="P11" s="246">
        <f t="shared" si="0"/>
        <v>207.55993586174492</v>
      </c>
      <c r="Q11" s="246">
        <f t="shared" si="0"/>
        <v>200.78561108113348</v>
      </c>
      <c r="R11" s="246">
        <f t="shared" si="0"/>
        <v>200.44432092168915</v>
      </c>
      <c r="S11" s="246">
        <f t="shared" si="0"/>
        <v>202.76181122282404</v>
      </c>
      <c r="T11" s="246">
        <f t="shared" si="0"/>
        <v>199.51506055460766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E64097"/>
  </sheetPr>
  <dimension ref="A2:BI88"/>
  <sheetViews>
    <sheetView topLeftCell="AC1"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486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378.37525462513406</v>
      </c>
      <c r="N7" s="246">
        <v>373.41367387491152</v>
      </c>
      <c r="O7" s="246">
        <v>373.79389787204849</v>
      </c>
      <c r="P7" s="246">
        <v>360.41499527024382</v>
      </c>
      <c r="Q7" s="246">
        <v>353.38842450844197</v>
      </c>
      <c r="R7" s="246">
        <v>348.63664604119015</v>
      </c>
      <c r="S7" s="246">
        <v>348.30184228485206</v>
      </c>
      <c r="T7" s="246">
        <v>349.30938263214711</v>
      </c>
      <c r="U7" s="246">
        <v>344.98637491183308</v>
      </c>
      <c r="V7" s="246">
        <v>345.97407840564904</v>
      </c>
      <c r="W7" s="246">
        <v>345.35800818552229</v>
      </c>
      <c r="X7" s="246">
        <v>343.55997598488</v>
      </c>
      <c r="Y7" s="246">
        <v>341.111513685136</v>
      </c>
      <c r="Z7" s="246">
        <v>339.26255959905706</v>
      </c>
      <c r="AA7" s="246">
        <v>338.38686954861242</v>
      </c>
      <c r="AB7" s="246">
        <v>337.57517917533437</v>
      </c>
      <c r="AC7" s="246">
        <v>336.12278807606515</v>
      </c>
      <c r="AD7" s="246">
        <v>335.35114210913633</v>
      </c>
      <c r="AE7" s="246">
        <v>334.7872795529982</v>
      </c>
      <c r="AF7" s="246">
        <v>334.10313564754097</v>
      </c>
      <c r="AG7" s="246">
        <v>333.18571515374646</v>
      </c>
      <c r="AH7" s="246">
        <v>334.00684618855064</v>
      </c>
      <c r="AI7" s="246">
        <v>336.55005685730998</v>
      </c>
      <c r="AJ7" s="246">
        <v>339.03007725764189</v>
      </c>
      <c r="AK7" s="246">
        <v>341.67192810374468</v>
      </c>
      <c r="AL7" s="246">
        <v>345.0298329154881</v>
      </c>
      <c r="AM7" s="246">
        <v>348.72094246665819</v>
      </c>
      <c r="AN7" s="246">
        <v>352.24453547473115</v>
      </c>
      <c r="AO7" s="246">
        <v>356.06496064676287</v>
      </c>
      <c r="AP7" s="246">
        <v>360.58104304283194</v>
      </c>
      <c r="AQ7" s="246">
        <v>365.75819939091519</v>
      </c>
    </row>
    <row r="8" spans="2:43">
      <c r="L8" s="244" t="s">
        <v>2</v>
      </c>
      <c r="M8" s="246">
        <v>378.37525462513406</v>
      </c>
      <c r="N8" s="246">
        <v>373.41367387491152</v>
      </c>
      <c r="O8" s="246">
        <v>373.79389787204849</v>
      </c>
      <c r="P8" s="246">
        <v>360.41499527024382</v>
      </c>
      <c r="Q8" s="246">
        <v>353.38842450844197</v>
      </c>
      <c r="R8" s="246">
        <v>348.63664604119015</v>
      </c>
      <c r="S8" s="246">
        <v>348.30184228485206</v>
      </c>
      <c r="T8" s="246">
        <v>349.30938263214711</v>
      </c>
      <c r="U8" s="246">
        <v>346.02612023408136</v>
      </c>
      <c r="V8" s="246">
        <v>345.94107476128653</v>
      </c>
      <c r="W8" s="246">
        <v>344.15174723554264</v>
      </c>
      <c r="X8" s="246">
        <v>342.02463255023179</v>
      </c>
      <c r="Y8" s="246">
        <v>340.16447845844766</v>
      </c>
      <c r="Z8" s="246">
        <v>338.85033725417367</v>
      </c>
      <c r="AA8" s="246">
        <v>338.00985221175057</v>
      </c>
      <c r="AB8" s="246">
        <v>336.78354886966929</v>
      </c>
      <c r="AC8" s="246">
        <v>334.97759164441834</v>
      </c>
      <c r="AD8" s="246">
        <v>333.78644930183998</v>
      </c>
      <c r="AE8" s="246">
        <v>332.7508997860603</v>
      </c>
      <c r="AF8" s="246">
        <v>331.4920286370388</v>
      </c>
      <c r="AG8" s="246">
        <v>329.1892729351315</v>
      </c>
      <c r="AH8" s="246">
        <v>327.05666221265818</v>
      </c>
      <c r="AI8" s="246">
        <v>325.21457982730163</v>
      </c>
      <c r="AJ8" s="246">
        <v>323.89227323740147</v>
      </c>
      <c r="AK8" s="246">
        <v>322.60335508541579</v>
      </c>
      <c r="AL8" s="246">
        <v>322.15674796842762</v>
      </c>
      <c r="AM8" s="246">
        <v>322.19160335368025</v>
      </c>
      <c r="AN8" s="246">
        <v>322.55177722711676</v>
      </c>
      <c r="AO8" s="246">
        <v>322.54332473415593</v>
      </c>
      <c r="AP8" s="246">
        <v>323.02412011948877</v>
      </c>
      <c r="AQ8" s="246">
        <v>323.66732444003668</v>
      </c>
    </row>
    <row r="9" spans="2:43">
      <c r="L9" s="244" t="s">
        <v>5</v>
      </c>
      <c r="M9" s="246">
        <v>378.37525462513406</v>
      </c>
      <c r="N9" s="246">
        <v>373.41367387491152</v>
      </c>
      <c r="O9" s="246">
        <v>373.79389787204849</v>
      </c>
      <c r="P9" s="246">
        <v>360.41499527024382</v>
      </c>
      <c r="Q9" s="246">
        <v>353.38842450844197</v>
      </c>
      <c r="R9" s="246">
        <v>348.63664604119015</v>
      </c>
      <c r="S9" s="246">
        <v>348.30184228485206</v>
      </c>
      <c r="T9" s="246">
        <v>349.30938263214711</v>
      </c>
      <c r="U9" s="246">
        <v>349.1353154323329</v>
      </c>
      <c r="V9" s="246">
        <v>350.0263940765376</v>
      </c>
      <c r="W9" s="246">
        <v>349.07299288551201</v>
      </c>
      <c r="X9" s="246">
        <v>347.75700694792852</v>
      </c>
      <c r="Y9" s="246">
        <v>346.67110900726573</v>
      </c>
      <c r="Z9" s="246">
        <v>346.00138152830675</v>
      </c>
      <c r="AA9" s="246">
        <v>345.68639376618313</v>
      </c>
      <c r="AB9" s="246">
        <v>344.79716440407196</v>
      </c>
      <c r="AC9" s="246">
        <v>343.62012024915583</v>
      </c>
      <c r="AD9" s="246">
        <v>342.81318157679311</v>
      </c>
      <c r="AE9" s="246">
        <v>341.93407186862129</v>
      </c>
      <c r="AF9" s="246">
        <v>341.19458758315676</v>
      </c>
      <c r="AG9" s="246">
        <v>339.79978986010201</v>
      </c>
      <c r="AH9" s="246">
        <v>338.82152370316282</v>
      </c>
      <c r="AI9" s="246">
        <v>338.22867113864902</v>
      </c>
      <c r="AJ9" s="246">
        <v>337.87076189879781</v>
      </c>
      <c r="AK9" s="246">
        <v>337.14886190323796</v>
      </c>
      <c r="AL9" s="246">
        <v>336.84099835497733</v>
      </c>
      <c r="AM9" s="246">
        <v>336.84195025046199</v>
      </c>
      <c r="AN9" s="246">
        <v>337.02733725021881</v>
      </c>
      <c r="AO9" s="246">
        <v>336.70032819717164</v>
      </c>
      <c r="AP9" s="246">
        <v>336.82508818980301</v>
      </c>
      <c r="AQ9" s="246">
        <v>337.2232940983647</v>
      </c>
    </row>
    <row r="10" spans="2:43">
      <c r="L10" s="244" t="s">
        <v>3</v>
      </c>
      <c r="M10" s="246">
        <v>378.37525462513406</v>
      </c>
      <c r="N10" s="246">
        <v>373.41367387491152</v>
      </c>
      <c r="O10" s="246">
        <v>373.79389787204849</v>
      </c>
      <c r="P10" s="246">
        <v>360.41499527024382</v>
      </c>
      <c r="Q10" s="246">
        <v>353.38842450844197</v>
      </c>
      <c r="R10" s="246">
        <v>348.63664604119015</v>
      </c>
      <c r="S10" s="246">
        <v>348.30184228485206</v>
      </c>
      <c r="T10" s="246">
        <v>349.30938263214711</v>
      </c>
      <c r="U10" s="246">
        <v>347.23473628687282</v>
      </c>
      <c r="V10" s="246">
        <v>349.3885327874579</v>
      </c>
      <c r="W10" s="246">
        <v>350.42004552407741</v>
      </c>
      <c r="X10" s="246">
        <v>350.98444356894862</v>
      </c>
      <c r="Y10" s="246">
        <v>351.26072338477371</v>
      </c>
      <c r="Z10" s="246">
        <v>351.49606382000076</v>
      </c>
      <c r="AA10" s="246">
        <v>352.06214853565416</v>
      </c>
      <c r="AB10" s="246">
        <v>352.53447172357608</v>
      </c>
      <c r="AC10" s="246">
        <v>353.13466134769089</v>
      </c>
      <c r="AD10" s="246">
        <v>354.29556651644344</v>
      </c>
      <c r="AE10" s="246">
        <v>355.61777055818465</v>
      </c>
      <c r="AF10" s="246">
        <v>357.12178758821824</v>
      </c>
      <c r="AG10" s="246">
        <v>357.97504003583327</v>
      </c>
      <c r="AH10" s="246">
        <v>359.19347196503077</v>
      </c>
      <c r="AI10" s="246">
        <v>360.59380606519358</v>
      </c>
      <c r="AJ10" s="246">
        <v>362.05681929278239</v>
      </c>
      <c r="AK10" s="246">
        <v>362.89740658742198</v>
      </c>
      <c r="AL10" s="246">
        <v>364.278395728558</v>
      </c>
      <c r="AM10" s="246">
        <v>366.2755803785841</v>
      </c>
      <c r="AN10" s="246">
        <v>368.51568969038647</v>
      </c>
      <c r="AO10" s="246">
        <v>370.27562784959218</v>
      </c>
      <c r="AP10" s="246">
        <v>372.54259896592964</v>
      </c>
      <c r="AQ10" s="246">
        <v>375.16646364030896</v>
      </c>
    </row>
    <row r="11" spans="2:43">
      <c r="L11" s="244" t="s">
        <v>6</v>
      </c>
      <c r="M11" s="246">
        <f>M7</f>
        <v>378.37525462513406</v>
      </c>
      <c r="N11" s="246">
        <f t="shared" ref="N11:T11" si="0">N7</f>
        <v>373.41367387491152</v>
      </c>
      <c r="O11" s="246">
        <f t="shared" si="0"/>
        <v>373.79389787204849</v>
      </c>
      <c r="P11" s="246">
        <f t="shared" si="0"/>
        <v>360.41499527024382</v>
      </c>
      <c r="Q11" s="246">
        <f t="shared" si="0"/>
        <v>353.38842450844197</v>
      </c>
      <c r="R11" s="246">
        <f t="shared" si="0"/>
        <v>348.63664604119015</v>
      </c>
      <c r="S11" s="246">
        <f t="shared" si="0"/>
        <v>348.30184228485206</v>
      </c>
      <c r="T11" s="246">
        <f t="shared" si="0"/>
        <v>349.30938263214711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E64097"/>
  </sheetPr>
  <dimension ref="A2:BI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487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65.515332594548397</v>
      </c>
      <c r="N7" s="246">
        <v>64.974536395881472</v>
      </c>
      <c r="O7" s="246">
        <v>64.481253447637528</v>
      </c>
      <c r="P7" s="246">
        <v>62.138534630392947</v>
      </c>
      <c r="Q7" s="246">
        <v>62.006342063796076</v>
      </c>
      <c r="R7" s="246">
        <v>62.601545908581009</v>
      </c>
      <c r="S7" s="246">
        <v>60.579143470573257</v>
      </c>
      <c r="T7" s="246">
        <v>61.068697746348299</v>
      </c>
      <c r="U7" s="246">
        <v>60.493935460497205</v>
      </c>
      <c r="V7" s="246">
        <v>60.741076615767746</v>
      </c>
      <c r="W7" s="246">
        <v>60.585578333281575</v>
      </c>
      <c r="X7" s="246">
        <v>60.28137496332031</v>
      </c>
      <c r="Y7" s="246">
        <v>59.843235107832655</v>
      </c>
      <c r="Z7" s="246">
        <v>59.517547194479249</v>
      </c>
      <c r="AA7" s="246">
        <v>59.399109296532686</v>
      </c>
      <c r="AB7" s="246">
        <v>59.29479120327175</v>
      </c>
      <c r="AC7" s="246">
        <v>59.075608181649926</v>
      </c>
      <c r="AD7" s="246">
        <v>58.952245734666555</v>
      </c>
      <c r="AE7" s="246">
        <v>58.861410580388366</v>
      </c>
      <c r="AF7" s="246">
        <v>58.728120658913383</v>
      </c>
      <c r="AG7" s="246">
        <v>58.692330226954908</v>
      </c>
      <c r="AH7" s="246">
        <v>59.021220048351935</v>
      </c>
      <c r="AI7" s="246">
        <v>59.725378953662485</v>
      </c>
      <c r="AJ7" s="246">
        <v>60.330613431506677</v>
      </c>
      <c r="AK7" s="246">
        <v>61.122495257013256</v>
      </c>
      <c r="AL7" s="246">
        <v>62.063573110774513</v>
      </c>
      <c r="AM7" s="246">
        <v>63.124359245511968</v>
      </c>
      <c r="AN7" s="246">
        <v>63.975920587081752</v>
      </c>
      <c r="AO7" s="246">
        <v>65.154234324720377</v>
      </c>
      <c r="AP7" s="246">
        <v>66.564439788164307</v>
      </c>
      <c r="AQ7" s="246">
        <v>68.140143916454008</v>
      </c>
    </row>
    <row r="8" spans="2:43">
      <c r="L8" s="244" t="s">
        <v>2</v>
      </c>
      <c r="M8" s="246">
        <v>65.515332594548397</v>
      </c>
      <c r="N8" s="246">
        <v>64.974536395881472</v>
      </c>
      <c r="O8" s="246">
        <v>64.481253447637528</v>
      </c>
      <c r="P8" s="246">
        <v>62.138534630392947</v>
      </c>
      <c r="Q8" s="246">
        <v>62.006342063796076</v>
      </c>
      <c r="R8" s="246">
        <v>62.601545908581009</v>
      </c>
      <c r="S8" s="246">
        <v>60.579143470573271</v>
      </c>
      <c r="T8" s="246">
        <v>61.068697746348299</v>
      </c>
      <c r="U8" s="246">
        <v>60.493935460497212</v>
      </c>
      <c r="V8" s="246">
        <v>60.740281933767733</v>
      </c>
      <c r="W8" s="246">
        <v>60.453340396609562</v>
      </c>
      <c r="X8" s="246">
        <v>60.200716617926481</v>
      </c>
      <c r="Y8" s="246">
        <v>59.940272931952535</v>
      </c>
      <c r="Z8" s="246">
        <v>59.744296428191994</v>
      </c>
      <c r="AA8" s="246">
        <v>59.62787842228164</v>
      </c>
      <c r="AB8" s="246">
        <v>59.461278045196323</v>
      </c>
      <c r="AC8" s="246">
        <v>59.235639166346786</v>
      </c>
      <c r="AD8" s="246">
        <v>59.066244161022986</v>
      </c>
      <c r="AE8" s="246">
        <v>58.887273772884797</v>
      </c>
      <c r="AF8" s="246">
        <v>58.665093636389628</v>
      </c>
      <c r="AG8" s="246">
        <v>58.261421608875409</v>
      </c>
      <c r="AH8" s="246">
        <v>57.86169184736093</v>
      </c>
      <c r="AI8" s="246">
        <v>57.514336186958559</v>
      </c>
      <c r="AJ8" s="246">
        <v>57.246151037289373</v>
      </c>
      <c r="AK8" s="246">
        <v>57.030421618269436</v>
      </c>
      <c r="AL8" s="246">
        <v>56.970861487444324</v>
      </c>
      <c r="AM8" s="246">
        <v>57.027608023614988</v>
      </c>
      <c r="AN8" s="246">
        <v>57.110278721974694</v>
      </c>
      <c r="AO8" s="246">
        <v>57.158362916384817</v>
      </c>
      <c r="AP8" s="246">
        <v>57.275959482368222</v>
      </c>
      <c r="AQ8" s="246">
        <v>57.428215083673571</v>
      </c>
    </row>
    <row r="9" spans="2:43">
      <c r="L9" s="244" t="s">
        <v>5</v>
      </c>
      <c r="M9" s="246">
        <v>65.515332594548397</v>
      </c>
      <c r="N9" s="246">
        <v>64.974536395881472</v>
      </c>
      <c r="O9" s="246">
        <v>64.481253447637528</v>
      </c>
      <c r="P9" s="246">
        <v>62.138534630392947</v>
      </c>
      <c r="Q9" s="246">
        <v>62.006342063796076</v>
      </c>
      <c r="R9" s="246">
        <v>62.601545908581009</v>
      </c>
      <c r="S9" s="246">
        <v>60.579143470573271</v>
      </c>
      <c r="T9" s="246">
        <v>61.068697746348292</v>
      </c>
      <c r="U9" s="246">
        <v>60.493074460497198</v>
      </c>
      <c r="V9" s="246">
        <v>60.733430614065355</v>
      </c>
      <c r="W9" s="246">
        <v>60.758060154304182</v>
      </c>
      <c r="X9" s="246">
        <v>60.656359393953906</v>
      </c>
      <c r="Y9" s="246">
        <v>60.515925044957058</v>
      </c>
      <c r="Z9" s="246">
        <v>60.417486683481158</v>
      </c>
      <c r="AA9" s="246">
        <v>60.380084081851969</v>
      </c>
      <c r="AB9" s="246">
        <v>60.254224101848465</v>
      </c>
      <c r="AC9" s="246">
        <v>60.078191199389607</v>
      </c>
      <c r="AD9" s="246">
        <v>59.947268239357456</v>
      </c>
      <c r="AE9" s="246">
        <v>59.811564928806206</v>
      </c>
      <c r="AF9" s="246">
        <v>59.689137671327693</v>
      </c>
      <c r="AG9" s="246">
        <v>59.480554008161761</v>
      </c>
      <c r="AH9" s="246">
        <v>59.335657745489286</v>
      </c>
      <c r="AI9" s="246">
        <v>59.250256038083592</v>
      </c>
      <c r="AJ9" s="246">
        <v>59.205550483220236</v>
      </c>
      <c r="AK9" s="246">
        <v>59.115536308528178</v>
      </c>
      <c r="AL9" s="246">
        <v>59.09167259689093</v>
      </c>
      <c r="AM9" s="246">
        <v>59.113406745102083</v>
      </c>
      <c r="AN9" s="246">
        <v>59.162515328852919</v>
      </c>
      <c r="AO9" s="246">
        <v>59.136792017146291</v>
      </c>
      <c r="AP9" s="246">
        <v>59.156204294669095</v>
      </c>
      <c r="AQ9" s="246">
        <v>59.228841254275508</v>
      </c>
    </row>
    <row r="10" spans="2:43">
      <c r="L10" s="244" t="s">
        <v>3</v>
      </c>
      <c r="M10" s="246">
        <v>65.515332594548397</v>
      </c>
      <c r="N10" s="246">
        <v>64.974536395881472</v>
      </c>
      <c r="O10" s="246">
        <v>64.481253447637528</v>
      </c>
      <c r="P10" s="246">
        <v>62.138534630392947</v>
      </c>
      <c r="Q10" s="246">
        <v>62.006342063796076</v>
      </c>
      <c r="R10" s="246">
        <v>62.601545908581009</v>
      </c>
      <c r="S10" s="246">
        <v>60.579143470573264</v>
      </c>
      <c r="T10" s="246">
        <v>61.068697746348299</v>
      </c>
      <c r="U10" s="246">
        <v>60.493935460497198</v>
      </c>
      <c r="V10" s="246">
        <v>60.735686296065339</v>
      </c>
      <c r="W10" s="246">
        <v>61.165526221273474</v>
      </c>
      <c r="X10" s="246">
        <v>61.292039842079447</v>
      </c>
      <c r="Y10" s="246">
        <v>61.291698555278913</v>
      </c>
      <c r="Z10" s="246">
        <v>61.274013385549218</v>
      </c>
      <c r="AA10" s="246">
        <v>61.314294851988933</v>
      </c>
      <c r="AB10" s="246">
        <v>61.354939617207293</v>
      </c>
      <c r="AC10" s="246">
        <v>61.47679980629276</v>
      </c>
      <c r="AD10" s="246">
        <v>61.660597813551725</v>
      </c>
      <c r="AE10" s="246">
        <v>61.867238180728847</v>
      </c>
      <c r="AF10" s="246">
        <v>62.115133274589148</v>
      </c>
      <c r="AG10" s="246">
        <v>62.26824682702798</v>
      </c>
      <c r="AH10" s="246">
        <v>62.45188996100422</v>
      </c>
      <c r="AI10" s="246">
        <v>62.670398558895457</v>
      </c>
      <c r="AJ10" s="246">
        <v>62.893109631953664</v>
      </c>
      <c r="AK10" s="246">
        <v>63.012777352945761</v>
      </c>
      <c r="AL10" s="246">
        <v>63.214812713352906</v>
      </c>
      <c r="AM10" s="246">
        <v>63.540291931000127</v>
      </c>
      <c r="AN10" s="246">
        <v>63.899397548737689</v>
      </c>
      <c r="AO10" s="246">
        <v>64.188085840127599</v>
      </c>
      <c r="AP10" s="246">
        <v>64.539743180716528</v>
      </c>
      <c r="AQ10" s="246">
        <v>64.953417997347117</v>
      </c>
    </row>
    <row r="11" spans="2:43">
      <c r="L11" s="244" t="s">
        <v>6</v>
      </c>
      <c r="M11" s="246">
        <f>M7</f>
        <v>65.515332594548397</v>
      </c>
      <c r="N11" s="246">
        <f t="shared" ref="N11:T11" si="0">N7</f>
        <v>64.974536395881472</v>
      </c>
      <c r="O11" s="246">
        <f t="shared" si="0"/>
        <v>64.481253447637528</v>
      </c>
      <c r="P11" s="246">
        <f t="shared" si="0"/>
        <v>62.138534630392947</v>
      </c>
      <c r="Q11" s="246">
        <f t="shared" si="0"/>
        <v>62.006342063796076</v>
      </c>
      <c r="R11" s="246">
        <f t="shared" si="0"/>
        <v>62.601545908581009</v>
      </c>
      <c r="S11" s="246">
        <f t="shared" si="0"/>
        <v>60.579143470573257</v>
      </c>
      <c r="T11" s="246">
        <f t="shared" si="0"/>
        <v>61.068697746348299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E64097"/>
  </sheetPr>
  <dimension ref="A1:CO93"/>
  <sheetViews>
    <sheetView showGridLines="0" zoomScaleNormal="100" workbookViewId="0"/>
  </sheetViews>
  <sheetFormatPr defaultRowHeight="14.25"/>
  <cols>
    <col min="1" max="1" width="9.140625" style="53"/>
    <col min="2" max="2" width="15.28515625" style="53" customWidth="1"/>
    <col min="3" max="3" width="31.28515625" style="53" bestFit="1" customWidth="1"/>
    <col min="4" max="11" width="7.42578125" style="53" customWidth="1"/>
    <col min="12" max="12" width="19.42578125" style="53" bestFit="1" customWidth="1"/>
    <col min="13" max="13" width="6.85546875" style="53" bestFit="1" customWidth="1"/>
    <col min="14" max="22" width="6.85546875" style="53" customWidth="1"/>
    <col min="23" max="23" width="6.85546875" style="53" bestFit="1" customWidth="1" collapsed="1"/>
    <col min="24" max="32" width="6.85546875" style="53" customWidth="1"/>
    <col min="33" max="33" width="6.85546875" style="53" bestFit="1" customWidth="1" collapsed="1"/>
    <col min="34" max="42" width="6.85546875" style="53" customWidth="1"/>
    <col min="43" max="43" width="6.85546875" style="53" bestFit="1" customWidth="1" collapsed="1"/>
    <col min="44" max="92" width="6.85546875" style="53" customWidth="1"/>
    <col min="93" max="93" width="6.85546875" style="53" bestFit="1" customWidth="1" collapsed="1"/>
    <col min="94" max="94" width="43.28515625" style="53" customWidth="1"/>
    <col min="95" max="16384" width="9.140625" style="53"/>
  </cols>
  <sheetData>
    <row r="1" spans="1:21" ht="15">
      <c r="A1" s="54" t="s">
        <v>218</v>
      </c>
    </row>
    <row r="4" spans="1:21" ht="15">
      <c r="A4" s="54" t="s">
        <v>219</v>
      </c>
    </row>
    <row r="6" spans="1:21" ht="15">
      <c r="L6" s="52" t="s">
        <v>0</v>
      </c>
      <c r="M6" s="52">
        <v>2012</v>
      </c>
      <c r="N6" s="52">
        <v>2015</v>
      </c>
      <c r="O6" s="52">
        <v>2020</v>
      </c>
      <c r="P6" s="52">
        <v>2025</v>
      </c>
      <c r="Q6" s="52">
        <v>2030</v>
      </c>
      <c r="R6" s="52">
        <v>2035</v>
      </c>
      <c r="S6" s="52">
        <v>2040</v>
      </c>
      <c r="T6" s="52">
        <v>2045</v>
      </c>
      <c r="U6" s="52">
        <v>2050</v>
      </c>
    </row>
    <row r="7" spans="1:21" ht="15">
      <c r="L7" s="57" t="s">
        <v>220</v>
      </c>
      <c r="M7" s="50">
        <v>250.24835200000004</v>
      </c>
      <c r="N7" s="50">
        <v>259.67852699999997</v>
      </c>
      <c r="O7" s="50">
        <v>265.08802200000002</v>
      </c>
      <c r="P7" s="50">
        <v>270.593188</v>
      </c>
      <c r="Q7" s="50">
        <v>278.45303999999999</v>
      </c>
      <c r="R7" s="50">
        <v>288.81711999999999</v>
      </c>
      <c r="S7" s="50">
        <v>299.58334000000002</v>
      </c>
      <c r="T7" s="50">
        <v>310.80274000000003</v>
      </c>
      <c r="U7" s="50">
        <v>322.48785900000007</v>
      </c>
    </row>
    <row r="8" spans="1:21" ht="15">
      <c r="L8" s="57" t="s">
        <v>221</v>
      </c>
      <c r="M8" s="50">
        <v>36.334334004670971</v>
      </c>
      <c r="N8" s="50">
        <v>31.764790431001639</v>
      </c>
      <c r="O8" s="50">
        <v>26.573162573483554</v>
      </c>
      <c r="P8" s="50">
        <v>20.356459969115122</v>
      </c>
      <c r="Q8" s="50">
        <v>23.944391699560409</v>
      </c>
      <c r="R8" s="50">
        <v>25.790062799572528</v>
      </c>
      <c r="S8" s="50">
        <v>51.644240301221842</v>
      </c>
      <c r="T8" s="50">
        <v>68.768566028608745</v>
      </c>
      <c r="U8" s="50">
        <v>81.954343592930613</v>
      </c>
    </row>
    <row r="9" spans="1:21" ht="15">
      <c r="L9" s="57" t="s">
        <v>222</v>
      </c>
      <c r="M9" s="50">
        <v>24.449251427297138</v>
      </c>
      <c r="N9" s="50">
        <v>19.88498603445278</v>
      </c>
      <c r="O9" s="50">
        <v>14.286641759128656</v>
      </c>
      <c r="P9" s="50">
        <v>13.410373835156413</v>
      </c>
      <c r="Q9" s="50">
        <v>1.0824908412187728</v>
      </c>
      <c r="R9" s="50">
        <v>9.6639129716679708</v>
      </c>
      <c r="S9" s="50">
        <v>11.181574526848605</v>
      </c>
      <c r="T9" s="50">
        <v>14.974789514818923</v>
      </c>
      <c r="U9" s="50">
        <v>23.466108683045874</v>
      </c>
    </row>
    <row r="10" spans="1:21" ht="15">
      <c r="L10" s="57" t="s">
        <v>223</v>
      </c>
      <c r="M10" s="50">
        <v>32.100231472690112</v>
      </c>
      <c r="N10" s="50">
        <v>22.362473057122426</v>
      </c>
      <c r="O10" s="50">
        <v>10.881700792176266</v>
      </c>
      <c r="P10" s="50">
        <v>2.8575782123610676</v>
      </c>
      <c r="Q10" s="50">
        <v>3.9148678271148769E-2</v>
      </c>
      <c r="R10" s="50">
        <v>1.445388801231744</v>
      </c>
      <c r="S10" s="50">
        <v>2.9884970377783988</v>
      </c>
      <c r="T10" s="50">
        <v>4.6055506796822803</v>
      </c>
      <c r="U10" s="50">
        <v>5.8862866788015307</v>
      </c>
    </row>
    <row r="11" spans="1:21" ht="15">
      <c r="L11" s="57" t="s">
        <v>224</v>
      </c>
      <c r="M11" s="50"/>
      <c r="N11" s="50">
        <v>0.13568246474757339</v>
      </c>
      <c r="O11" s="50">
        <v>1.4450094060010754</v>
      </c>
      <c r="P11" s="50">
        <v>4.266172264257003</v>
      </c>
      <c r="Q11" s="50">
        <v>8.2250370803300488</v>
      </c>
      <c r="R11" s="50">
        <v>21.370064322376738</v>
      </c>
      <c r="S11" s="50">
        <v>29.983110433831449</v>
      </c>
      <c r="T11" s="50">
        <v>42.323254471846411</v>
      </c>
      <c r="U11" s="50">
        <v>55.566351353311816</v>
      </c>
    </row>
    <row r="12" spans="1:21" ht="15">
      <c r="L12" s="57" t="s">
        <v>225</v>
      </c>
      <c r="M12" s="50">
        <v>0.11893116678995981</v>
      </c>
      <c r="N12" s="50">
        <v>0.13756159956478148</v>
      </c>
      <c r="O12" s="50">
        <v>0.15508904262781048</v>
      </c>
      <c r="P12" s="50">
        <v>0.15045044653884856</v>
      </c>
      <c r="Q12" s="50">
        <v>1.3448147421732748</v>
      </c>
      <c r="R12" s="50">
        <v>2.6948606484457707</v>
      </c>
      <c r="S12" s="50">
        <v>3.5642363100320891</v>
      </c>
      <c r="T12" s="50">
        <v>5.6647724172985399</v>
      </c>
      <c r="U12" s="50">
        <v>7.8170107660604451</v>
      </c>
    </row>
    <row r="13" spans="1:21" ht="15">
      <c r="L13" s="57" t="s">
        <v>140</v>
      </c>
      <c r="M13" s="50">
        <v>8.5018158989543744E-7</v>
      </c>
      <c r="N13" s="50">
        <v>7.1451669091073571E-6</v>
      </c>
      <c r="O13" s="50">
        <v>4.8720571619226764E-2</v>
      </c>
      <c r="P13" s="50">
        <v>4.8847771006805582E-2</v>
      </c>
      <c r="Q13" s="50">
        <v>7.9055732047770017E-3</v>
      </c>
      <c r="R13" s="50">
        <v>0.52378134771044349</v>
      </c>
      <c r="S13" s="50">
        <v>0.48240326806018885</v>
      </c>
      <c r="T13" s="50">
        <v>5.6433776494099357E-2</v>
      </c>
      <c r="U13" s="50">
        <v>4.5945435837884156E-3</v>
      </c>
    </row>
    <row r="14" spans="1:21" ht="15">
      <c r="L14" s="57" t="s">
        <v>226</v>
      </c>
      <c r="M14" s="50">
        <v>4.4497161973912602</v>
      </c>
      <c r="N14" s="50">
        <v>3.7929764015333038</v>
      </c>
      <c r="O14" s="50">
        <v>5.1390415968887941</v>
      </c>
      <c r="P14" s="50"/>
      <c r="Q14" s="50"/>
      <c r="R14" s="50">
        <v>1.3276495011628733E-3</v>
      </c>
      <c r="S14" s="50">
        <v>51.683796568325562</v>
      </c>
      <c r="T14" s="50">
        <v>59.946574044525789</v>
      </c>
      <c r="U14" s="50">
        <v>65.670705679430441</v>
      </c>
    </row>
    <row r="30" spans="1:1" ht="15">
      <c r="A30" s="54" t="s">
        <v>227</v>
      </c>
    </row>
    <row r="36" spans="12:21" ht="15">
      <c r="L36" s="52" t="s">
        <v>2</v>
      </c>
      <c r="M36" s="52">
        <v>2012</v>
      </c>
      <c r="N36" s="52">
        <v>2015</v>
      </c>
      <c r="O36" s="52">
        <v>2020</v>
      </c>
      <c r="P36" s="52">
        <v>2025</v>
      </c>
      <c r="Q36" s="52">
        <v>2030</v>
      </c>
      <c r="R36" s="52">
        <v>2035</v>
      </c>
      <c r="S36" s="52">
        <v>2040</v>
      </c>
      <c r="T36" s="52">
        <v>2045</v>
      </c>
      <c r="U36" s="52">
        <v>2050</v>
      </c>
    </row>
    <row r="37" spans="12:21" ht="15">
      <c r="L37" s="57" t="s">
        <v>220</v>
      </c>
      <c r="M37" s="50">
        <v>250.24835200000004</v>
      </c>
      <c r="N37" s="50">
        <v>259.67852699999997</v>
      </c>
      <c r="O37" s="50">
        <v>265.08802200000002</v>
      </c>
      <c r="P37" s="50">
        <v>270.593188</v>
      </c>
      <c r="Q37" s="50">
        <v>278.45303999999999</v>
      </c>
      <c r="R37" s="50">
        <v>288.81711999999999</v>
      </c>
      <c r="S37" s="50">
        <v>299.58334000000002</v>
      </c>
      <c r="T37" s="50">
        <v>310.80274000000003</v>
      </c>
      <c r="U37" s="50">
        <v>322.48785900000007</v>
      </c>
    </row>
    <row r="38" spans="12:21" ht="15">
      <c r="L38" s="57" t="s">
        <v>221</v>
      </c>
      <c r="M38" s="50">
        <v>36.33500345154679</v>
      </c>
      <c r="N38" s="50">
        <v>31.936733511219163</v>
      </c>
      <c r="O38" s="50">
        <v>27.109751500102981</v>
      </c>
      <c r="P38" s="50">
        <v>22.253688840357352</v>
      </c>
      <c r="Q38" s="50">
        <v>21.424821933957968</v>
      </c>
      <c r="R38" s="50">
        <v>19.046838561422195</v>
      </c>
      <c r="S38" s="50">
        <v>34.677766801261896</v>
      </c>
      <c r="T38" s="50">
        <v>54.106531902213433</v>
      </c>
      <c r="U38" s="50">
        <v>68.480059738568201</v>
      </c>
    </row>
    <row r="39" spans="12:21" ht="15">
      <c r="L39" s="57" t="s">
        <v>222</v>
      </c>
      <c r="M39" s="50">
        <v>24.417482018664256</v>
      </c>
      <c r="N39" s="50">
        <v>18.15397938046069</v>
      </c>
      <c r="O39" s="50">
        <v>16.833738785073077</v>
      </c>
      <c r="P39" s="50">
        <v>9.4908564873298662</v>
      </c>
      <c r="Q39" s="50">
        <v>4.8041381905583167</v>
      </c>
      <c r="R39" s="50">
        <v>11.522100238190893</v>
      </c>
      <c r="S39" s="50">
        <v>12.455618454312043</v>
      </c>
      <c r="T39" s="50">
        <v>16.118343585132852</v>
      </c>
      <c r="U39" s="50">
        <v>20.745982444373549</v>
      </c>
    </row>
    <row r="40" spans="12:21" ht="15">
      <c r="L40" s="57" t="s">
        <v>223</v>
      </c>
      <c r="M40" s="50">
        <v>32.099710139375965</v>
      </c>
      <c r="N40" s="50">
        <v>23.214266085766365</v>
      </c>
      <c r="O40" s="50">
        <v>13.845074501313698</v>
      </c>
      <c r="P40" s="50">
        <v>3.3403533444324491</v>
      </c>
      <c r="Q40" s="50">
        <v>5.5293993364419508E-2</v>
      </c>
      <c r="R40" s="50">
        <v>0.96993016171426283</v>
      </c>
      <c r="S40" s="50">
        <v>2.2671328103928192</v>
      </c>
      <c r="T40" s="50">
        <v>3.9759751721299397</v>
      </c>
      <c r="U40" s="50">
        <v>5.3284550183427948</v>
      </c>
    </row>
    <row r="41" spans="12:21" ht="15">
      <c r="L41" s="57" t="s">
        <v>224</v>
      </c>
      <c r="M41" s="50"/>
      <c r="N41" s="50">
        <v>5.065201222363408E-2</v>
      </c>
      <c r="O41" s="50">
        <v>0.39294589211615782</v>
      </c>
      <c r="P41" s="50">
        <v>1.1641630044770692</v>
      </c>
      <c r="Q41" s="50">
        <v>2.3656203606566022</v>
      </c>
      <c r="R41" s="50">
        <v>16.119048226077087</v>
      </c>
      <c r="S41" s="50">
        <v>28.012096413947116</v>
      </c>
      <c r="T41" s="50">
        <v>31.609594511757219</v>
      </c>
      <c r="U41" s="50">
        <v>30.646261307657465</v>
      </c>
    </row>
    <row r="42" spans="12:21" ht="15">
      <c r="L42" s="57" t="s">
        <v>225</v>
      </c>
      <c r="M42" s="50">
        <v>0.11893042862769723</v>
      </c>
      <c r="N42" s="50">
        <v>0.11308835589660295</v>
      </c>
      <c r="O42" s="50">
        <v>4.8325086164680009E-2</v>
      </c>
      <c r="P42" s="50">
        <v>7.5088018530670778E-2</v>
      </c>
      <c r="Q42" s="50">
        <v>0.1332644184843659</v>
      </c>
      <c r="R42" s="50">
        <v>2.6351968067625533</v>
      </c>
      <c r="S42" s="50">
        <v>2.6432388664536171</v>
      </c>
      <c r="T42" s="50">
        <v>2.6434780106454152</v>
      </c>
      <c r="U42" s="50">
        <v>2.6755347650380479</v>
      </c>
    </row>
    <row r="43" spans="12:21" ht="15">
      <c r="L43" s="57" t="s">
        <v>140</v>
      </c>
      <c r="M43" s="50">
        <v>2.3601437966135565E-9</v>
      </c>
      <c r="N43" s="50">
        <v>4.6039381610899007E-8</v>
      </c>
      <c r="O43" s="50">
        <v>2.2064599157296908E-5</v>
      </c>
      <c r="P43" s="50">
        <v>2.2150375479199941E-5</v>
      </c>
      <c r="Q43" s="50">
        <v>3.6560939514231728E-6</v>
      </c>
      <c r="R43" s="50">
        <v>0.28077074056546159</v>
      </c>
      <c r="S43" s="50">
        <v>1.2793568785198666</v>
      </c>
      <c r="T43" s="50">
        <v>1.4672906930337166</v>
      </c>
      <c r="U43" s="50">
        <v>1.5096332476852348</v>
      </c>
    </row>
    <row r="44" spans="12:21" ht="15">
      <c r="L44" s="57" t="s">
        <v>226</v>
      </c>
      <c r="M44" s="50">
        <v>4.4497158350667361</v>
      </c>
      <c r="N44" s="50">
        <v>3.7768092573215455</v>
      </c>
      <c r="O44" s="50">
        <v>4.0547555280781511</v>
      </c>
      <c r="P44" s="50"/>
      <c r="Q44" s="50"/>
      <c r="R44" s="50">
        <v>17.758310692614664</v>
      </c>
      <c r="S44" s="50">
        <v>23.512798252861348</v>
      </c>
      <c r="T44" s="50">
        <v>26.773566489233684</v>
      </c>
      <c r="U44" s="50">
        <v>20.309496169047165</v>
      </c>
    </row>
    <row r="57" spans="1:21" ht="15">
      <c r="A57" s="54" t="s">
        <v>228</v>
      </c>
    </row>
    <row r="59" spans="1:21" ht="15">
      <c r="L59" s="52" t="s">
        <v>5</v>
      </c>
      <c r="M59" s="52">
        <v>2012</v>
      </c>
      <c r="N59" s="52">
        <v>2015</v>
      </c>
      <c r="O59" s="52">
        <v>2020</v>
      </c>
      <c r="P59" s="52">
        <v>2025</v>
      </c>
      <c r="Q59" s="52">
        <v>2030</v>
      </c>
      <c r="R59" s="52">
        <v>2035</v>
      </c>
      <c r="S59" s="52">
        <v>2040</v>
      </c>
      <c r="T59" s="52">
        <v>2045</v>
      </c>
      <c r="U59" s="52">
        <v>2050</v>
      </c>
    </row>
    <row r="60" spans="1:21" ht="15">
      <c r="L60" s="57" t="s">
        <v>220</v>
      </c>
      <c r="M60" s="50">
        <v>250.24835200000004</v>
      </c>
      <c r="N60" s="50">
        <v>259.67852699999997</v>
      </c>
      <c r="O60" s="50">
        <v>265.08802200000002</v>
      </c>
      <c r="P60" s="50">
        <v>270.593188</v>
      </c>
      <c r="Q60" s="50">
        <v>278.45303999999999</v>
      </c>
      <c r="R60" s="50">
        <v>288.81711999999999</v>
      </c>
      <c r="S60" s="50">
        <v>299.58334000000002</v>
      </c>
      <c r="T60" s="50">
        <v>310.80274000000003</v>
      </c>
      <c r="U60" s="50">
        <v>322.48785900000007</v>
      </c>
    </row>
    <row r="61" spans="1:21" ht="15">
      <c r="L61" s="57" t="s">
        <v>221</v>
      </c>
      <c r="M61" s="50">
        <v>36.350469391462859</v>
      </c>
      <c r="N61" s="50">
        <v>32.014226068711544</v>
      </c>
      <c r="O61" s="50">
        <v>27.47925924524532</v>
      </c>
      <c r="P61" s="50">
        <v>22.961446341370078</v>
      </c>
      <c r="Q61" s="50">
        <v>22.331202003378227</v>
      </c>
      <c r="R61" s="50">
        <v>16.609433587918801</v>
      </c>
      <c r="S61" s="50">
        <v>19.356825629205058</v>
      </c>
      <c r="T61" s="50">
        <v>22.677217742141899</v>
      </c>
      <c r="U61" s="50">
        <v>25.911930666750735</v>
      </c>
    </row>
    <row r="62" spans="1:21" ht="15">
      <c r="L62" s="57" t="s">
        <v>222</v>
      </c>
      <c r="M62" s="50">
        <v>24.346707260410923</v>
      </c>
      <c r="N62" s="50">
        <v>23.310074045831826</v>
      </c>
      <c r="O62" s="50">
        <v>15.799784355341981</v>
      </c>
      <c r="P62" s="50">
        <v>13.301458618136467</v>
      </c>
      <c r="Q62" s="50">
        <v>4.4887596450174252</v>
      </c>
      <c r="R62" s="50">
        <v>13.822898162923503</v>
      </c>
      <c r="S62" s="50">
        <v>14.423822646790136</v>
      </c>
      <c r="T62" s="50">
        <v>15.72620566775894</v>
      </c>
      <c r="U62" s="50">
        <v>18.617099891087292</v>
      </c>
    </row>
    <row r="63" spans="1:21" ht="15">
      <c r="L63" s="57" t="s">
        <v>223</v>
      </c>
      <c r="M63" s="50">
        <v>32.104876032578623</v>
      </c>
      <c r="N63" s="50">
        <v>22.438160578099968</v>
      </c>
      <c r="O63" s="50">
        <v>11.20204486751982</v>
      </c>
      <c r="P63" s="50">
        <v>3.7998888657240522</v>
      </c>
      <c r="Q63" s="50">
        <v>3.6120841032717156E-2</v>
      </c>
      <c r="R63" s="50">
        <v>0.79993837208354235</v>
      </c>
      <c r="S63" s="50">
        <v>1.0047376256290768</v>
      </c>
      <c r="T63" s="50">
        <v>0.8949452000886432</v>
      </c>
      <c r="U63" s="50">
        <v>0.8841861592238085</v>
      </c>
    </row>
    <row r="64" spans="1:21" ht="15">
      <c r="L64" s="57" t="s">
        <v>224</v>
      </c>
      <c r="M64" s="50"/>
      <c r="N64" s="50">
        <v>5.065200737087798E-2</v>
      </c>
      <c r="O64" s="50">
        <v>0.39294587660105107</v>
      </c>
      <c r="P64" s="50">
        <v>1.1641629781399105</v>
      </c>
      <c r="Q64" s="50">
        <v>2.3656203293676517</v>
      </c>
      <c r="R64" s="50">
        <v>2.1378652244972134</v>
      </c>
      <c r="S64" s="50">
        <v>0.80472288842442308</v>
      </c>
      <c r="T64" s="50"/>
      <c r="U64" s="50"/>
    </row>
    <row r="65" spans="12:21" ht="15">
      <c r="L65" s="57" t="s">
        <v>225</v>
      </c>
      <c r="M65" s="50">
        <v>0.11893042739311589</v>
      </c>
      <c r="N65" s="50">
        <v>0.19666501559130514</v>
      </c>
      <c r="O65" s="50">
        <v>0.17814424382351249</v>
      </c>
      <c r="P65" s="50">
        <v>0.19519202423879017</v>
      </c>
      <c r="Q65" s="50">
        <v>0.16950841686114548</v>
      </c>
      <c r="R65" s="50">
        <v>1.7627726251697139E-2</v>
      </c>
      <c r="S65" s="50">
        <v>1.8242260627680272E-2</v>
      </c>
      <c r="T65" s="50">
        <v>1.7150246807191145E-2</v>
      </c>
      <c r="U65" s="50">
        <v>1.7914695319274219E-2</v>
      </c>
    </row>
    <row r="66" spans="12:21" ht="15">
      <c r="L66" s="57" t="s">
        <v>140</v>
      </c>
      <c r="M66" s="50">
        <v>1.4106273777724711E-9</v>
      </c>
      <c r="N66" s="50">
        <v>1.5942643552261873E-8</v>
      </c>
      <c r="O66" s="50">
        <v>3.0262866694101832E-8</v>
      </c>
      <c r="P66" s="50">
        <v>0.14157489970836784</v>
      </c>
      <c r="Q66" s="50">
        <v>0.18897711110501433</v>
      </c>
      <c r="R66" s="50">
        <v>1.2195262370178586</v>
      </c>
      <c r="S66" s="50">
        <v>2.1575384630561869</v>
      </c>
      <c r="T66" s="50">
        <v>2.4219342928692775</v>
      </c>
      <c r="U66" s="50">
        <v>2.4656047781910786</v>
      </c>
    </row>
    <row r="67" spans="12:21" ht="15">
      <c r="L67" s="57" t="s">
        <v>226</v>
      </c>
      <c r="M67" s="50">
        <v>4.4497158342827392</v>
      </c>
      <c r="N67" s="50">
        <v>3.6196615672066854</v>
      </c>
      <c r="O67" s="50">
        <v>3.5439021196534792</v>
      </c>
      <c r="P67" s="50">
        <v>5.1623231048971068</v>
      </c>
      <c r="Q67" s="50">
        <v>6.444668893026944</v>
      </c>
      <c r="R67" s="50">
        <v>6.4446688923106468</v>
      </c>
      <c r="S67" s="50">
        <v>6.4446688917529356</v>
      </c>
      <c r="T67" s="50">
        <v>6.4446688921872948</v>
      </c>
      <c r="U67" s="50">
        <v>6.4446688924070878</v>
      </c>
    </row>
    <row r="83" spans="1:21" ht="15">
      <c r="A83" s="54" t="s">
        <v>229</v>
      </c>
    </row>
    <row r="85" spans="1:21" ht="15">
      <c r="L85" s="52" t="s">
        <v>3</v>
      </c>
      <c r="M85" s="52">
        <v>2012</v>
      </c>
      <c r="N85" s="52">
        <v>2015</v>
      </c>
      <c r="O85" s="52">
        <v>2020</v>
      </c>
      <c r="P85" s="52">
        <v>2025</v>
      </c>
      <c r="Q85" s="52">
        <v>2030</v>
      </c>
      <c r="R85" s="52">
        <v>2035</v>
      </c>
      <c r="S85" s="52">
        <v>2040</v>
      </c>
      <c r="T85" s="52">
        <v>2045</v>
      </c>
      <c r="U85" s="52">
        <v>2050</v>
      </c>
    </row>
    <row r="86" spans="1:21" ht="15">
      <c r="L86" s="57" t="s">
        <v>220</v>
      </c>
      <c r="M86" s="50">
        <v>250.24835200000004</v>
      </c>
      <c r="N86" s="50">
        <v>259.67852699999997</v>
      </c>
      <c r="O86" s="50">
        <v>265.08802200000002</v>
      </c>
      <c r="P86" s="50">
        <v>270.593188</v>
      </c>
      <c r="Q86" s="50">
        <v>278.45303999999999</v>
      </c>
      <c r="R86" s="50">
        <v>288.81711999999999</v>
      </c>
      <c r="S86" s="50">
        <v>299.58334000000002</v>
      </c>
      <c r="T86" s="50">
        <v>310.80274000000003</v>
      </c>
      <c r="U86" s="50">
        <v>322.48785900000007</v>
      </c>
    </row>
    <row r="87" spans="1:21" ht="15">
      <c r="L87" s="57" t="s">
        <v>221</v>
      </c>
      <c r="M87" s="50">
        <v>36.476535946570245</v>
      </c>
      <c r="N87" s="50">
        <v>33.287563000249854</v>
      </c>
      <c r="O87" s="50">
        <v>28.462737710713252</v>
      </c>
      <c r="P87" s="50">
        <v>23.757270428283231</v>
      </c>
      <c r="Q87" s="50">
        <v>22.933239371281942</v>
      </c>
      <c r="R87" s="50">
        <v>17.138828116477359</v>
      </c>
      <c r="S87" s="50">
        <v>44.815069297741488</v>
      </c>
      <c r="T87" s="50">
        <v>65.108737316635114</v>
      </c>
      <c r="U87" s="50">
        <v>81.625252393923347</v>
      </c>
    </row>
    <row r="88" spans="1:21" ht="15">
      <c r="L88" s="57" t="s">
        <v>222</v>
      </c>
      <c r="M88" s="50">
        <v>28.302105172014009</v>
      </c>
      <c r="N88" s="50">
        <v>26.976165718577693</v>
      </c>
      <c r="O88" s="50">
        <v>23.698251178006196</v>
      </c>
      <c r="P88" s="50">
        <v>26.364761262596037</v>
      </c>
      <c r="Q88" s="50">
        <v>20.661625091764417</v>
      </c>
      <c r="R88" s="50">
        <v>18.182349943067177</v>
      </c>
      <c r="S88" s="50">
        <v>18.632979640075526</v>
      </c>
      <c r="T88" s="50">
        <v>19.626164743616197</v>
      </c>
      <c r="U88" s="50">
        <v>23.15199582675324</v>
      </c>
    </row>
    <row r="89" spans="1:21" ht="15">
      <c r="L89" s="57" t="s">
        <v>223</v>
      </c>
      <c r="M89" s="50">
        <v>32.609437707990494</v>
      </c>
      <c r="N89" s="50">
        <v>22.433036254531455</v>
      </c>
      <c r="O89" s="50">
        <v>18.409212226201568</v>
      </c>
      <c r="P89" s="50">
        <v>13.049913973470588</v>
      </c>
      <c r="Q89" s="50">
        <v>6.8043026075936632</v>
      </c>
      <c r="R89" s="50">
        <v>4.6655037343172765</v>
      </c>
      <c r="S89" s="50">
        <v>5.1097884131470241</v>
      </c>
      <c r="T89" s="50">
        <v>5.332760265521757</v>
      </c>
      <c r="U89" s="50">
        <v>5.7546578451003025</v>
      </c>
    </row>
    <row r="90" spans="1:21" ht="15">
      <c r="L90" s="57" t="s">
        <v>224</v>
      </c>
      <c r="M90" s="50"/>
      <c r="N90" s="50">
        <v>0.1356785789091611</v>
      </c>
      <c r="O90" s="50">
        <v>1.4449933841716047</v>
      </c>
      <c r="P90" s="50">
        <v>4.2661585093904213</v>
      </c>
      <c r="Q90" s="50">
        <v>16.333463038879447</v>
      </c>
      <c r="R90" s="50">
        <v>29.157736322064753</v>
      </c>
      <c r="S90" s="50">
        <v>33.226212917006862</v>
      </c>
      <c r="T90" s="50">
        <v>42.323219475539211</v>
      </c>
      <c r="U90" s="50">
        <v>53.395438918091699</v>
      </c>
    </row>
    <row r="91" spans="1:21" ht="15">
      <c r="L91" s="57" t="s">
        <v>225</v>
      </c>
      <c r="M91" s="50">
        <v>0.1189304287540372</v>
      </c>
      <c r="N91" s="50">
        <v>0.19666508139154903</v>
      </c>
      <c r="O91" s="50">
        <v>0.18745799197104632</v>
      </c>
      <c r="P91" s="50">
        <v>0.19524533454715379</v>
      </c>
      <c r="Q91" s="50">
        <v>2.9590243856462357</v>
      </c>
      <c r="R91" s="50">
        <v>2.8659541885616475</v>
      </c>
      <c r="S91" s="50">
        <v>2.882754470072046</v>
      </c>
      <c r="T91" s="50">
        <v>2.882729190733591</v>
      </c>
      <c r="U91" s="50">
        <v>4.9495461542002959</v>
      </c>
    </row>
    <row r="92" spans="1:21" ht="15">
      <c r="L92" s="57" t="s">
        <v>140</v>
      </c>
      <c r="M92" s="50">
        <v>1.989292931320961E-9</v>
      </c>
      <c r="N92" s="50">
        <v>1.7190822491393192E-8</v>
      </c>
      <c r="O92" s="50">
        <v>4.6430668021494064E-8</v>
      </c>
      <c r="P92" s="50">
        <v>0.10650026002188663</v>
      </c>
      <c r="Q92" s="50">
        <v>0.2605434631433905</v>
      </c>
      <c r="R92" s="50">
        <v>1.1446203495996761</v>
      </c>
      <c r="S92" s="50">
        <v>1.3159585196203758</v>
      </c>
      <c r="T92" s="50">
        <v>1.3285493520029674</v>
      </c>
      <c r="U92" s="50">
        <v>0.82911562081357359</v>
      </c>
    </row>
    <row r="93" spans="1:21" ht="15">
      <c r="L93" s="57" t="s">
        <v>226</v>
      </c>
      <c r="M93" s="50"/>
      <c r="N93" s="50">
        <v>7.7421827404092828E-9</v>
      </c>
      <c r="O93" s="50"/>
      <c r="P93" s="50">
        <v>3.9474121511391532E-8</v>
      </c>
      <c r="Q93" s="50">
        <v>7.3522498553385747</v>
      </c>
      <c r="R93" s="50">
        <v>26.98180273408023</v>
      </c>
      <c r="S93" s="50">
        <v>33.052098897966623</v>
      </c>
      <c r="T93" s="50">
        <v>39.769726237219501</v>
      </c>
      <c r="U93" s="50">
        <v>43.695175506833493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B2:BD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100</v>
      </c>
      <c r="L2" s="42" t="s">
        <v>97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96</v>
      </c>
      <c r="M4" s="38">
        <v>79.50325095524488</v>
      </c>
      <c r="N4" s="38">
        <v>82.153352423522136</v>
      </c>
      <c r="O4" s="38">
        <v>84.374375878420523</v>
      </c>
      <c r="P4" s="38">
        <v>88.312408662971634</v>
      </c>
      <c r="Q4" s="38">
        <v>91.104976890616484</v>
      </c>
      <c r="R4" s="37">
        <v>94.777619909925065</v>
      </c>
      <c r="S4" s="37">
        <v>97.419542127559112</v>
      </c>
      <c r="T4" s="37">
        <v>101.0320395413226</v>
      </c>
      <c r="U4" s="37">
        <v>100.60866362157633</v>
      </c>
      <c r="V4" s="37">
        <v>95.692991406830558</v>
      </c>
      <c r="W4" s="37">
        <v>96.929466288820223</v>
      </c>
      <c r="X4" s="37">
        <v>98.01478143921571</v>
      </c>
      <c r="Y4" s="37">
        <v>98.438570149278931</v>
      </c>
      <c r="Z4" s="37">
        <v>100</v>
      </c>
      <c r="AA4" s="37">
        <v>102.15319241460521</v>
      </c>
      <c r="AB4" s="37">
        <v>104.40355637756986</v>
      </c>
      <c r="AC4" s="37">
        <v>106.98950740547359</v>
      </c>
      <c r="AD4" s="37">
        <v>109.53538246055103</v>
      </c>
      <c r="AE4" s="37">
        <v>112.17118645472119</v>
      </c>
      <c r="AF4" s="37">
        <v>115.18651617447127</v>
      </c>
      <c r="AG4" s="37">
        <v>118.15228616396678</v>
      </c>
      <c r="AH4" s="37">
        <v>121.32684031325462</v>
      </c>
      <c r="AI4" s="37">
        <v>124.56684751303709</v>
      </c>
      <c r="AJ4" s="37">
        <v>127.84553165370936</v>
      </c>
      <c r="AK4" s="37">
        <v>131.19039939895046</v>
      </c>
      <c r="AL4" s="37">
        <v>134.54228378490839</v>
      </c>
      <c r="AM4" s="37">
        <v>137.93354632830631</v>
      </c>
      <c r="AN4" s="37">
        <v>141.39538876889841</v>
      </c>
      <c r="AO4" s="37">
        <v>144.92929807163401</v>
      </c>
      <c r="AP4" s="37">
        <v>148.55910465980179</v>
      </c>
      <c r="AQ4" s="37">
        <v>152.27756856948466</v>
      </c>
      <c r="AR4" s="37">
        <v>156.08730569344837</v>
      </c>
      <c r="AS4" s="37">
        <v>159.99447569846907</v>
      </c>
      <c r="AT4" s="37">
        <v>164.01368714002041</v>
      </c>
      <c r="AU4" s="37">
        <v>168.1451795515278</v>
      </c>
      <c r="AV4" s="37">
        <v>172.39196091430765</v>
      </c>
      <c r="AW4" s="40"/>
      <c r="AX4" s="40"/>
      <c r="AY4" s="40"/>
      <c r="AZ4" s="40"/>
      <c r="BA4" s="40"/>
    </row>
    <row r="5" spans="2:56">
      <c r="L5" s="39" t="s">
        <v>95</v>
      </c>
      <c r="M5" s="38">
        <v>79.50325095524488</v>
      </c>
      <c r="N5" s="38">
        <v>82.153352423522136</v>
      </c>
      <c r="O5" s="38">
        <v>84.374375878420523</v>
      </c>
      <c r="P5" s="38">
        <v>88.312408662971634</v>
      </c>
      <c r="Q5" s="38">
        <v>91.104976890616484</v>
      </c>
      <c r="R5" s="37">
        <v>94.777619909925065</v>
      </c>
      <c r="S5" s="37">
        <v>97.419542127559112</v>
      </c>
      <c r="T5" s="37">
        <v>101.0320395413226</v>
      </c>
      <c r="U5" s="37">
        <v>100.60866362157633</v>
      </c>
      <c r="V5" s="37">
        <v>95.692991406830558</v>
      </c>
      <c r="W5" s="37">
        <v>96.929466288820223</v>
      </c>
      <c r="X5" s="37">
        <v>98.01478143921571</v>
      </c>
      <c r="Y5" s="37">
        <v>98.438570149278931</v>
      </c>
      <c r="Z5" s="37">
        <v>100</v>
      </c>
      <c r="AA5" s="37">
        <v>101.76143037569369</v>
      </c>
      <c r="AB5" s="37">
        <v>103.03009343591887</v>
      </c>
      <c r="AC5" s="37">
        <v>104.49751412447785</v>
      </c>
      <c r="AD5" s="37">
        <v>106.23087747983773</v>
      </c>
      <c r="AE5" s="37">
        <v>108.25616865206418</v>
      </c>
      <c r="AF5" s="37">
        <v>110.78879649234467</v>
      </c>
      <c r="AG5" s="37">
        <v>113.15185491529121</v>
      </c>
      <c r="AH5" s="37">
        <v>115.58987966269332</v>
      </c>
      <c r="AI5" s="37">
        <v>118.10693047107814</v>
      </c>
      <c r="AJ5" s="37">
        <v>120.61852879619094</v>
      </c>
      <c r="AK5" s="37">
        <v>123.07922470704887</v>
      </c>
      <c r="AL5" s="37">
        <v>125.5463541082043</v>
      </c>
      <c r="AM5" s="37">
        <v>128.08048884306061</v>
      </c>
      <c r="AN5" s="37">
        <v>130.77078057538617</v>
      </c>
      <c r="AO5" s="37">
        <v>133.5257717517996</v>
      </c>
      <c r="AP5" s="37">
        <v>136.33728899776176</v>
      </c>
      <c r="AQ5" s="37">
        <v>139.22567270491712</v>
      </c>
      <c r="AR5" s="37">
        <v>142.20134648562635</v>
      </c>
      <c r="AS5" s="37">
        <v>145.27290342997651</v>
      </c>
      <c r="AT5" s="37">
        <v>148.44242549773995</v>
      </c>
      <c r="AU5" s="37">
        <v>151.69858281557492</v>
      </c>
      <c r="AV5" s="37">
        <v>155.02832268144155</v>
      </c>
      <c r="AW5" s="40"/>
      <c r="AX5" s="40"/>
      <c r="AY5" s="40"/>
      <c r="AZ5" s="40"/>
      <c r="BA5" s="40"/>
    </row>
    <row r="6" spans="2:56">
      <c r="L6" s="39" t="s">
        <v>6</v>
      </c>
      <c r="M6" s="38">
        <v>79.50325095524488</v>
      </c>
      <c r="N6" s="38">
        <v>82.153352423522136</v>
      </c>
      <c r="O6" s="38">
        <v>84.374375878420523</v>
      </c>
      <c r="P6" s="38">
        <v>88.312408662971634</v>
      </c>
      <c r="Q6" s="38">
        <v>91.104976890616484</v>
      </c>
      <c r="R6" s="37">
        <v>94.777619909925065</v>
      </c>
      <c r="S6" s="37">
        <v>97.419542127559112</v>
      </c>
      <c r="T6" s="37">
        <v>101.0320395413226</v>
      </c>
      <c r="U6" s="37">
        <v>100.60866362157633</v>
      </c>
      <c r="V6" s="37">
        <v>95.692991406830558</v>
      </c>
      <c r="W6" s="37">
        <v>96.929466288820223</v>
      </c>
      <c r="X6" s="37">
        <v>98.01478143921571</v>
      </c>
      <c r="Y6" s="37">
        <v>98.438570149278931</v>
      </c>
      <c r="Z6" s="37">
        <v>100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M19" sqref="M19"/>
    </sheetView>
  </sheetViews>
  <sheetFormatPr defaultRowHeight="1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E64097"/>
  </sheetPr>
  <dimension ref="A2:AM8"/>
  <sheetViews>
    <sheetView showGridLines="0" workbookViewId="0"/>
  </sheetViews>
  <sheetFormatPr defaultRowHeight="12.75"/>
  <cols>
    <col min="1" max="1" width="17" style="59" bestFit="1" customWidth="1"/>
    <col min="2" max="15" width="9.140625" style="59"/>
    <col min="16" max="16" width="17" style="59" bestFit="1" customWidth="1"/>
    <col min="17" max="16384" width="9.140625" style="59"/>
  </cols>
  <sheetData>
    <row r="2" spans="1:39">
      <c r="A2" s="58" t="s">
        <v>230</v>
      </c>
    </row>
    <row r="3" spans="1:39">
      <c r="A3" s="60"/>
    </row>
    <row r="4" spans="1:39">
      <c r="Q4" s="61" t="s">
        <v>30</v>
      </c>
      <c r="R4" s="61" t="s">
        <v>31</v>
      </c>
      <c r="S4" s="61" t="s">
        <v>32</v>
      </c>
      <c r="T4" s="61" t="s">
        <v>33</v>
      </c>
      <c r="U4" s="61" t="s">
        <v>34</v>
      </c>
      <c r="V4" s="61" t="s">
        <v>35</v>
      </c>
      <c r="W4" s="61" t="s">
        <v>36</v>
      </c>
      <c r="X4" s="61" t="s">
        <v>37</v>
      </c>
      <c r="Y4" s="61" t="s">
        <v>38</v>
      </c>
      <c r="Z4" s="61" t="s">
        <v>39</v>
      </c>
      <c r="AA4" s="61" t="s">
        <v>40</v>
      </c>
      <c r="AB4" s="61" t="s">
        <v>41</v>
      </c>
      <c r="AC4" s="61" t="s">
        <v>42</v>
      </c>
      <c r="AD4" s="61" t="s">
        <v>43</v>
      </c>
      <c r="AE4" s="61" t="s">
        <v>44</v>
      </c>
      <c r="AF4" s="61" t="s">
        <v>45</v>
      </c>
      <c r="AG4" s="61" t="s">
        <v>46</v>
      </c>
      <c r="AH4" s="61" t="s">
        <v>47</v>
      </c>
      <c r="AI4" s="61" t="s">
        <v>48</v>
      </c>
      <c r="AJ4" s="61" t="s">
        <v>49</v>
      </c>
      <c r="AK4" s="61" t="s">
        <v>50</v>
      </c>
      <c r="AL4" s="61" t="s">
        <v>51</v>
      </c>
      <c r="AM4" s="61" t="s">
        <v>52</v>
      </c>
    </row>
    <row r="5" spans="1:39">
      <c r="P5" s="62" t="s">
        <v>0</v>
      </c>
      <c r="Q5" s="63">
        <v>4.4855414738210905E-2</v>
      </c>
      <c r="R5" s="63">
        <v>4.580600547045751E-2</v>
      </c>
      <c r="S5" s="63">
        <v>4.6528566950756953E-2</v>
      </c>
      <c r="T5" s="63">
        <v>4.5207905954249304E-2</v>
      </c>
      <c r="U5" s="63">
        <v>4.361971009047446E-2</v>
      </c>
      <c r="V5" s="63">
        <v>5.4066180378407137E-2</v>
      </c>
      <c r="W5" s="63">
        <v>6.1760526541890105E-2</v>
      </c>
      <c r="X5" s="63">
        <v>6.4898825146323016E-2</v>
      </c>
      <c r="Y5" s="63">
        <v>6.6926697159091289E-2</v>
      </c>
      <c r="Z5" s="63">
        <v>7.6844586898679471E-2</v>
      </c>
      <c r="AA5" s="63">
        <v>7.9165345966105749E-2</v>
      </c>
      <c r="AB5" s="63">
        <v>8.1164999992570208E-2</v>
      </c>
      <c r="AC5" s="63">
        <v>8.3327112415843715E-2</v>
      </c>
      <c r="AD5" s="63">
        <v>8.5267974621602238E-2</v>
      </c>
      <c r="AE5" s="63">
        <v>8.3655599992361745E-2</v>
      </c>
      <c r="AF5" s="63">
        <v>8.9841982970133225E-2</v>
      </c>
      <c r="AG5" s="63">
        <v>8.8443231285341997E-2</v>
      </c>
      <c r="AH5" s="63">
        <v>0.1072923101853966</v>
      </c>
      <c r="AI5" s="63">
        <v>0.10511768987901754</v>
      </c>
      <c r="AJ5" s="63">
        <v>0.10369136779397346</v>
      </c>
      <c r="AK5" s="63">
        <v>0.10176828178956715</v>
      </c>
      <c r="AL5" s="63">
        <v>9.9517405976131026E-2</v>
      </c>
      <c r="AM5" s="63">
        <v>9.8155427985586255E-2</v>
      </c>
    </row>
    <row r="6" spans="1:39">
      <c r="P6" s="62" t="s">
        <v>2</v>
      </c>
      <c r="Q6" s="63">
        <v>4.4855414738210905E-2</v>
      </c>
      <c r="R6" s="63">
        <v>4.580600547045751E-2</v>
      </c>
      <c r="S6" s="63">
        <v>4.6528566950756953E-2</v>
      </c>
      <c r="T6" s="63">
        <v>4.535142295471728E-2</v>
      </c>
      <c r="U6" s="63">
        <v>4.4780465095889142E-2</v>
      </c>
      <c r="V6" s="63">
        <v>4.4815289229129814E-2</v>
      </c>
      <c r="W6" s="63">
        <v>5.4905576743987008E-2</v>
      </c>
      <c r="X6" s="63">
        <v>6.4100580628405124E-2</v>
      </c>
      <c r="Y6" s="63">
        <v>6.2646146155108717E-2</v>
      </c>
      <c r="Z6" s="63">
        <v>6.0632066097940508E-2</v>
      </c>
      <c r="AA6" s="63">
        <v>5.872282085011251E-2</v>
      </c>
      <c r="AB6" s="63">
        <v>5.6950058736069863E-2</v>
      </c>
      <c r="AC6" s="63">
        <v>6.766402884235248E-2</v>
      </c>
      <c r="AD6" s="63">
        <v>6.6312748749499204E-2</v>
      </c>
      <c r="AE6" s="63">
        <v>6.5630047356098592E-2</v>
      </c>
      <c r="AF6" s="63">
        <v>6.514287954708417E-2</v>
      </c>
      <c r="AG6" s="63">
        <v>6.4771238271994949E-2</v>
      </c>
      <c r="AH6" s="63">
        <v>7.2656322887161784E-2</v>
      </c>
      <c r="AI6" s="63">
        <v>7.9923605377535623E-2</v>
      </c>
      <c r="AJ6" s="63">
        <v>7.9622782929843122E-2</v>
      </c>
      <c r="AK6" s="63">
        <v>7.92908241630223E-2</v>
      </c>
      <c r="AL6" s="63">
        <v>7.8917781737468523E-2</v>
      </c>
      <c r="AM6" s="63">
        <v>9.3727570392945991E-2</v>
      </c>
    </row>
    <row r="7" spans="1:39">
      <c r="P7" s="62" t="s">
        <v>5</v>
      </c>
      <c r="Q7" s="63">
        <v>4.4855414738210905E-2</v>
      </c>
      <c r="R7" s="63">
        <v>4.580600547045751E-2</v>
      </c>
      <c r="S7" s="63">
        <v>4.6539394007306542E-2</v>
      </c>
      <c r="T7" s="63">
        <v>4.579017998253955E-2</v>
      </c>
      <c r="U7" s="63">
        <v>4.5456175822162312E-2</v>
      </c>
      <c r="V7" s="63">
        <v>4.5326367097682091E-2</v>
      </c>
      <c r="W7" s="63">
        <v>4.5200214194731657E-2</v>
      </c>
      <c r="X7" s="63">
        <v>5.5791236325643818E-2</v>
      </c>
      <c r="Y7" s="63">
        <v>5.5896657721748136E-2</v>
      </c>
      <c r="Z7" s="63">
        <v>6.5216222490997247E-2</v>
      </c>
      <c r="AA7" s="63">
        <v>6.445081153842043E-2</v>
      </c>
      <c r="AB7" s="63">
        <v>6.3707800805816159E-2</v>
      </c>
      <c r="AC7" s="63">
        <v>6.3051817244202349E-2</v>
      </c>
      <c r="AD7" s="63">
        <v>6.2977346820656158E-2</v>
      </c>
      <c r="AE7" s="63">
        <v>6.3321229113616304E-2</v>
      </c>
      <c r="AF7" s="63">
        <v>6.3141290487081295E-2</v>
      </c>
      <c r="AG7" s="63">
        <v>6.3182651187388791E-2</v>
      </c>
      <c r="AH7" s="63">
        <v>7.6509796424515733E-2</v>
      </c>
      <c r="AI7" s="63">
        <v>7.6300577402151543E-2</v>
      </c>
      <c r="AJ7" s="63">
        <v>7.6029317797285487E-2</v>
      </c>
      <c r="AK7" s="63">
        <v>7.6133231365937679E-2</v>
      </c>
      <c r="AL7" s="63">
        <v>7.5867548223688491E-2</v>
      </c>
      <c r="AM7" s="63">
        <v>7.5663780903926503E-2</v>
      </c>
    </row>
    <row r="8" spans="1:39">
      <c r="P8" s="62" t="s">
        <v>3</v>
      </c>
      <c r="Q8" s="63">
        <v>4.4855414738210905E-2</v>
      </c>
      <c r="R8" s="63">
        <v>4.5770822261918441E-2</v>
      </c>
      <c r="S8" s="63">
        <v>4.6332900837526739E-2</v>
      </c>
      <c r="T8" s="63">
        <v>4.4253827115477325E-2</v>
      </c>
      <c r="U8" s="63">
        <v>4.3122087206508876E-2</v>
      </c>
      <c r="V8" s="63">
        <v>4.2715913805399526E-2</v>
      </c>
      <c r="W8" s="63">
        <v>5.196060423303988E-2</v>
      </c>
      <c r="X8" s="63">
        <v>4.9772006819942108E-2</v>
      </c>
      <c r="Y8" s="63">
        <v>5.7304177446745798E-2</v>
      </c>
      <c r="Z8" s="63">
        <v>5.5903211015904397E-2</v>
      </c>
      <c r="AA8" s="63">
        <v>5.4581056516228521E-2</v>
      </c>
      <c r="AB8" s="63">
        <v>5.3558550708671264E-2</v>
      </c>
      <c r="AC8" s="63">
        <v>5.2866361541330759E-2</v>
      </c>
      <c r="AD8" s="63">
        <v>5.2583339313689359E-2</v>
      </c>
      <c r="AE8" s="63">
        <v>5.2438859261559105E-2</v>
      </c>
      <c r="AF8" s="63">
        <v>6.3380940753700696E-2</v>
      </c>
      <c r="AG8" s="63">
        <v>6.299736886679945E-2</v>
      </c>
      <c r="AH8" s="63">
        <v>6.2580784390491598E-2</v>
      </c>
      <c r="AI8" s="63">
        <v>6.2212717001779723E-2</v>
      </c>
      <c r="AJ8" s="63">
        <v>6.1575061090643785E-2</v>
      </c>
      <c r="AK8" s="63">
        <v>6.1209762637531938E-2</v>
      </c>
      <c r="AL8" s="63">
        <v>6.0573796821903843E-2</v>
      </c>
      <c r="AM8" s="63">
        <v>6.0193882821618382E-2</v>
      </c>
    </row>
  </sheetData>
  <pageMargins left="0.75" right="0.75" top="1" bottom="1" header="0.5" footer="0.5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E64097"/>
  </sheetPr>
  <dimension ref="A1:J26"/>
  <sheetViews>
    <sheetView showGridLines="0" zoomScale="90" zoomScaleNormal="90" workbookViewId="0"/>
  </sheetViews>
  <sheetFormatPr defaultRowHeight="15"/>
  <cols>
    <col min="1" max="1" width="90.42578125" bestFit="1" customWidth="1"/>
    <col min="2" max="2" width="15" customWidth="1"/>
    <col min="3" max="3" width="14.7109375" customWidth="1"/>
    <col min="4" max="5" width="14.42578125" customWidth="1"/>
    <col min="6" max="6" width="24.7109375" bestFit="1" customWidth="1"/>
    <col min="7" max="10" width="16.140625" bestFit="1" customWidth="1"/>
  </cols>
  <sheetData>
    <row r="1" spans="1:10">
      <c r="A1" s="53"/>
      <c r="B1" s="53"/>
      <c r="C1" s="53"/>
      <c r="D1" s="53"/>
      <c r="E1" s="53"/>
    </row>
    <row r="2" spans="1:10">
      <c r="A2" s="54" t="s">
        <v>237</v>
      </c>
      <c r="B2" s="53"/>
      <c r="C2" s="53"/>
      <c r="D2" s="53"/>
      <c r="E2" s="53"/>
    </row>
    <row r="3" spans="1:10">
      <c r="A3" s="54"/>
      <c r="B3" s="53"/>
      <c r="C3" s="53"/>
      <c r="D3" s="53"/>
      <c r="E3" s="53"/>
    </row>
    <row r="4" spans="1:10">
      <c r="F4" s="53"/>
      <c r="G4" s="269" t="s">
        <v>236</v>
      </c>
      <c r="H4" s="269"/>
      <c r="I4" s="269" t="s">
        <v>235</v>
      </c>
      <c r="J4" s="269"/>
    </row>
    <row r="5" spans="1:10">
      <c r="F5" s="76"/>
      <c r="G5" s="74" t="s">
        <v>234</v>
      </c>
      <c r="H5" s="74" t="s">
        <v>233</v>
      </c>
      <c r="I5" s="74" t="s">
        <v>234</v>
      </c>
      <c r="J5" s="74" t="s">
        <v>233</v>
      </c>
    </row>
    <row r="6" spans="1:10">
      <c r="F6" s="74" t="s">
        <v>232</v>
      </c>
      <c r="G6" s="72">
        <v>7076473.5082039498</v>
      </c>
      <c r="H6" s="72">
        <v>212674525.65308785</v>
      </c>
      <c r="I6" s="75">
        <v>128066002</v>
      </c>
      <c r="J6" s="72">
        <v>232924125.65308785</v>
      </c>
    </row>
    <row r="7" spans="1:10">
      <c r="F7" s="74" t="s">
        <v>231</v>
      </c>
      <c r="G7" s="73">
        <v>1585710</v>
      </c>
      <c r="H7" s="72">
        <v>52857000</v>
      </c>
      <c r="I7" s="71">
        <v>66589500</v>
      </c>
      <c r="J7" s="70">
        <v>133179000</v>
      </c>
    </row>
    <row r="10" spans="1:10" s="64" customFormat="1"/>
    <row r="11" spans="1:10" s="64" customFormat="1"/>
    <row r="12" spans="1:10" s="64" customFormat="1"/>
    <row r="13" spans="1:10" s="64" customFormat="1"/>
    <row r="14" spans="1:10" s="64" customFormat="1"/>
    <row r="15" spans="1:10" s="64" customFormat="1"/>
    <row r="16" spans="1:10" s="64" customFormat="1"/>
    <row r="17" spans="1:5" s="64" customFormat="1"/>
    <row r="18" spans="1:5" s="64" customFormat="1"/>
    <row r="19" spans="1:5" s="64" customFormat="1"/>
    <row r="20" spans="1:5" s="64" customFormat="1"/>
    <row r="21" spans="1:5" s="64" customFormat="1">
      <c r="B21" s="69"/>
      <c r="C21" s="68"/>
      <c r="D21" s="67"/>
      <c r="E21" s="66"/>
    </row>
    <row r="22" spans="1:5" s="64" customFormat="1"/>
    <row r="23" spans="1:5" s="64" customFormat="1"/>
    <row r="24" spans="1:5" s="64" customFormat="1">
      <c r="A24" s="65"/>
    </row>
    <row r="25" spans="1:5" s="64" customFormat="1">
      <c r="B25" s="268"/>
      <c r="C25" s="268"/>
      <c r="D25" s="268"/>
      <c r="E25" s="268"/>
    </row>
    <row r="26" spans="1:5" s="64" customFormat="1"/>
  </sheetData>
  <mergeCells count="4">
    <mergeCell ref="B25:C25"/>
    <mergeCell ref="D25:E25"/>
    <mergeCell ref="G4:H4"/>
    <mergeCell ref="I4:J4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E64097"/>
  </sheetPr>
  <dimension ref="A1:N36"/>
  <sheetViews>
    <sheetView showGridLines="0" zoomScale="90" zoomScaleNormal="90" workbookViewId="0"/>
  </sheetViews>
  <sheetFormatPr defaultRowHeight="15"/>
  <cols>
    <col min="1" max="1" width="16.7109375" customWidth="1"/>
    <col min="2" max="2" width="14.7109375" customWidth="1"/>
    <col min="3" max="3" width="14.42578125" customWidth="1"/>
    <col min="4" max="4" width="16.42578125" customWidth="1"/>
    <col min="10" max="10" width="24.7109375" bestFit="1" customWidth="1"/>
    <col min="11" max="14" width="16.140625" bestFit="1" customWidth="1"/>
  </cols>
  <sheetData>
    <row r="1" spans="1:14">
      <c r="A1" s="53"/>
      <c r="B1" s="53"/>
      <c r="C1" s="53"/>
      <c r="D1" s="53"/>
    </row>
    <row r="2" spans="1:14">
      <c r="A2" s="270" t="s">
        <v>238</v>
      </c>
      <c r="B2" s="271"/>
      <c r="C2" s="271"/>
      <c r="D2" s="271"/>
      <c r="E2" s="271"/>
      <c r="F2" s="271"/>
      <c r="G2" s="271"/>
      <c r="H2" s="271"/>
    </row>
    <row r="3" spans="1:14">
      <c r="A3" s="53"/>
      <c r="B3" s="53"/>
      <c r="C3" s="53"/>
      <c r="D3" s="53"/>
    </row>
    <row r="4" spans="1:14">
      <c r="J4" s="53"/>
      <c r="K4" s="269" t="s">
        <v>236</v>
      </c>
      <c r="L4" s="269"/>
      <c r="M4" s="269" t="s">
        <v>235</v>
      </c>
      <c r="N4" s="269"/>
    </row>
    <row r="5" spans="1:14">
      <c r="J5" s="74"/>
      <c r="K5" s="77" t="s">
        <v>234</v>
      </c>
      <c r="L5" s="77" t="s">
        <v>233</v>
      </c>
      <c r="M5" s="77" t="s">
        <v>234</v>
      </c>
      <c r="N5" s="77" t="s">
        <v>233</v>
      </c>
    </row>
    <row r="6" spans="1:14">
      <c r="J6" s="74" t="s">
        <v>232</v>
      </c>
      <c r="K6" s="75">
        <v>10724132.21195191</v>
      </c>
      <c r="L6" s="75">
        <v>71518994.500123546</v>
      </c>
      <c r="M6" s="75">
        <v>187267671.69732583</v>
      </c>
      <c r="N6" s="75">
        <v>365673270.64842552</v>
      </c>
    </row>
    <row r="7" spans="1:14">
      <c r="J7" s="74" t="s">
        <v>231</v>
      </c>
      <c r="K7" s="78">
        <v>1585710</v>
      </c>
      <c r="L7" s="75">
        <v>5285700</v>
      </c>
      <c r="M7" s="78">
        <v>66589500</v>
      </c>
      <c r="N7" s="75">
        <v>66589500</v>
      </c>
    </row>
    <row r="8" spans="1:14">
      <c r="A8" s="79"/>
      <c r="B8" s="79"/>
      <c r="C8" s="79"/>
      <c r="D8" s="79"/>
    </row>
    <row r="9" spans="1:14">
      <c r="A9" s="79"/>
      <c r="B9" s="79"/>
      <c r="C9" s="79"/>
      <c r="D9" s="79"/>
    </row>
    <row r="10" spans="1:14">
      <c r="A10" s="80"/>
      <c r="B10" s="80"/>
      <c r="C10" s="80"/>
      <c r="D10" s="80"/>
    </row>
    <row r="11" spans="1:14">
      <c r="A11" s="272"/>
      <c r="B11" s="272"/>
      <c r="C11" s="272"/>
      <c r="D11" s="272"/>
    </row>
    <row r="12" spans="1:14">
      <c r="A12" s="80"/>
      <c r="B12" s="80"/>
      <c r="C12" s="80"/>
      <c r="D12" s="80"/>
    </row>
    <row r="13" spans="1:14">
      <c r="A13" s="68"/>
      <c r="B13" s="68"/>
      <c r="C13" s="68"/>
      <c r="D13" s="68"/>
    </row>
    <row r="14" spans="1:14">
      <c r="A14" s="81"/>
      <c r="B14" s="68"/>
      <c r="C14" s="82"/>
      <c r="D14" s="82"/>
    </row>
    <row r="15" spans="1:14">
      <c r="A15" s="80"/>
      <c r="B15" s="80"/>
      <c r="C15" s="80"/>
      <c r="D15" s="80"/>
    </row>
    <row r="16" spans="1:14">
      <c r="A16" s="80"/>
      <c r="B16" s="80"/>
      <c r="C16" s="80"/>
      <c r="D16" s="80"/>
    </row>
    <row r="17" spans="1:4">
      <c r="A17" s="80"/>
      <c r="B17" s="80"/>
      <c r="C17" s="80"/>
      <c r="D17" s="80"/>
    </row>
    <row r="18" spans="1:4">
      <c r="A18" s="268"/>
      <c r="B18" s="268"/>
      <c r="C18" s="268"/>
      <c r="D18" s="268"/>
    </row>
    <row r="19" spans="1:4">
      <c r="A19" s="64"/>
      <c r="B19" s="64"/>
      <c r="C19" s="64"/>
      <c r="D19" s="64"/>
    </row>
    <row r="20" spans="1:4">
      <c r="A20" s="66"/>
      <c r="B20" s="66"/>
      <c r="C20" s="66"/>
      <c r="D20" s="66"/>
    </row>
    <row r="21" spans="1:4">
      <c r="A21" s="67"/>
      <c r="B21" s="66"/>
      <c r="C21" s="67"/>
      <c r="D21" s="66"/>
    </row>
    <row r="22" spans="1:4">
      <c r="A22" s="64"/>
      <c r="B22" s="64"/>
      <c r="C22" s="64"/>
      <c r="D22" s="64"/>
    </row>
    <row r="23" spans="1:4">
      <c r="A23" s="64"/>
      <c r="B23" s="64"/>
      <c r="C23" s="64"/>
      <c r="D23" s="64"/>
    </row>
    <row r="24" spans="1:4">
      <c r="A24" s="64"/>
      <c r="B24" s="64"/>
      <c r="C24" s="64"/>
      <c r="D24" s="64"/>
    </row>
    <row r="25" spans="1:4">
      <c r="A25" s="268"/>
      <c r="B25" s="268"/>
      <c r="C25" s="268"/>
      <c r="D25" s="268"/>
    </row>
    <row r="26" spans="1:4">
      <c r="A26" s="64"/>
      <c r="B26" s="64"/>
      <c r="C26" s="64"/>
      <c r="D26" s="64"/>
    </row>
    <row r="27" spans="1:4">
      <c r="A27" s="66"/>
      <c r="B27" s="66"/>
      <c r="C27" s="66"/>
      <c r="D27" s="66"/>
    </row>
    <row r="28" spans="1:4">
      <c r="A28" s="67"/>
      <c r="B28" s="66"/>
      <c r="C28" s="67"/>
      <c r="D28" s="66"/>
    </row>
    <row r="29" spans="1:4">
      <c r="A29" s="64"/>
      <c r="B29" s="64"/>
      <c r="C29" s="64"/>
      <c r="D29" s="64"/>
    </row>
    <row r="30" spans="1:4">
      <c r="A30" s="64"/>
      <c r="B30" s="64"/>
      <c r="C30" s="64"/>
      <c r="D30" s="64"/>
    </row>
    <row r="31" spans="1:4">
      <c r="A31" s="64"/>
      <c r="B31" s="64"/>
      <c r="C31" s="64"/>
      <c r="D31" s="64"/>
    </row>
    <row r="32" spans="1:4">
      <c r="A32" s="64"/>
      <c r="B32" s="64"/>
      <c r="C32" s="64"/>
      <c r="D32" s="64"/>
    </row>
    <row r="33" spans="1:4">
      <c r="A33" s="64"/>
      <c r="B33" s="64"/>
      <c r="C33" s="64"/>
      <c r="D33" s="64"/>
    </row>
    <row r="34" spans="1:4">
      <c r="A34" s="64"/>
      <c r="B34" s="64"/>
      <c r="C34" s="64"/>
      <c r="D34" s="64"/>
    </row>
    <row r="35" spans="1:4">
      <c r="A35" s="64"/>
      <c r="B35" s="64"/>
      <c r="C35" s="64"/>
      <c r="D35" s="64"/>
    </row>
    <row r="36" spans="1:4">
      <c r="A36" s="64"/>
      <c r="B36" s="64"/>
      <c r="C36" s="64"/>
      <c r="D36" s="64"/>
    </row>
  </sheetData>
  <mergeCells count="9">
    <mergeCell ref="A25:B25"/>
    <mergeCell ref="C25:D25"/>
    <mergeCell ref="A2:H2"/>
    <mergeCell ref="K4:L4"/>
    <mergeCell ref="M4:N4"/>
    <mergeCell ref="A11:B11"/>
    <mergeCell ref="C11:D11"/>
    <mergeCell ref="A18:B18"/>
    <mergeCell ref="C18:D18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E64097"/>
  </sheetPr>
  <dimension ref="A2:L29"/>
  <sheetViews>
    <sheetView showGridLines="0" topLeftCell="A2" zoomScale="90" zoomScaleNormal="90" workbookViewId="0">
      <selection activeCell="A46" sqref="A46"/>
    </sheetView>
  </sheetViews>
  <sheetFormatPr defaultRowHeight="15"/>
  <cols>
    <col min="1" max="1" width="26.42578125" style="53" customWidth="1"/>
    <col min="2" max="5" width="16.85546875" style="53" customWidth="1"/>
    <col min="8" max="8" width="24.7109375" bestFit="1" customWidth="1"/>
    <col min="9" max="12" width="16.140625" bestFit="1" customWidth="1"/>
    <col min="13" max="13" width="15.42578125" bestFit="1" customWidth="1"/>
  </cols>
  <sheetData>
    <row r="2" spans="1:12">
      <c r="A2" s="274" t="s">
        <v>239</v>
      </c>
      <c r="B2" s="275"/>
      <c r="C2" s="275"/>
      <c r="D2" s="275"/>
      <c r="E2" s="275"/>
    </row>
    <row r="3" spans="1:12">
      <c r="A3" s="83"/>
      <c r="B3" s="84"/>
      <c r="C3" s="84"/>
      <c r="D3" s="84"/>
      <c r="E3" s="84"/>
    </row>
    <row r="6" spans="1:12">
      <c r="H6" s="74"/>
      <c r="I6" s="269" t="s">
        <v>236</v>
      </c>
      <c r="J6" s="269"/>
      <c r="K6" s="269" t="s">
        <v>235</v>
      </c>
      <c r="L6" s="269"/>
    </row>
    <row r="7" spans="1:12">
      <c r="H7" s="74"/>
      <c r="I7" s="74" t="s">
        <v>234</v>
      </c>
      <c r="J7" s="74" t="s">
        <v>233</v>
      </c>
      <c r="K7" s="74" t="s">
        <v>234</v>
      </c>
      <c r="L7" s="74" t="s">
        <v>233</v>
      </c>
    </row>
    <row r="8" spans="1:12">
      <c r="A8" s="84"/>
      <c r="B8" s="84"/>
      <c r="C8" s="84"/>
      <c r="D8" s="84"/>
      <c r="E8" s="84"/>
      <c r="H8" s="74" t="s">
        <v>232</v>
      </c>
      <c r="I8" s="72">
        <v>653119951.12336969</v>
      </c>
      <c r="J8" s="72">
        <v>2860184835.7972002</v>
      </c>
      <c r="K8" s="70">
        <v>863115802.9752214</v>
      </c>
      <c r="L8" s="70">
        <v>2960310253.7622375</v>
      </c>
    </row>
    <row r="9" spans="1:12">
      <c r="A9" s="84"/>
      <c r="B9" s="84"/>
      <c r="C9" s="84"/>
      <c r="D9" s="84"/>
      <c r="E9" s="84"/>
      <c r="H9" s="74" t="s">
        <v>231</v>
      </c>
      <c r="I9" s="73">
        <v>591998400</v>
      </c>
      <c r="J9" s="72">
        <v>2537136000</v>
      </c>
      <c r="K9" s="71">
        <v>1491604800</v>
      </c>
      <c r="L9" s="70">
        <v>2130864000</v>
      </c>
    </row>
    <row r="10" spans="1:12">
      <c r="A10" s="83"/>
      <c r="B10" s="84"/>
      <c r="C10" s="84"/>
      <c r="D10" s="84"/>
      <c r="E10" s="84"/>
    </row>
    <row r="11" spans="1:12">
      <c r="A11" s="84"/>
      <c r="B11" s="273"/>
      <c r="C11" s="273"/>
      <c r="D11" s="273"/>
      <c r="E11" s="273"/>
    </row>
    <row r="12" spans="1:12">
      <c r="A12" s="84"/>
      <c r="B12" s="84"/>
      <c r="C12" s="84"/>
      <c r="D12" s="84"/>
      <c r="E12" s="84"/>
    </row>
    <row r="13" spans="1:12">
      <c r="A13" s="84"/>
      <c r="B13" s="85"/>
      <c r="C13" s="85"/>
      <c r="D13" s="85"/>
      <c r="E13" s="85"/>
    </row>
    <row r="14" spans="1:12">
      <c r="A14" s="84"/>
      <c r="B14" s="86"/>
      <c r="C14" s="85"/>
      <c r="D14" s="86"/>
      <c r="E14" s="85"/>
    </row>
    <row r="15" spans="1:12">
      <c r="A15" s="84"/>
      <c r="B15" s="84"/>
      <c r="C15" s="84"/>
      <c r="D15" s="84"/>
      <c r="E15" s="84"/>
    </row>
    <row r="16" spans="1:12">
      <c r="A16" s="84"/>
      <c r="B16" s="84"/>
      <c r="C16" s="84"/>
      <c r="D16" s="84"/>
      <c r="E16" s="84"/>
    </row>
    <row r="17" spans="1:5">
      <c r="A17" s="83"/>
      <c r="B17" s="84"/>
      <c r="C17" s="84"/>
      <c r="D17" s="84"/>
      <c r="E17" s="84"/>
    </row>
    <row r="18" spans="1:5">
      <c r="A18" s="84"/>
      <c r="B18" s="273"/>
      <c r="C18" s="273"/>
      <c r="D18" s="273"/>
      <c r="E18" s="273"/>
    </row>
    <row r="19" spans="1:5">
      <c r="A19" s="84"/>
      <c r="B19" s="84"/>
      <c r="C19" s="84"/>
      <c r="D19" s="84"/>
      <c r="E19" s="84"/>
    </row>
    <row r="20" spans="1:5">
      <c r="A20" s="84"/>
      <c r="B20" s="85"/>
      <c r="C20" s="85"/>
      <c r="D20" s="85"/>
      <c r="E20" s="85"/>
    </row>
    <row r="21" spans="1:5">
      <c r="A21" s="84"/>
      <c r="B21" s="86"/>
      <c r="C21" s="85"/>
      <c r="D21" s="86"/>
      <c r="E21" s="85"/>
    </row>
    <row r="22" spans="1:5">
      <c r="A22" s="84"/>
      <c r="B22" s="84"/>
      <c r="C22" s="84"/>
      <c r="D22" s="84"/>
      <c r="E22" s="84"/>
    </row>
    <row r="23" spans="1:5">
      <c r="A23" s="84"/>
      <c r="B23" s="84"/>
      <c r="C23" s="84"/>
      <c r="D23" s="84"/>
      <c r="E23" s="84"/>
    </row>
    <row r="24" spans="1:5">
      <c r="A24" s="84"/>
      <c r="B24" s="84"/>
      <c r="C24" s="84"/>
      <c r="D24" s="84"/>
      <c r="E24" s="84"/>
    </row>
    <row r="25" spans="1:5">
      <c r="A25" s="84"/>
      <c r="B25" s="84"/>
      <c r="C25" s="84"/>
      <c r="D25" s="84"/>
      <c r="E25" s="84"/>
    </row>
    <row r="26" spans="1:5">
      <c r="A26" s="84"/>
      <c r="B26" s="84"/>
      <c r="C26" s="84"/>
      <c r="D26" s="84"/>
      <c r="E26" s="84"/>
    </row>
    <row r="27" spans="1:5">
      <c r="A27" s="84"/>
      <c r="B27" s="84"/>
      <c r="C27" s="84"/>
      <c r="D27" s="84"/>
      <c r="E27" s="84"/>
    </row>
    <row r="28" spans="1:5">
      <c r="A28" s="84"/>
      <c r="B28" s="84"/>
      <c r="C28" s="84"/>
      <c r="D28" s="84"/>
      <c r="E28" s="84"/>
    </row>
    <row r="29" spans="1:5">
      <c r="A29" s="84"/>
      <c r="B29" s="84"/>
      <c r="C29" s="84"/>
      <c r="D29" s="84"/>
      <c r="E29" s="84"/>
    </row>
  </sheetData>
  <mergeCells count="7">
    <mergeCell ref="B18:C18"/>
    <mergeCell ref="D18:E18"/>
    <mergeCell ref="A2:E2"/>
    <mergeCell ref="I6:J6"/>
    <mergeCell ref="K6:L6"/>
    <mergeCell ref="B11:C11"/>
    <mergeCell ref="D11:E11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E64097"/>
  </sheetPr>
  <dimension ref="A1:O22"/>
  <sheetViews>
    <sheetView showGridLines="0" zoomScale="90" zoomScaleNormal="90" workbookViewId="0"/>
  </sheetViews>
  <sheetFormatPr defaultRowHeight="15"/>
  <cols>
    <col min="1" max="1" width="27.140625" customWidth="1"/>
    <col min="2" max="2" width="18.140625" customWidth="1"/>
    <col min="3" max="3" width="14.7109375" customWidth="1"/>
    <col min="4" max="4" width="14.42578125" customWidth="1"/>
    <col min="5" max="5" width="16.85546875" customWidth="1"/>
    <col min="11" max="11" width="24.7109375" bestFit="1" customWidth="1"/>
    <col min="12" max="15" width="16.140625" bestFit="1" customWidth="1"/>
  </cols>
  <sheetData>
    <row r="1" spans="1:15">
      <c r="A1" s="84"/>
      <c r="B1" s="84"/>
      <c r="C1" s="84"/>
      <c r="D1" s="84"/>
      <c r="E1" s="84"/>
    </row>
    <row r="2" spans="1:15">
      <c r="A2" s="274" t="s">
        <v>240</v>
      </c>
      <c r="B2" s="275"/>
      <c r="C2" s="275"/>
      <c r="D2" s="275"/>
      <c r="E2" s="275"/>
      <c r="F2" s="275"/>
      <c r="G2" s="275"/>
    </row>
    <row r="5" spans="1:15">
      <c r="K5" s="74"/>
      <c r="L5" s="269" t="s">
        <v>236</v>
      </c>
      <c r="M5" s="269"/>
      <c r="N5" s="269" t="s">
        <v>235</v>
      </c>
      <c r="O5" s="269"/>
    </row>
    <row r="6" spans="1:15">
      <c r="K6" s="74"/>
      <c r="L6" s="74" t="s">
        <v>234</v>
      </c>
      <c r="M6" s="74" t="s">
        <v>233</v>
      </c>
      <c r="N6" s="74" t="s">
        <v>234</v>
      </c>
      <c r="O6" s="74" t="s">
        <v>233</v>
      </c>
    </row>
    <row r="7" spans="1:15">
      <c r="K7" s="74" t="s">
        <v>232</v>
      </c>
      <c r="L7" s="70">
        <v>96817409.167850465</v>
      </c>
      <c r="M7" s="70">
        <v>705001305.47675431</v>
      </c>
      <c r="N7" s="70">
        <v>125745409.16785046</v>
      </c>
      <c r="O7" s="70">
        <v>918942423.39277577</v>
      </c>
    </row>
    <row r="8" spans="1:15">
      <c r="K8" s="74" t="s">
        <v>231</v>
      </c>
      <c r="L8" s="71">
        <v>70476000</v>
      </c>
      <c r="M8" s="70">
        <v>575084160</v>
      </c>
      <c r="N8" s="71">
        <v>177572000</v>
      </c>
      <c r="O8" s="70">
        <v>1420576000</v>
      </c>
    </row>
    <row r="20" spans="1:15">
      <c r="A20" s="64"/>
      <c r="B20" s="64"/>
      <c r="C20" s="64"/>
      <c r="D20" s="64"/>
      <c r="E20" s="64"/>
      <c r="O20" s="87"/>
    </row>
    <row r="21" spans="1:15">
      <c r="A21" s="64"/>
      <c r="B21" s="64"/>
      <c r="C21" s="64"/>
      <c r="D21" s="64"/>
      <c r="E21" s="64"/>
    </row>
    <row r="22" spans="1:15">
      <c r="A22" s="64"/>
      <c r="B22" s="64"/>
      <c r="C22" s="64"/>
      <c r="D22" s="64"/>
      <c r="E22" s="64"/>
    </row>
  </sheetData>
  <mergeCells count="3">
    <mergeCell ref="A2:G2"/>
    <mergeCell ref="L5:M5"/>
    <mergeCell ref="N5:O5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E64097"/>
  </sheetPr>
  <dimension ref="A1:N18"/>
  <sheetViews>
    <sheetView showGridLines="0" zoomScale="90" zoomScaleNormal="90" workbookViewId="0"/>
  </sheetViews>
  <sheetFormatPr defaultRowHeight="15"/>
  <cols>
    <col min="1" max="1" width="26.140625" customWidth="1"/>
    <col min="2" max="2" width="16.140625" customWidth="1"/>
    <col min="3" max="3" width="14.7109375" customWidth="1"/>
    <col min="4" max="4" width="14.42578125" customWidth="1"/>
    <col min="5" max="5" width="16.7109375" customWidth="1"/>
    <col min="10" max="10" width="24.7109375" bestFit="1" customWidth="1"/>
    <col min="11" max="14" width="16.140625" bestFit="1" customWidth="1"/>
  </cols>
  <sheetData>
    <row r="1" spans="1:14">
      <c r="A1" s="53"/>
      <c r="B1" s="53"/>
      <c r="C1" s="53"/>
      <c r="D1" s="53"/>
      <c r="E1" s="53"/>
    </row>
    <row r="2" spans="1:14">
      <c r="A2" s="274" t="s">
        <v>241</v>
      </c>
      <c r="B2" s="275"/>
      <c r="C2" s="275"/>
      <c r="D2" s="275"/>
      <c r="E2" s="275"/>
      <c r="F2" s="275"/>
    </row>
    <row r="3" spans="1:14">
      <c r="A3" s="83"/>
      <c r="B3" s="84"/>
      <c r="C3" s="84"/>
      <c r="D3" s="84"/>
      <c r="E3" s="84"/>
    </row>
    <row r="4" spans="1:14">
      <c r="J4" s="74"/>
      <c r="K4" s="269" t="s">
        <v>236</v>
      </c>
      <c r="L4" s="269"/>
      <c r="M4" s="269" t="s">
        <v>235</v>
      </c>
      <c r="N4" s="269"/>
    </row>
    <row r="5" spans="1:14">
      <c r="J5" s="74"/>
      <c r="K5" s="74" t="s">
        <v>234</v>
      </c>
      <c r="L5" s="74" t="s">
        <v>233</v>
      </c>
      <c r="M5" s="74" t="s">
        <v>234</v>
      </c>
      <c r="N5" s="74" t="s">
        <v>233</v>
      </c>
    </row>
    <row r="6" spans="1:14">
      <c r="J6" s="74" t="s">
        <v>232</v>
      </c>
      <c r="K6" s="70">
        <v>99207225.546710745</v>
      </c>
      <c r="L6" s="70">
        <v>101425592.43150868</v>
      </c>
      <c r="M6" s="70">
        <v>144206336.65782183</v>
      </c>
      <c r="N6" s="70">
        <v>130353592.43150866</v>
      </c>
    </row>
    <row r="7" spans="1:14">
      <c r="J7" s="74" t="s">
        <v>231</v>
      </c>
      <c r="K7" s="71">
        <v>70476000</v>
      </c>
      <c r="L7" s="70">
        <v>70476000</v>
      </c>
      <c r="M7" s="71">
        <v>177572000</v>
      </c>
      <c r="N7" s="70">
        <v>177572000</v>
      </c>
    </row>
    <row r="8" spans="1:14">
      <c r="A8" s="84"/>
      <c r="B8" s="84"/>
      <c r="C8" s="84"/>
      <c r="D8" s="84"/>
      <c r="E8" s="84"/>
    </row>
    <row r="9" spans="1:14">
      <c r="A9" s="84"/>
      <c r="B9" s="84"/>
      <c r="C9" s="84"/>
      <c r="D9" s="84"/>
      <c r="E9" s="84"/>
    </row>
    <row r="10" spans="1:14">
      <c r="A10" s="84"/>
      <c r="B10" s="84"/>
      <c r="C10" s="84"/>
      <c r="D10" s="84"/>
      <c r="E10" s="84"/>
    </row>
    <row r="11" spans="1:14">
      <c r="A11" s="64"/>
      <c r="B11" s="64"/>
      <c r="C11" s="64"/>
      <c r="D11" s="64"/>
      <c r="E11" s="64"/>
    </row>
    <row r="12" spans="1:14">
      <c r="A12" s="64"/>
      <c r="B12" s="64"/>
      <c r="C12" s="64"/>
      <c r="D12" s="64"/>
      <c r="E12" s="64"/>
    </row>
    <row r="13" spans="1:14">
      <c r="A13" s="64"/>
      <c r="B13" s="64"/>
      <c r="C13" s="64"/>
      <c r="D13" s="64"/>
      <c r="E13" s="64"/>
    </row>
    <row r="14" spans="1:14">
      <c r="A14" s="64"/>
      <c r="B14" s="64"/>
      <c r="C14" s="64"/>
      <c r="D14" s="64"/>
      <c r="E14" s="64"/>
    </row>
    <row r="15" spans="1:14">
      <c r="A15" s="64"/>
      <c r="B15" s="64"/>
      <c r="C15" s="64"/>
      <c r="D15" s="64"/>
      <c r="E15" s="64"/>
    </row>
    <row r="18" spans="12:12">
      <c r="L18" s="87"/>
    </row>
  </sheetData>
  <mergeCells count="3">
    <mergeCell ref="A2:F2"/>
    <mergeCell ref="K4:L4"/>
    <mergeCell ref="M4:N4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E64097"/>
  </sheetPr>
  <dimension ref="A1"/>
  <sheetViews>
    <sheetView showGridLines="0" workbookViewId="0">
      <selection activeCell="M19" sqref="M19"/>
    </sheetView>
  </sheetViews>
  <sheetFormatPr defaultRowHeight="1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E64097"/>
  </sheetPr>
  <dimension ref="A1:AI105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6" style="88" customWidth="1"/>
    <col min="2" max="2" width="35.140625" style="88" customWidth="1"/>
    <col min="3" max="11" width="9.140625" style="88"/>
    <col min="12" max="12" width="30.7109375" style="88" bestFit="1" customWidth="1"/>
    <col min="13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.5703125" style="88" bestFit="1" customWidth="1"/>
    <col min="20" max="20" width="10.85546875" style="88" bestFit="1" customWidth="1"/>
    <col min="21" max="21" width="10.28515625" style="88" bestFit="1" customWidth="1"/>
    <col min="22" max="23" width="10.5703125" style="88" bestFit="1" customWidth="1"/>
    <col min="24" max="25" width="10.85546875" style="88" bestFit="1" customWidth="1"/>
    <col min="26" max="27" width="10.5703125" style="88" bestFit="1" customWidth="1"/>
    <col min="28" max="30" width="10.85546875" style="88" bestFit="1" customWidth="1"/>
    <col min="31" max="31" width="10.5703125" style="88" bestFit="1" customWidth="1"/>
    <col min="32" max="33" width="10.85546875" style="88" bestFit="1" customWidth="1"/>
    <col min="34" max="34" width="10.5703125" style="88" bestFit="1" customWidth="1"/>
    <col min="35" max="35" width="10.85546875" style="88" bestFit="1" customWidth="1"/>
    <col min="36" max="16384" width="9.140625" style="88"/>
  </cols>
  <sheetData>
    <row r="1" spans="1:35">
      <c r="A1" s="92" t="s">
        <v>254</v>
      </c>
      <c r="B1" s="93"/>
    </row>
    <row r="2" spans="1:35">
      <c r="B2" s="92"/>
      <c r="L2" s="92" t="s">
        <v>253</v>
      </c>
    </row>
    <row r="3" spans="1:35">
      <c r="B3" s="92"/>
    </row>
    <row r="4" spans="1:35" s="96" customFormat="1">
      <c r="L4" s="249"/>
      <c r="M4" s="250" t="s">
        <v>30</v>
      </c>
      <c r="N4" s="250" t="s">
        <v>31</v>
      </c>
      <c r="O4" s="250" t="s">
        <v>32</v>
      </c>
      <c r="P4" s="250" t="s">
        <v>33</v>
      </c>
      <c r="Q4" s="250" t="s">
        <v>34</v>
      </c>
      <c r="R4" s="250" t="s">
        <v>35</v>
      </c>
      <c r="S4" s="250" t="s">
        <v>36</v>
      </c>
      <c r="T4" s="250" t="s">
        <v>37</v>
      </c>
      <c r="U4" s="250" t="s">
        <v>38</v>
      </c>
      <c r="V4" s="250" t="s">
        <v>39</v>
      </c>
      <c r="W4" s="250" t="s">
        <v>40</v>
      </c>
      <c r="X4" s="250" t="s">
        <v>41</v>
      </c>
      <c r="Y4" s="250" t="s">
        <v>42</v>
      </c>
      <c r="Z4" s="250" t="s">
        <v>43</v>
      </c>
      <c r="AA4" s="250" t="s">
        <v>44</v>
      </c>
      <c r="AB4" s="250" t="s">
        <v>45</v>
      </c>
      <c r="AC4" s="250" t="s">
        <v>46</v>
      </c>
      <c r="AD4" s="250" t="s">
        <v>47</v>
      </c>
      <c r="AE4" s="250" t="s">
        <v>48</v>
      </c>
      <c r="AF4" s="250" t="s">
        <v>49</v>
      </c>
      <c r="AG4" s="250" t="s">
        <v>50</v>
      </c>
      <c r="AH4" s="250" t="s">
        <v>51</v>
      </c>
      <c r="AI4" s="250" t="s">
        <v>52</v>
      </c>
    </row>
    <row r="5" spans="1:35">
      <c r="A5" s="92"/>
      <c r="L5" s="251" t="s">
        <v>252</v>
      </c>
      <c r="M5" s="252">
        <v>9471</v>
      </c>
      <c r="N5" s="252">
        <v>9471</v>
      </c>
      <c r="O5" s="252">
        <v>8981</v>
      </c>
      <c r="P5" s="252">
        <v>8981</v>
      </c>
      <c r="Q5" s="252">
        <v>8981</v>
      </c>
      <c r="R5" s="252">
        <v>8981</v>
      </c>
      <c r="S5" s="252">
        <v>8981</v>
      </c>
      <c r="T5" s="252">
        <v>8981</v>
      </c>
      <c r="U5" s="252">
        <v>8981</v>
      </c>
      <c r="V5" s="252">
        <v>8981</v>
      </c>
      <c r="W5" s="252">
        <v>7774</v>
      </c>
      <c r="X5" s="252">
        <v>7329</v>
      </c>
      <c r="Y5" s="252">
        <v>6383</v>
      </c>
      <c r="Z5" s="252">
        <v>8371</v>
      </c>
      <c r="AA5" s="252">
        <v>7763</v>
      </c>
      <c r="AB5" s="252">
        <v>7352</v>
      </c>
      <c r="AC5" s="252">
        <v>9022</v>
      </c>
      <c r="AD5" s="252">
        <v>9022</v>
      </c>
      <c r="AE5" s="252">
        <v>10692</v>
      </c>
      <c r="AF5" s="252">
        <v>10692</v>
      </c>
      <c r="AG5" s="252">
        <v>10692</v>
      </c>
      <c r="AH5" s="252">
        <v>10692</v>
      </c>
      <c r="AI5" s="252">
        <v>10692</v>
      </c>
    </row>
    <row r="6" spans="1:35">
      <c r="A6" s="92"/>
      <c r="L6" s="251" t="s">
        <v>251</v>
      </c>
      <c r="M6" s="252">
        <v>20454</v>
      </c>
      <c r="N6" s="252">
        <v>18116</v>
      </c>
      <c r="O6" s="252">
        <v>16238</v>
      </c>
      <c r="P6" s="252">
        <v>15029</v>
      </c>
      <c r="Q6" s="252">
        <v>14458</v>
      </c>
      <c r="R6" s="252">
        <v>10135</v>
      </c>
      <c r="S6" s="252">
        <v>9159</v>
      </c>
      <c r="T6" s="252">
        <v>7217</v>
      </c>
      <c r="U6" s="252">
        <v>5217</v>
      </c>
      <c r="V6" s="252">
        <v>5217</v>
      </c>
      <c r="W6" s="252">
        <v>3264</v>
      </c>
      <c r="X6" s="252">
        <v>3264</v>
      </c>
      <c r="Y6" s="252">
        <v>3264</v>
      </c>
      <c r="Z6" s="252">
        <v>3264</v>
      </c>
      <c r="AA6" s="252">
        <v>3264</v>
      </c>
      <c r="AB6" s="252">
        <v>3264</v>
      </c>
      <c r="AC6" s="252">
        <v>638</v>
      </c>
      <c r="AD6" s="252">
        <v>0</v>
      </c>
      <c r="AE6" s="252">
        <v>0</v>
      </c>
      <c r="AF6" s="252">
        <v>0</v>
      </c>
      <c r="AG6" s="252">
        <v>0</v>
      </c>
      <c r="AH6" s="252">
        <v>0</v>
      </c>
      <c r="AI6" s="252">
        <v>0</v>
      </c>
    </row>
    <row r="7" spans="1:35">
      <c r="A7" s="92"/>
      <c r="L7" s="251" t="s">
        <v>137</v>
      </c>
      <c r="M7" s="252">
        <v>30760</v>
      </c>
      <c r="N7" s="252">
        <v>28878</v>
      </c>
      <c r="O7" s="252">
        <v>29320</v>
      </c>
      <c r="P7" s="252">
        <v>30910</v>
      </c>
      <c r="Q7" s="252">
        <v>31620</v>
      </c>
      <c r="R7" s="252">
        <v>31620</v>
      </c>
      <c r="S7" s="252">
        <v>33085</v>
      </c>
      <c r="T7" s="252">
        <v>34085</v>
      </c>
      <c r="U7" s="252">
        <v>35405</v>
      </c>
      <c r="V7" s="252">
        <v>34224</v>
      </c>
      <c r="W7" s="252">
        <v>36410</v>
      </c>
      <c r="X7" s="252">
        <v>36165</v>
      </c>
      <c r="Y7" s="252">
        <v>36575</v>
      </c>
      <c r="Z7" s="252">
        <v>34589</v>
      </c>
      <c r="AA7" s="252">
        <v>35089</v>
      </c>
      <c r="AB7" s="252">
        <v>34820</v>
      </c>
      <c r="AC7" s="252">
        <v>34419</v>
      </c>
      <c r="AD7" s="252">
        <v>33729</v>
      </c>
      <c r="AE7" s="252">
        <v>31829</v>
      </c>
      <c r="AF7" s="252">
        <v>31829</v>
      </c>
      <c r="AG7" s="252">
        <v>31829</v>
      </c>
      <c r="AH7" s="252">
        <v>31904</v>
      </c>
      <c r="AI7" s="252">
        <v>31904</v>
      </c>
    </row>
    <row r="8" spans="1:35">
      <c r="A8" s="92"/>
      <c r="L8" s="251" t="s">
        <v>250</v>
      </c>
      <c r="M8" s="252">
        <v>4037.8</v>
      </c>
      <c r="N8" s="252">
        <v>4092.6039640640079</v>
      </c>
      <c r="O8" s="252">
        <v>4198.4143602624335</v>
      </c>
      <c r="P8" s="252">
        <v>4253.7977343873135</v>
      </c>
      <c r="Q8" s="252">
        <v>4309.1811085121917</v>
      </c>
      <c r="R8" s="252">
        <v>4854.5644826370708</v>
      </c>
      <c r="S8" s="252">
        <v>4909.9478567619499</v>
      </c>
      <c r="T8" s="252">
        <v>4965.331230886829</v>
      </c>
      <c r="U8" s="252">
        <v>5020.714605011708</v>
      </c>
      <c r="V8" s="252">
        <v>5076.0979791365871</v>
      </c>
      <c r="W8" s="252">
        <v>4830.8669929990328</v>
      </c>
      <c r="X8" s="252">
        <v>4888.2503671239119</v>
      </c>
      <c r="Y8" s="252">
        <v>4945.6337412487901</v>
      </c>
      <c r="Z8" s="252">
        <v>5003.0171153736701</v>
      </c>
      <c r="AA8" s="252">
        <v>5060.4004894985483</v>
      </c>
      <c r="AB8" s="252">
        <v>5117.7838636234274</v>
      </c>
      <c r="AC8" s="252">
        <v>5175.1672377483064</v>
      </c>
      <c r="AD8" s="252">
        <v>5232.5506118731855</v>
      </c>
      <c r="AE8" s="252">
        <v>5289.9339859980646</v>
      </c>
      <c r="AF8" s="252">
        <v>5347.3173601229437</v>
      </c>
      <c r="AG8" s="252">
        <v>5404.7007342478228</v>
      </c>
      <c r="AH8" s="252">
        <v>5462.0841083727018</v>
      </c>
      <c r="AI8" s="252">
        <v>5519.4674824975809</v>
      </c>
    </row>
    <row r="9" spans="1:35">
      <c r="A9" s="92"/>
      <c r="L9" s="251" t="s">
        <v>249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0</v>
      </c>
      <c r="S9" s="252">
        <v>0</v>
      </c>
      <c r="T9" s="252">
        <v>0</v>
      </c>
      <c r="U9" s="252">
        <v>0</v>
      </c>
      <c r="V9" s="252">
        <v>0</v>
      </c>
      <c r="W9" s="252">
        <v>0</v>
      </c>
      <c r="X9" s="252">
        <v>304</v>
      </c>
      <c r="Y9" s="252">
        <v>304</v>
      </c>
      <c r="Z9" s="252">
        <v>304</v>
      </c>
      <c r="AA9" s="252">
        <v>1104</v>
      </c>
      <c r="AB9" s="252">
        <v>1104</v>
      </c>
      <c r="AC9" s="252">
        <v>2242</v>
      </c>
      <c r="AD9" s="252">
        <v>4522</v>
      </c>
      <c r="AE9" s="252">
        <v>6164</v>
      </c>
      <c r="AF9" s="252">
        <v>6664</v>
      </c>
      <c r="AG9" s="252">
        <v>8164</v>
      </c>
      <c r="AH9" s="252">
        <v>9564</v>
      </c>
      <c r="AI9" s="252">
        <v>10964</v>
      </c>
    </row>
    <row r="10" spans="1:35">
      <c r="A10" s="92"/>
      <c r="L10" s="251" t="s">
        <v>248</v>
      </c>
      <c r="M10" s="252">
        <v>4000</v>
      </c>
      <c r="N10" s="252">
        <v>4000</v>
      </c>
      <c r="O10" s="252">
        <v>4000</v>
      </c>
      <c r="P10" s="252">
        <v>4000</v>
      </c>
      <c r="Q10" s="252">
        <v>4000</v>
      </c>
      <c r="R10" s="252">
        <v>5000</v>
      </c>
      <c r="S10" s="252">
        <v>6000</v>
      </c>
      <c r="T10" s="252">
        <v>6000</v>
      </c>
      <c r="U10" s="252">
        <v>6000</v>
      </c>
      <c r="V10" s="252">
        <v>7400</v>
      </c>
      <c r="W10" s="252">
        <v>7400</v>
      </c>
      <c r="X10" s="252">
        <v>7400</v>
      </c>
      <c r="Y10" s="252">
        <v>7400</v>
      </c>
      <c r="Z10" s="252">
        <v>7400</v>
      </c>
      <c r="AA10" s="252">
        <v>7400</v>
      </c>
      <c r="AB10" s="252">
        <v>8400</v>
      </c>
      <c r="AC10" s="252">
        <v>8400</v>
      </c>
      <c r="AD10" s="252">
        <v>11400</v>
      </c>
      <c r="AE10" s="252">
        <v>11400</v>
      </c>
      <c r="AF10" s="252">
        <v>11400</v>
      </c>
      <c r="AG10" s="252">
        <v>11400</v>
      </c>
      <c r="AH10" s="252">
        <v>11400</v>
      </c>
      <c r="AI10" s="252">
        <v>11400</v>
      </c>
    </row>
    <row r="11" spans="1:35">
      <c r="A11" s="92"/>
      <c r="L11" s="251" t="s">
        <v>247</v>
      </c>
      <c r="M11" s="252">
        <v>6726.67</v>
      </c>
      <c r="N11" s="252">
        <v>7130.4437161379874</v>
      </c>
      <c r="O11" s="252">
        <v>7905.1651694373541</v>
      </c>
      <c r="P11" s="252">
        <v>8844.4883182245267</v>
      </c>
      <c r="Q11" s="252">
        <v>9977.5090342549629</v>
      </c>
      <c r="R11" s="252">
        <v>11447.795557672269</v>
      </c>
      <c r="S11" s="252">
        <v>12514.880725213756</v>
      </c>
      <c r="T11" s="252">
        <v>13668.803191237401</v>
      </c>
      <c r="U11" s="252">
        <v>14640.864044977654</v>
      </c>
      <c r="V11" s="252">
        <v>15604.334913306137</v>
      </c>
      <c r="W11" s="252">
        <v>16537.336935974494</v>
      </c>
      <c r="X11" s="252">
        <v>17276.481461548599</v>
      </c>
      <c r="Y11" s="252">
        <v>18093.362306132371</v>
      </c>
      <c r="Z11" s="252">
        <v>18808.556294786438</v>
      </c>
      <c r="AA11" s="252">
        <v>18967.623890333085</v>
      </c>
      <c r="AB11" s="252">
        <v>19036.109893353532</v>
      </c>
      <c r="AC11" s="252">
        <v>19096.544201348268</v>
      </c>
      <c r="AD11" s="252">
        <v>19149.442618201439</v>
      </c>
      <c r="AE11" s="252">
        <v>19195.307707542484</v>
      </c>
      <c r="AF11" s="252">
        <v>19266.226448737223</v>
      </c>
      <c r="AG11" s="252">
        <v>19331.470030005643</v>
      </c>
      <c r="AH11" s="252">
        <v>19391.407174740918</v>
      </c>
      <c r="AI11" s="252">
        <v>19446.403563107717</v>
      </c>
    </row>
    <row r="12" spans="1:35">
      <c r="A12" s="92"/>
      <c r="L12" s="251" t="s">
        <v>246</v>
      </c>
      <c r="M12" s="252">
        <v>4083</v>
      </c>
      <c r="N12" s="252">
        <v>4616</v>
      </c>
      <c r="O12" s="252">
        <v>5041</v>
      </c>
      <c r="P12" s="252">
        <v>5125.3</v>
      </c>
      <c r="Q12" s="252">
        <v>6390.6</v>
      </c>
      <c r="R12" s="252">
        <v>7455.9</v>
      </c>
      <c r="S12" s="252">
        <v>9145.9</v>
      </c>
      <c r="T12" s="252">
        <v>12580.9</v>
      </c>
      <c r="U12" s="252">
        <v>16250.9</v>
      </c>
      <c r="V12" s="252">
        <v>19075.900000000001</v>
      </c>
      <c r="W12" s="252">
        <v>21545.9</v>
      </c>
      <c r="X12" s="252">
        <v>24338.9</v>
      </c>
      <c r="Y12" s="252">
        <v>26586.9</v>
      </c>
      <c r="Z12" s="252">
        <v>28494.9</v>
      </c>
      <c r="AA12" s="252">
        <v>29354.9</v>
      </c>
      <c r="AB12" s="252">
        <v>30214.9</v>
      </c>
      <c r="AC12" s="252">
        <v>31074.9</v>
      </c>
      <c r="AD12" s="252">
        <v>31934.9</v>
      </c>
      <c r="AE12" s="252">
        <v>32794.9</v>
      </c>
      <c r="AF12" s="252">
        <v>33654.9</v>
      </c>
      <c r="AG12" s="252">
        <v>34154.9</v>
      </c>
      <c r="AH12" s="252">
        <v>35374.9</v>
      </c>
      <c r="AI12" s="252">
        <v>35374.9</v>
      </c>
    </row>
    <row r="13" spans="1:35">
      <c r="A13" s="92"/>
      <c r="L13" s="251" t="s">
        <v>245</v>
      </c>
      <c r="M13" s="252">
        <v>2262.9</v>
      </c>
      <c r="N13" s="252">
        <v>3426.2523842874075</v>
      </c>
      <c r="O13" s="252">
        <v>4222.6400070035561</v>
      </c>
      <c r="P13" s="252">
        <v>4760.3563919913186</v>
      </c>
      <c r="Q13" s="252">
        <v>5347.6558154778577</v>
      </c>
      <c r="R13" s="252">
        <v>5989.2452653130513</v>
      </c>
      <c r="S13" s="252">
        <v>6690.2873491717637</v>
      </c>
      <c r="T13" s="252">
        <v>7456.4449517987478</v>
      </c>
      <c r="U13" s="252">
        <v>8229.0764690638662</v>
      </c>
      <c r="V13" s="252">
        <v>9008.6611755909034</v>
      </c>
      <c r="W13" s="252">
        <v>9795.7068935496518</v>
      </c>
      <c r="X13" s="252">
        <v>10590.751705989223</v>
      </c>
      <c r="Y13" s="252">
        <v>11394.365772970243</v>
      </c>
      <c r="Z13" s="252">
        <v>12207.153256663863</v>
      </c>
      <c r="AA13" s="252">
        <v>13029.754361955649</v>
      </c>
      <c r="AB13" s="252">
        <v>13862.847499484562</v>
      </c>
      <c r="AC13" s="252">
        <v>14707.151578463214</v>
      </c>
      <c r="AD13" s="252">
        <v>15563.428437066235</v>
      </c>
      <c r="AE13" s="252">
        <v>16432.485418640848</v>
      </c>
      <c r="AF13" s="252">
        <v>17315.178102489008</v>
      </c>
      <c r="AG13" s="252">
        <v>18212.413198495349</v>
      </c>
      <c r="AH13" s="252">
        <v>19125.151615431772</v>
      </c>
      <c r="AI13" s="252">
        <v>20054.41171335919</v>
      </c>
    </row>
    <row r="14" spans="1:35">
      <c r="A14" s="92"/>
      <c r="L14" s="251" t="s">
        <v>244</v>
      </c>
      <c r="M14" s="252">
        <v>1862</v>
      </c>
      <c r="N14" s="252">
        <v>2435.1626402704956</v>
      </c>
      <c r="O14" s="252">
        <v>2124.3252805409907</v>
      </c>
      <c r="P14" s="252">
        <v>3037.4879208114862</v>
      </c>
      <c r="Q14" s="252">
        <v>3040.6505610819818</v>
      </c>
      <c r="R14" s="252">
        <v>3773.8132013524773</v>
      </c>
      <c r="S14" s="252">
        <v>3776.9758416229724</v>
      </c>
      <c r="T14" s="252">
        <v>3780.138481893468</v>
      </c>
      <c r="U14" s="252">
        <v>3883.3011221639636</v>
      </c>
      <c r="V14" s="252">
        <v>4286.4637624344587</v>
      </c>
      <c r="W14" s="252">
        <v>4289.6264027049538</v>
      </c>
      <c r="X14" s="252">
        <v>4292.7890429754498</v>
      </c>
      <c r="Y14" s="252">
        <v>4295.9516832459449</v>
      </c>
      <c r="Z14" s="252">
        <v>4299.11432351644</v>
      </c>
      <c r="AA14" s="252">
        <v>4302.276963786936</v>
      </c>
      <c r="AB14" s="252">
        <v>4305.4396040574311</v>
      </c>
      <c r="AC14" s="252">
        <v>4308.6022443279271</v>
      </c>
      <c r="AD14" s="252">
        <v>4311.7648845984222</v>
      </c>
      <c r="AE14" s="252">
        <v>4314.9275248689173</v>
      </c>
      <c r="AF14" s="252">
        <v>4318.0901651394133</v>
      </c>
      <c r="AG14" s="252">
        <v>4321.2528054099084</v>
      </c>
      <c r="AH14" s="252">
        <v>4324.4154456804035</v>
      </c>
      <c r="AI14" s="252">
        <v>4327.5780859508995</v>
      </c>
    </row>
    <row r="15" spans="1:35">
      <c r="A15" s="92"/>
      <c r="L15" s="251" t="s">
        <v>243</v>
      </c>
      <c r="M15" s="252">
        <v>2892.7600000000007</v>
      </c>
      <c r="N15" s="252">
        <v>2959.902664957458</v>
      </c>
      <c r="O15" s="252">
        <v>3048.783895389749</v>
      </c>
      <c r="P15" s="252">
        <v>3123.4090595990183</v>
      </c>
      <c r="Q15" s="252">
        <v>3229.6960625034562</v>
      </c>
      <c r="R15" s="252">
        <v>3317.5731088212178</v>
      </c>
      <c r="S15" s="252">
        <v>3416.9769701468849</v>
      </c>
      <c r="T15" s="252">
        <v>3501.851621618142</v>
      </c>
      <c r="U15" s="252">
        <v>3641.8255401400888</v>
      </c>
      <c r="V15" s="252">
        <v>3747.2586781251998</v>
      </c>
      <c r="W15" s="252">
        <v>3918.5563403914625</v>
      </c>
      <c r="X15" s="252">
        <v>4095.1726805424987</v>
      </c>
      <c r="Y15" s="252">
        <v>4399.4328873244613</v>
      </c>
      <c r="Z15" s="252">
        <v>4768.083172656723</v>
      </c>
      <c r="AA15" s="252">
        <v>5238.7504090710045</v>
      </c>
      <c r="AB15" s="252">
        <v>5638.1296358799109</v>
      </c>
      <c r="AC15" s="252">
        <v>6051.9903881970986</v>
      </c>
      <c r="AD15" s="252">
        <v>6325.1837194164937</v>
      </c>
      <c r="AE15" s="252">
        <v>6593.1091924283974</v>
      </c>
      <c r="AF15" s="252">
        <v>6842.7555594103414</v>
      </c>
      <c r="AG15" s="252">
        <v>7184.1130544331918</v>
      </c>
      <c r="AH15" s="252">
        <v>7397.1732685224997</v>
      </c>
      <c r="AI15" s="252">
        <v>7701.9290396594388</v>
      </c>
    </row>
    <row r="16" spans="1:35">
      <c r="A16" s="92"/>
      <c r="L16" s="251" t="s">
        <v>140</v>
      </c>
      <c r="M16" s="252">
        <v>4445</v>
      </c>
      <c r="N16" s="252">
        <v>4445</v>
      </c>
      <c r="O16" s="252">
        <v>3572</v>
      </c>
      <c r="P16" s="252">
        <v>3572</v>
      </c>
      <c r="Q16" s="252">
        <v>3572</v>
      </c>
      <c r="R16" s="252">
        <v>3572</v>
      </c>
      <c r="S16" s="252">
        <v>3572</v>
      </c>
      <c r="T16" s="252">
        <v>3431</v>
      </c>
      <c r="U16" s="252">
        <v>3431</v>
      </c>
      <c r="V16" s="252">
        <v>3431</v>
      </c>
      <c r="W16" s="252">
        <v>4043</v>
      </c>
      <c r="X16" s="252">
        <v>4043</v>
      </c>
      <c r="Y16" s="252">
        <v>4043</v>
      </c>
      <c r="Z16" s="252">
        <v>4043</v>
      </c>
      <c r="AA16" s="252">
        <v>4043</v>
      </c>
      <c r="AB16" s="252">
        <v>4793</v>
      </c>
      <c r="AC16" s="252">
        <v>5509</v>
      </c>
      <c r="AD16" s="252">
        <v>5509</v>
      </c>
      <c r="AE16" s="252">
        <v>5509</v>
      </c>
      <c r="AF16" s="252">
        <v>5509</v>
      </c>
      <c r="AG16" s="252">
        <v>5509</v>
      </c>
      <c r="AH16" s="252">
        <v>5509</v>
      </c>
      <c r="AI16" s="252">
        <v>5509</v>
      </c>
    </row>
    <row r="17" spans="1:35">
      <c r="A17" s="92"/>
      <c r="L17" s="251" t="s">
        <v>206</v>
      </c>
      <c r="M17" s="253">
        <f t="shared" ref="M17:AI17" si="0">SUM(M5:M16)</f>
        <v>90995.12999999999</v>
      </c>
      <c r="N17" s="253">
        <f t="shared" si="0"/>
        <v>89570.365369717358</v>
      </c>
      <c r="O17" s="253">
        <f t="shared" si="0"/>
        <v>88651.328712634073</v>
      </c>
      <c r="P17" s="253">
        <f t="shared" si="0"/>
        <v>91636.839425013663</v>
      </c>
      <c r="Q17" s="253">
        <f t="shared" si="0"/>
        <v>94926.292581830465</v>
      </c>
      <c r="R17" s="253">
        <f t="shared" si="0"/>
        <v>96146.891615796078</v>
      </c>
      <c r="S17" s="253">
        <f t="shared" si="0"/>
        <v>101251.96874291734</v>
      </c>
      <c r="T17" s="253">
        <f t="shared" si="0"/>
        <v>105667.4694774346</v>
      </c>
      <c r="U17" s="253">
        <f t="shared" si="0"/>
        <v>110700.68178135726</v>
      </c>
      <c r="V17" s="253">
        <f t="shared" si="0"/>
        <v>116051.71650859331</v>
      </c>
      <c r="W17" s="253">
        <f t="shared" si="0"/>
        <v>119808.99356561957</v>
      </c>
      <c r="X17" s="253">
        <f t="shared" si="0"/>
        <v>123987.34525817969</v>
      </c>
      <c r="Y17" s="253">
        <f t="shared" si="0"/>
        <v>127684.64639092181</v>
      </c>
      <c r="Z17" s="253">
        <f t="shared" si="0"/>
        <v>131551.82416299713</v>
      </c>
      <c r="AA17" s="253">
        <f t="shared" si="0"/>
        <v>134616.70611464523</v>
      </c>
      <c r="AB17" s="253">
        <f t="shared" si="0"/>
        <v>137908.21049639885</v>
      </c>
      <c r="AC17" s="253">
        <f t="shared" si="0"/>
        <v>140644.35565008479</v>
      </c>
      <c r="AD17" s="253">
        <f t="shared" si="0"/>
        <v>146699.27027115581</v>
      </c>
      <c r="AE17" s="253">
        <f t="shared" si="0"/>
        <v>150214.66382947873</v>
      </c>
      <c r="AF17" s="253">
        <f t="shared" si="0"/>
        <v>152838.46763589894</v>
      </c>
      <c r="AG17" s="253">
        <f t="shared" si="0"/>
        <v>156202.8498225919</v>
      </c>
      <c r="AH17" s="253">
        <f t="shared" si="0"/>
        <v>160144.13161274832</v>
      </c>
      <c r="AI17" s="253">
        <f t="shared" si="0"/>
        <v>162893.68988457482</v>
      </c>
    </row>
    <row r="18" spans="1:35">
      <c r="A18" s="92"/>
      <c r="L18" s="251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</row>
    <row r="19" spans="1:35">
      <c r="A19" s="92"/>
      <c r="L19" s="251" t="s">
        <v>242</v>
      </c>
      <c r="M19" s="254">
        <v>60493.935460497203</v>
      </c>
      <c r="N19" s="254">
        <v>60741.076615767743</v>
      </c>
      <c r="O19" s="254">
        <v>60585.578333281577</v>
      </c>
      <c r="P19" s="254">
        <v>60281.374963320312</v>
      </c>
      <c r="Q19" s="254">
        <v>59843.235107832654</v>
      </c>
      <c r="R19" s="254">
        <v>59517.547194479252</v>
      </c>
      <c r="S19" s="254">
        <v>59399.109296532682</v>
      </c>
      <c r="T19" s="254">
        <v>59294.79120327175</v>
      </c>
      <c r="U19" s="254">
        <v>59075.608181649928</v>
      </c>
      <c r="V19" s="254">
        <v>58952.245734666554</v>
      </c>
      <c r="W19" s="254">
        <v>58861.410580388365</v>
      </c>
      <c r="X19" s="255">
        <v>58728.12065891338</v>
      </c>
      <c r="Y19" s="255">
        <v>58692.330226954909</v>
      </c>
      <c r="Z19" s="255">
        <v>59021.220048351934</v>
      </c>
      <c r="AA19" s="255">
        <v>59725.378953662483</v>
      </c>
      <c r="AB19" s="254">
        <v>60330.613431506674</v>
      </c>
      <c r="AC19" s="255">
        <v>61122.495257013259</v>
      </c>
      <c r="AD19" s="255">
        <v>62063.573110774516</v>
      </c>
      <c r="AE19" s="255">
        <v>63124.359245511965</v>
      </c>
      <c r="AF19" s="255">
        <v>63975.920587081753</v>
      </c>
      <c r="AG19" s="255">
        <v>65154.234324720375</v>
      </c>
      <c r="AH19" s="254">
        <v>66564.439788164309</v>
      </c>
      <c r="AI19" s="255">
        <v>68140.143916454006</v>
      </c>
    </row>
    <row r="20" spans="1:35">
      <c r="B20" s="92"/>
    </row>
    <row r="21" spans="1:35">
      <c r="B21" s="92"/>
      <c r="T21" s="91"/>
    </row>
    <row r="22" spans="1:35">
      <c r="B22" s="90"/>
      <c r="L22" s="251" t="s">
        <v>551</v>
      </c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</row>
    <row r="23" spans="1:35">
      <c r="B23" s="92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</row>
    <row r="24" spans="1:35">
      <c r="B24" s="92"/>
      <c r="L24" s="260"/>
      <c r="M24" s="261" t="s">
        <v>30</v>
      </c>
      <c r="N24" s="261" t="s">
        <v>31</v>
      </c>
      <c r="O24" s="261" t="s">
        <v>32</v>
      </c>
      <c r="P24" s="261" t="s">
        <v>33</v>
      </c>
      <c r="Q24" s="261" t="s">
        <v>34</v>
      </c>
      <c r="R24" s="261" t="s">
        <v>35</v>
      </c>
      <c r="S24" s="261" t="s">
        <v>36</v>
      </c>
      <c r="T24" s="261" t="s">
        <v>37</v>
      </c>
      <c r="U24" s="261" t="s">
        <v>38</v>
      </c>
      <c r="V24" s="261" t="s">
        <v>39</v>
      </c>
      <c r="W24" s="261" t="s">
        <v>40</v>
      </c>
      <c r="X24" s="261" t="s">
        <v>41</v>
      </c>
      <c r="Y24" s="261" t="s">
        <v>42</v>
      </c>
      <c r="Z24" s="261" t="s">
        <v>43</v>
      </c>
      <c r="AA24" s="261" t="s">
        <v>44</v>
      </c>
      <c r="AB24" s="261" t="s">
        <v>45</v>
      </c>
      <c r="AC24" s="261" t="s">
        <v>46</v>
      </c>
      <c r="AD24" s="261" t="s">
        <v>47</v>
      </c>
      <c r="AE24" s="261" t="s">
        <v>48</v>
      </c>
      <c r="AF24" s="261" t="s">
        <v>49</v>
      </c>
      <c r="AG24" s="261" t="s">
        <v>50</v>
      </c>
      <c r="AH24" s="261" t="s">
        <v>51</v>
      </c>
      <c r="AI24" s="261" t="s">
        <v>52</v>
      </c>
    </row>
    <row r="25" spans="1:35">
      <c r="L25" s="251" t="s">
        <v>244</v>
      </c>
      <c r="M25" s="252">
        <v>1467</v>
      </c>
      <c r="N25" s="252">
        <v>2037</v>
      </c>
      <c r="O25" s="252">
        <v>1723</v>
      </c>
      <c r="P25" s="252">
        <v>2633</v>
      </c>
      <c r="Q25" s="252">
        <v>2633</v>
      </c>
      <c r="R25" s="252">
        <v>3363</v>
      </c>
      <c r="S25" s="252">
        <v>3363</v>
      </c>
      <c r="T25" s="252">
        <v>3363</v>
      </c>
      <c r="U25" s="252">
        <v>3463</v>
      </c>
      <c r="V25" s="252">
        <v>3863</v>
      </c>
      <c r="W25" s="252">
        <v>3863</v>
      </c>
      <c r="X25" s="252">
        <v>3863</v>
      </c>
      <c r="Y25" s="252">
        <v>3863</v>
      </c>
      <c r="Z25" s="252">
        <v>3863</v>
      </c>
      <c r="AA25" s="252">
        <v>3863</v>
      </c>
      <c r="AB25" s="252">
        <v>3863</v>
      </c>
      <c r="AC25" s="252">
        <v>3863</v>
      </c>
      <c r="AD25" s="252">
        <v>3863</v>
      </c>
      <c r="AE25" s="252">
        <v>3863</v>
      </c>
      <c r="AF25" s="252">
        <v>3863</v>
      </c>
      <c r="AG25" s="252">
        <v>3863</v>
      </c>
      <c r="AH25" s="252">
        <v>3863</v>
      </c>
      <c r="AI25" s="252">
        <v>3863</v>
      </c>
    </row>
    <row r="26" spans="1:35">
      <c r="B26" s="92"/>
      <c r="L26" s="251" t="s">
        <v>249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304</v>
      </c>
      <c r="Y26" s="252">
        <v>304</v>
      </c>
      <c r="Z26" s="252">
        <v>304</v>
      </c>
      <c r="AA26" s="252">
        <v>1104</v>
      </c>
      <c r="AB26" s="252">
        <v>1104</v>
      </c>
      <c r="AC26" s="252">
        <v>2242</v>
      </c>
      <c r="AD26" s="252">
        <v>4522</v>
      </c>
      <c r="AE26" s="252">
        <v>6164</v>
      </c>
      <c r="AF26" s="252">
        <v>6664</v>
      </c>
      <c r="AG26" s="252">
        <v>8164</v>
      </c>
      <c r="AH26" s="252">
        <v>9564</v>
      </c>
      <c r="AI26" s="252">
        <v>10964</v>
      </c>
    </row>
    <row r="27" spans="1:35">
      <c r="D27" s="97"/>
      <c r="E27" s="96"/>
      <c r="F27" s="96"/>
      <c r="G27" s="96"/>
      <c r="H27" s="96"/>
      <c r="I27" s="96"/>
      <c r="J27" s="96"/>
      <c r="K27" s="96"/>
      <c r="L27" s="251" t="s">
        <v>251</v>
      </c>
      <c r="M27" s="252">
        <v>20454</v>
      </c>
      <c r="N27" s="252">
        <v>18116</v>
      </c>
      <c r="O27" s="252">
        <v>16238</v>
      </c>
      <c r="P27" s="252">
        <v>15029</v>
      </c>
      <c r="Q27" s="252">
        <v>14458</v>
      </c>
      <c r="R27" s="252">
        <v>10135</v>
      </c>
      <c r="S27" s="252">
        <v>9159</v>
      </c>
      <c r="T27" s="252">
        <v>7217</v>
      </c>
      <c r="U27" s="252">
        <v>5217</v>
      </c>
      <c r="V27" s="252">
        <v>5217</v>
      </c>
      <c r="W27" s="252">
        <v>3264</v>
      </c>
      <c r="X27" s="252">
        <v>3264</v>
      </c>
      <c r="Y27" s="252">
        <v>3264</v>
      </c>
      <c r="Z27" s="252">
        <v>3264</v>
      </c>
      <c r="AA27" s="252">
        <v>3264</v>
      </c>
      <c r="AB27" s="252">
        <v>3264</v>
      </c>
      <c r="AC27" s="252">
        <v>638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  <c r="AI27" s="252">
        <v>0</v>
      </c>
    </row>
    <row r="28" spans="1:35">
      <c r="L28" s="251" t="s">
        <v>137</v>
      </c>
      <c r="M28" s="252">
        <v>30188</v>
      </c>
      <c r="N28" s="252">
        <v>28306</v>
      </c>
      <c r="O28" s="252">
        <v>28748</v>
      </c>
      <c r="P28" s="252">
        <v>30263</v>
      </c>
      <c r="Q28" s="252">
        <v>30973</v>
      </c>
      <c r="R28" s="252">
        <v>30973</v>
      </c>
      <c r="S28" s="252">
        <v>32363</v>
      </c>
      <c r="T28" s="252">
        <v>33363</v>
      </c>
      <c r="U28" s="252">
        <v>34683</v>
      </c>
      <c r="V28" s="252">
        <v>33427</v>
      </c>
      <c r="W28" s="252">
        <v>35613</v>
      </c>
      <c r="X28" s="252">
        <v>35368</v>
      </c>
      <c r="Y28" s="252">
        <v>35703</v>
      </c>
      <c r="Z28" s="252">
        <v>33717</v>
      </c>
      <c r="AA28" s="252">
        <v>34217</v>
      </c>
      <c r="AB28" s="252">
        <v>33873</v>
      </c>
      <c r="AC28" s="252">
        <v>33472</v>
      </c>
      <c r="AD28" s="252">
        <v>32782</v>
      </c>
      <c r="AE28" s="252">
        <v>30807</v>
      </c>
      <c r="AF28" s="252">
        <v>30807</v>
      </c>
      <c r="AG28" s="252">
        <v>30807</v>
      </c>
      <c r="AH28" s="252">
        <v>30807</v>
      </c>
      <c r="AI28" s="252">
        <v>30807</v>
      </c>
    </row>
    <row r="29" spans="1:35">
      <c r="B29" s="89"/>
      <c r="D29" s="95"/>
      <c r="E29" s="94"/>
      <c r="F29" s="94"/>
      <c r="G29" s="94"/>
      <c r="H29" s="94"/>
      <c r="I29" s="94"/>
      <c r="J29" s="94"/>
      <c r="K29" s="94"/>
      <c r="L29" s="251" t="s">
        <v>250</v>
      </c>
      <c r="M29" s="252">
        <v>1699</v>
      </c>
      <c r="N29" s="252">
        <v>1699</v>
      </c>
      <c r="O29" s="252">
        <v>1699</v>
      </c>
      <c r="P29" s="252">
        <v>1699</v>
      </c>
      <c r="Q29" s="252">
        <v>1699</v>
      </c>
      <c r="R29" s="252">
        <v>2189</v>
      </c>
      <c r="S29" s="252">
        <v>2189</v>
      </c>
      <c r="T29" s="252">
        <v>2189</v>
      </c>
      <c r="U29" s="252">
        <v>2189</v>
      </c>
      <c r="V29" s="252">
        <v>2189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  <c r="AH29" s="252">
        <v>2034</v>
      </c>
      <c r="AI29" s="252">
        <v>2034</v>
      </c>
    </row>
    <row r="30" spans="1:35">
      <c r="D30" s="95"/>
      <c r="E30" s="94"/>
      <c r="F30" s="94"/>
      <c r="G30" s="94"/>
      <c r="H30" s="94"/>
      <c r="I30" s="94"/>
      <c r="J30" s="94"/>
      <c r="K30" s="94"/>
      <c r="L30" s="251" t="s">
        <v>287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  <c r="AH30" s="252">
        <v>1122</v>
      </c>
      <c r="AI30" s="252">
        <v>1122</v>
      </c>
    </row>
    <row r="31" spans="1:35">
      <c r="D31" s="95"/>
      <c r="E31" s="94"/>
      <c r="F31" s="94"/>
      <c r="G31" s="94"/>
      <c r="H31" s="94"/>
      <c r="I31" s="94"/>
      <c r="J31" s="94"/>
      <c r="K31" s="94"/>
      <c r="L31" s="251" t="s">
        <v>552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4000</v>
      </c>
      <c r="R31" s="252">
        <v>5000</v>
      </c>
      <c r="S31" s="252">
        <v>6000</v>
      </c>
      <c r="T31" s="252">
        <v>6000</v>
      </c>
      <c r="U31" s="252">
        <v>6000</v>
      </c>
      <c r="V31" s="252">
        <v>7400</v>
      </c>
      <c r="W31" s="252">
        <v>7400</v>
      </c>
      <c r="X31" s="252">
        <v>7400</v>
      </c>
      <c r="Y31" s="252">
        <v>7400</v>
      </c>
      <c r="Z31" s="252">
        <v>7400</v>
      </c>
      <c r="AA31" s="252">
        <v>7400</v>
      </c>
      <c r="AB31" s="252">
        <v>8400</v>
      </c>
      <c r="AC31" s="252">
        <v>8400</v>
      </c>
      <c r="AD31" s="252">
        <v>11400</v>
      </c>
      <c r="AE31" s="252">
        <v>11400</v>
      </c>
      <c r="AF31" s="252">
        <v>11400</v>
      </c>
      <c r="AG31" s="252">
        <v>11400</v>
      </c>
      <c r="AH31" s="252">
        <v>11400</v>
      </c>
      <c r="AI31" s="252">
        <v>11400</v>
      </c>
    </row>
    <row r="32" spans="1:35">
      <c r="L32" s="251" t="s">
        <v>553</v>
      </c>
      <c r="M32" s="252">
        <v>0</v>
      </c>
      <c r="N32" s="252">
        <v>0</v>
      </c>
      <c r="O32" s="252">
        <v>0</v>
      </c>
      <c r="P32" s="252">
        <v>0</v>
      </c>
      <c r="Q32" s="252">
        <v>10</v>
      </c>
      <c r="R32" s="252">
        <v>20</v>
      </c>
      <c r="S32" s="252">
        <v>20</v>
      </c>
      <c r="T32" s="252">
        <v>20</v>
      </c>
      <c r="U32" s="252">
        <v>50</v>
      </c>
      <c r="V32" s="252">
        <v>60</v>
      </c>
      <c r="W32" s="252">
        <v>110</v>
      </c>
      <c r="X32" s="252">
        <v>179</v>
      </c>
      <c r="Y32" s="252">
        <v>313</v>
      </c>
      <c r="Z32" s="252">
        <v>524</v>
      </c>
      <c r="AA32" s="252">
        <v>809</v>
      </c>
      <c r="AB32" s="252">
        <v>1034</v>
      </c>
      <c r="AC32" s="252">
        <v>1244</v>
      </c>
      <c r="AD32" s="252">
        <v>1331</v>
      </c>
      <c r="AE32" s="252">
        <v>1391</v>
      </c>
      <c r="AF32" s="252">
        <v>1451</v>
      </c>
      <c r="AG32" s="252">
        <v>1581</v>
      </c>
      <c r="AH32" s="252">
        <v>1601</v>
      </c>
      <c r="AI32" s="252">
        <v>1691</v>
      </c>
    </row>
    <row r="33" spans="2:35">
      <c r="B33" s="93"/>
      <c r="L33" s="251" t="s">
        <v>252</v>
      </c>
      <c r="M33" s="252">
        <v>9471</v>
      </c>
      <c r="N33" s="252">
        <v>9471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8981</v>
      </c>
      <c r="V33" s="252">
        <v>8981</v>
      </c>
      <c r="W33" s="252">
        <v>7774</v>
      </c>
      <c r="X33" s="252">
        <v>7329</v>
      </c>
      <c r="Y33" s="252">
        <v>6383</v>
      </c>
      <c r="Z33" s="252">
        <v>8371</v>
      </c>
      <c r="AA33" s="252">
        <v>7763</v>
      </c>
      <c r="AB33" s="252">
        <v>7352</v>
      </c>
      <c r="AC33" s="252">
        <v>9022</v>
      </c>
      <c r="AD33" s="252">
        <v>9022</v>
      </c>
      <c r="AE33" s="252">
        <v>10692</v>
      </c>
      <c r="AF33" s="252">
        <v>10692</v>
      </c>
      <c r="AG33" s="252">
        <v>10692</v>
      </c>
      <c r="AH33" s="252">
        <v>10692</v>
      </c>
      <c r="AI33" s="252">
        <v>10692</v>
      </c>
    </row>
    <row r="34" spans="2:35">
      <c r="B34" s="92"/>
      <c r="L34" s="251" t="s">
        <v>138</v>
      </c>
      <c r="M34" s="252">
        <v>1123</v>
      </c>
      <c r="N34" s="252">
        <v>1123</v>
      </c>
      <c r="O34" s="252">
        <v>250</v>
      </c>
      <c r="P34" s="252">
        <v>250</v>
      </c>
      <c r="Q34" s="252">
        <v>250</v>
      </c>
      <c r="R34" s="252">
        <v>250</v>
      </c>
      <c r="S34" s="252">
        <v>250</v>
      </c>
      <c r="T34" s="252">
        <v>109</v>
      </c>
      <c r="U34" s="252">
        <v>109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109</v>
      </c>
      <c r="AC34" s="252">
        <v>75</v>
      </c>
      <c r="AD34" s="252">
        <v>75</v>
      </c>
      <c r="AE34" s="252">
        <v>75</v>
      </c>
      <c r="AF34" s="252">
        <v>75</v>
      </c>
      <c r="AG34" s="252">
        <v>75</v>
      </c>
      <c r="AH34" s="252">
        <v>75</v>
      </c>
      <c r="AI34" s="252">
        <v>75</v>
      </c>
    </row>
    <row r="35" spans="2:35">
      <c r="L35" s="251" t="s">
        <v>554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2744</v>
      </c>
      <c r="W35" s="252">
        <v>3356</v>
      </c>
      <c r="X35" s="252">
        <v>3356</v>
      </c>
      <c r="Y35" s="252">
        <v>3356</v>
      </c>
      <c r="Z35" s="252">
        <v>3356</v>
      </c>
      <c r="AA35" s="252">
        <v>3356</v>
      </c>
      <c r="AB35" s="252">
        <v>4106</v>
      </c>
      <c r="AC35" s="252">
        <v>4856</v>
      </c>
      <c r="AD35" s="252">
        <v>4856</v>
      </c>
      <c r="AE35" s="252">
        <v>4856</v>
      </c>
      <c r="AF35" s="252">
        <v>4856</v>
      </c>
      <c r="AG35" s="252">
        <v>4856</v>
      </c>
      <c r="AH35" s="252">
        <v>4856</v>
      </c>
      <c r="AI35" s="252">
        <v>4856</v>
      </c>
    </row>
    <row r="36" spans="2:35">
      <c r="L36" s="251" t="s">
        <v>555</v>
      </c>
      <c r="M36" s="252">
        <v>3669</v>
      </c>
      <c r="N36" s="252">
        <v>3799</v>
      </c>
      <c r="O36" s="252">
        <v>4267</v>
      </c>
      <c r="P36" s="252">
        <v>4894</v>
      </c>
      <c r="Q36" s="252">
        <v>5670</v>
      </c>
      <c r="R36" s="252">
        <v>6771</v>
      </c>
      <c r="S36" s="252">
        <v>7410</v>
      </c>
      <c r="T36" s="252">
        <v>8115</v>
      </c>
      <c r="U36" s="252">
        <v>9000</v>
      </c>
      <c r="V36" s="252">
        <v>9835</v>
      </c>
      <c r="W36" s="252">
        <v>10651</v>
      </c>
      <c r="X36" s="252">
        <v>11284</v>
      </c>
      <c r="Y36" s="252">
        <v>12005</v>
      </c>
      <c r="Z36" s="252">
        <v>12634</v>
      </c>
      <c r="AA36" s="252">
        <v>12716</v>
      </c>
      <c r="AB36" s="252">
        <v>12716</v>
      </c>
      <c r="AC36" s="252">
        <v>12716</v>
      </c>
      <c r="AD36" s="252">
        <v>12716</v>
      </c>
      <c r="AE36" s="252">
        <v>12716</v>
      </c>
      <c r="AF36" s="252">
        <v>12716</v>
      </c>
      <c r="AG36" s="252">
        <v>12716</v>
      </c>
      <c r="AH36" s="252">
        <v>12716</v>
      </c>
      <c r="AI36" s="252">
        <v>12716</v>
      </c>
    </row>
    <row r="37" spans="2:35">
      <c r="L37" s="251" t="s">
        <v>556</v>
      </c>
      <c r="M37" s="252">
        <v>3368</v>
      </c>
      <c r="N37" s="252">
        <v>3895</v>
      </c>
      <c r="O37" s="252">
        <v>4320</v>
      </c>
      <c r="P37" s="252">
        <v>4320</v>
      </c>
      <c r="Q37" s="252">
        <v>5552</v>
      </c>
      <c r="R37" s="252">
        <v>6584</v>
      </c>
      <c r="S37" s="252">
        <v>8274</v>
      </c>
      <c r="T37" s="252">
        <v>11709</v>
      </c>
      <c r="U37" s="252">
        <v>15379</v>
      </c>
      <c r="V37" s="252">
        <v>18204</v>
      </c>
      <c r="W37" s="252">
        <v>20674</v>
      </c>
      <c r="X37" s="252">
        <v>23467</v>
      </c>
      <c r="Y37" s="252">
        <v>25715</v>
      </c>
      <c r="Z37" s="252">
        <v>27623</v>
      </c>
      <c r="AA37" s="252">
        <v>28483</v>
      </c>
      <c r="AB37" s="252">
        <v>29343</v>
      </c>
      <c r="AC37" s="252">
        <v>30203</v>
      </c>
      <c r="AD37" s="252">
        <v>31063</v>
      </c>
      <c r="AE37" s="252">
        <v>31923</v>
      </c>
      <c r="AF37" s="252">
        <v>32783</v>
      </c>
      <c r="AG37" s="252">
        <v>33283</v>
      </c>
      <c r="AH37" s="252">
        <v>34503</v>
      </c>
      <c r="AI37" s="252">
        <v>34503</v>
      </c>
    </row>
    <row r="38" spans="2:35">
      <c r="L38" s="262" t="s">
        <v>206</v>
      </c>
      <c r="M38" s="253">
        <v>79305</v>
      </c>
      <c r="N38" s="253">
        <v>76312</v>
      </c>
      <c r="O38" s="253">
        <v>74092</v>
      </c>
      <c r="P38" s="253">
        <v>75935</v>
      </c>
      <c r="Q38" s="253">
        <v>78092</v>
      </c>
      <c r="R38" s="253">
        <v>78132</v>
      </c>
      <c r="S38" s="253">
        <v>81875</v>
      </c>
      <c r="T38" s="253">
        <v>84932</v>
      </c>
      <c r="U38" s="253">
        <v>88937</v>
      </c>
      <c r="V38" s="253">
        <v>93151</v>
      </c>
      <c r="W38" s="253">
        <v>95970</v>
      </c>
      <c r="X38" s="253">
        <v>99079</v>
      </c>
      <c r="Y38" s="253">
        <v>101571</v>
      </c>
      <c r="Z38" s="253">
        <v>104321</v>
      </c>
      <c r="AA38" s="253">
        <v>106240</v>
      </c>
      <c r="AB38" s="253">
        <v>108320</v>
      </c>
      <c r="AC38" s="253">
        <v>109887</v>
      </c>
      <c r="AD38" s="253">
        <v>114786</v>
      </c>
      <c r="AE38" s="253">
        <v>117043</v>
      </c>
      <c r="AF38" s="253">
        <v>118463</v>
      </c>
      <c r="AG38" s="253">
        <v>120593</v>
      </c>
      <c r="AH38" s="253">
        <v>123233</v>
      </c>
      <c r="AI38" s="253">
        <v>124723</v>
      </c>
    </row>
    <row r="39" spans="2:35"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</row>
    <row r="40" spans="2:35">
      <c r="L40" s="251" t="s">
        <v>557</v>
      </c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</row>
    <row r="41" spans="2:35"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</row>
    <row r="42" spans="2:35">
      <c r="L42" s="260"/>
      <c r="M42" s="261" t="s">
        <v>30</v>
      </c>
      <c r="N42" s="261" t="s">
        <v>31</v>
      </c>
      <c r="O42" s="261" t="s">
        <v>32</v>
      </c>
      <c r="P42" s="261" t="s">
        <v>33</v>
      </c>
      <c r="Q42" s="261" t="s">
        <v>34</v>
      </c>
      <c r="R42" s="261" t="s">
        <v>35</v>
      </c>
      <c r="S42" s="261" t="s">
        <v>36</v>
      </c>
      <c r="T42" s="261" t="s">
        <v>37</v>
      </c>
      <c r="U42" s="261" t="s">
        <v>38</v>
      </c>
      <c r="V42" s="261" t="s">
        <v>39</v>
      </c>
      <c r="W42" s="261" t="s">
        <v>40</v>
      </c>
      <c r="X42" s="261" t="s">
        <v>41</v>
      </c>
      <c r="Y42" s="261" t="s">
        <v>42</v>
      </c>
      <c r="Z42" s="261" t="s">
        <v>43</v>
      </c>
      <c r="AA42" s="261" t="s">
        <v>44</v>
      </c>
      <c r="AB42" s="261" t="s">
        <v>45</v>
      </c>
      <c r="AC42" s="261" t="s">
        <v>46</v>
      </c>
      <c r="AD42" s="261" t="s">
        <v>47</v>
      </c>
      <c r="AE42" s="261" t="s">
        <v>48</v>
      </c>
      <c r="AF42" s="261" t="s">
        <v>49</v>
      </c>
      <c r="AG42" s="261" t="s">
        <v>50</v>
      </c>
      <c r="AH42" s="261" t="s">
        <v>51</v>
      </c>
      <c r="AI42" s="261" t="s">
        <v>52</v>
      </c>
    </row>
    <row r="43" spans="2:35">
      <c r="L43" s="251" t="s">
        <v>287</v>
      </c>
      <c r="M43" s="252">
        <v>427.9</v>
      </c>
      <c r="N43" s="252">
        <v>428</v>
      </c>
      <c r="O43" s="252">
        <v>448</v>
      </c>
      <c r="P43" s="252">
        <v>448</v>
      </c>
      <c r="Q43" s="252">
        <v>468</v>
      </c>
      <c r="R43" s="252">
        <v>468</v>
      </c>
      <c r="S43" s="252">
        <v>488</v>
      </c>
      <c r="T43" s="252">
        <v>488</v>
      </c>
      <c r="U43" s="252">
        <v>508</v>
      </c>
      <c r="V43" s="252">
        <v>508</v>
      </c>
      <c r="W43" s="252">
        <v>528</v>
      </c>
      <c r="X43" s="252">
        <v>528</v>
      </c>
      <c r="Y43" s="252">
        <v>548</v>
      </c>
      <c r="Z43" s="252">
        <v>548</v>
      </c>
      <c r="AA43" s="252">
        <v>568</v>
      </c>
      <c r="AB43" s="252">
        <v>568</v>
      </c>
      <c r="AC43" s="252">
        <v>588</v>
      </c>
      <c r="AD43" s="252">
        <v>588</v>
      </c>
      <c r="AE43" s="252">
        <v>608</v>
      </c>
      <c r="AF43" s="252">
        <v>608</v>
      </c>
      <c r="AG43" s="252">
        <v>628</v>
      </c>
      <c r="AH43" s="252">
        <v>628</v>
      </c>
      <c r="AI43" s="252">
        <v>648</v>
      </c>
    </row>
    <row r="44" spans="2:35">
      <c r="L44" s="251" t="s">
        <v>245</v>
      </c>
      <c r="M44" s="252">
        <v>537</v>
      </c>
      <c r="N44" s="252">
        <v>1342.5</v>
      </c>
      <c r="O44" s="252">
        <v>1745.25</v>
      </c>
      <c r="P44" s="252">
        <v>1849.9649999999999</v>
      </c>
      <c r="Q44" s="252">
        <v>1960.9629</v>
      </c>
      <c r="R44" s="252">
        <v>2078.6206739999998</v>
      </c>
      <c r="S44" s="252">
        <v>2203.3379144399996</v>
      </c>
      <c r="T44" s="252">
        <v>2335.5381893063995</v>
      </c>
      <c r="U44" s="252">
        <v>2475.6704806647836</v>
      </c>
      <c r="V44" s="252">
        <v>2624.2107095046704</v>
      </c>
      <c r="W44" s="252">
        <v>2781.6633520749506</v>
      </c>
      <c r="X44" s="252">
        <v>2948.5631531994477</v>
      </c>
      <c r="Y44" s="252">
        <v>3125.4769423914145</v>
      </c>
      <c r="Z44" s="252">
        <v>3313.0055589348995</v>
      </c>
      <c r="AA44" s="252">
        <v>3511.7858924709935</v>
      </c>
      <c r="AB44" s="252">
        <v>3722.4930460192531</v>
      </c>
      <c r="AC44" s="252">
        <v>3945.8426287804082</v>
      </c>
      <c r="AD44" s="252">
        <v>4182.5931865072325</v>
      </c>
      <c r="AE44" s="252">
        <v>4433.5487776976661</v>
      </c>
      <c r="AF44" s="252">
        <v>4699.5617043595257</v>
      </c>
      <c r="AG44" s="252">
        <v>4981.5354066210975</v>
      </c>
      <c r="AH44" s="252">
        <v>5280.427531018363</v>
      </c>
      <c r="AI44" s="252">
        <v>5597.2531828794645</v>
      </c>
    </row>
    <row r="45" spans="2:35">
      <c r="L45" s="251" t="s">
        <v>558</v>
      </c>
      <c r="M45" s="252">
        <v>3021</v>
      </c>
      <c r="N45" s="252">
        <v>3290.2771961379872</v>
      </c>
      <c r="O45" s="252">
        <v>3592.4571642373544</v>
      </c>
      <c r="P45" s="252">
        <v>3900.1479981205262</v>
      </c>
      <c r="Q45" s="252">
        <v>4252.4437529488814</v>
      </c>
      <c r="R45" s="252">
        <v>4616.9108159400685</v>
      </c>
      <c r="S45" s="252">
        <v>5040.0801338469091</v>
      </c>
      <c r="T45" s="252">
        <v>5483.9884332432175</v>
      </c>
      <c r="U45" s="252">
        <v>5565.6339870259462</v>
      </c>
      <c r="V45" s="252">
        <v>5688.2563314003037</v>
      </c>
      <c r="W45" s="252">
        <v>5798.941948198204</v>
      </c>
      <c r="X45" s="252">
        <v>5898.2647554322157</v>
      </c>
      <c r="Y45" s="252">
        <v>5986.778144208688</v>
      </c>
      <c r="Z45" s="252">
        <v>6065.015280590871</v>
      </c>
      <c r="AA45" s="252">
        <v>6133.4894756838885</v>
      </c>
      <c r="AB45" s="252">
        <v>6192.6946062144098</v>
      </c>
      <c r="AC45" s="252">
        <v>6243.1055719200276</v>
      </c>
      <c r="AD45" s="252">
        <v>6285.1787791009465</v>
      </c>
      <c r="AE45" s="252">
        <v>6319.3526419959626</v>
      </c>
      <c r="AF45" s="252">
        <v>6377.6448586289926</v>
      </c>
      <c r="AG45" s="252">
        <v>6429.251793370765</v>
      </c>
      <c r="AH45" s="252">
        <v>6474.4613598572632</v>
      </c>
      <c r="AI45" s="252">
        <v>6513.5519637153757</v>
      </c>
    </row>
    <row r="46" spans="2:35">
      <c r="L46" s="251" t="s">
        <v>556</v>
      </c>
      <c r="M46" s="252">
        <v>715</v>
      </c>
      <c r="N46" s="252">
        <v>721</v>
      </c>
      <c r="O46" s="252">
        <v>721</v>
      </c>
      <c r="P46" s="252">
        <v>805.3</v>
      </c>
      <c r="Q46" s="252">
        <v>838.59999999999991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  <c r="AH46" s="252">
        <v>871.89999999999986</v>
      </c>
      <c r="AI46" s="252">
        <v>871.89999999999986</v>
      </c>
    </row>
    <row r="47" spans="2:35">
      <c r="L47" s="251" t="s">
        <v>559</v>
      </c>
      <c r="M47" s="252">
        <v>3266.8</v>
      </c>
      <c r="N47" s="252">
        <v>3304.6071801312173</v>
      </c>
      <c r="O47" s="252">
        <v>3342.414360262434</v>
      </c>
      <c r="P47" s="252">
        <v>3452.414360262434</v>
      </c>
      <c r="Q47" s="252">
        <v>3487.414360262434</v>
      </c>
      <c r="R47" s="252">
        <v>3522.414360262434</v>
      </c>
      <c r="S47" s="252">
        <v>3632.414360262434</v>
      </c>
      <c r="T47" s="252">
        <v>3667.414360262434</v>
      </c>
      <c r="U47" s="252">
        <v>3702.414360262434</v>
      </c>
      <c r="V47" s="252">
        <v>3812.414360262434</v>
      </c>
      <c r="W47" s="252">
        <v>3701.8</v>
      </c>
      <c r="X47" s="252">
        <v>3738.8</v>
      </c>
      <c r="Y47" s="252">
        <v>3850.8</v>
      </c>
      <c r="Z47" s="252">
        <v>3887.8</v>
      </c>
      <c r="AA47" s="252">
        <v>3924.8</v>
      </c>
      <c r="AB47" s="252">
        <v>4036.8</v>
      </c>
      <c r="AC47" s="252">
        <v>4073.8</v>
      </c>
      <c r="AD47" s="252">
        <v>4110.8</v>
      </c>
      <c r="AE47" s="252">
        <v>4222.8</v>
      </c>
      <c r="AF47" s="252">
        <v>4259.8</v>
      </c>
      <c r="AG47" s="252">
        <v>4296.8</v>
      </c>
      <c r="AH47" s="252">
        <v>4408.8</v>
      </c>
      <c r="AI47" s="252">
        <v>4445.8</v>
      </c>
    </row>
    <row r="48" spans="2:35">
      <c r="L48" s="251" t="s">
        <v>560</v>
      </c>
      <c r="M48" s="252">
        <v>1429.8100000000002</v>
      </c>
      <c r="N48" s="252">
        <v>1475.347165301627</v>
      </c>
      <c r="O48" s="252">
        <v>1573.3443053766202</v>
      </c>
      <c r="P48" s="252">
        <v>1625.0766642220153</v>
      </c>
      <c r="Q48" s="252">
        <v>1678.0780999676917</v>
      </c>
      <c r="R48" s="252">
        <v>1732.2728897138561</v>
      </c>
      <c r="S48" s="252">
        <v>1787.5938381609601</v>
      </c>
      <c r="T48" s="252">
        <v>1843.9809138836208</v>
      </c>
      <c r="U48" s="252">
        <v>1901.3801616696235</v>
      </c>
      <c r="V48" s="252">
        <v>1959.7428244327077</v>
      </c>
      <c r="W48" s="252">
        <v>2019.0246265422529</v>
      </c>
      <c r="X48" s="252">
        <v>2079.1851831084123</v>
      </c>
      <c r="Y48" s="252">
        <v>2176.0056905345223</v>
      </c>
      <c r="Z48" s="252">
        <v>2273.6339691628586</v>
      </c>
      <c r="AA48" s="252">
        <v>2372.0386607903329</v>
      </c>
      <c r="AB48" s="252">
        <v>2471.1907509212651</v>
      </c>
      <c r="AC48" s="252">
        <v>2571.0633154801926</v>
      </c>
      <c r="AD48" s="252">
        <v>2671.6313027530141</v>
      </c>
      <c r="AE48" s="252">
        <v>2772.8713446376287</v>
      </c>
      <c r="AF48" s="252">
        <v>2874.7615924397624</v>
      </c>
      <c r="AG48" s="252">
        <v>2977.2815733497555</v>
      </c>
      <c r="AH48" s="252">
        <v>3080.412064443829</v>
      </c>
      <c r="AI48" s="252">
        <v>3184.1349816143329</v>
      </c>
    </row>
    <row r="49" spans="2:35">
      <c r="L49" s="251" t="s">
        <v>244</v>
      </c>
      <c r="M49" s="252">
        <v>395</v>
      </c>
      <c r="N49" s="252">
        <v>398.16264027049544</v>
      </c>
      <c r="O49" s="252">
        <v>401.32528054099083</v>
      </c>
      <c r="P49" s="252">
        <v>404.48792081148628</v>
      </c>
      <c r="Q49" s="252">
        <v>407.65056108198166</v>
      </c>
      <c r="R49" s="252">
        <v>410.81320135247711</v>
      </c>
      <c r="S49" s="252">
        <v>413.9758416229725</v>
      </c>
      <c r="T49" s="252">
        <v>417.13848189346794</v>
      </c>
      <c r="U49" s="252">
        <v>420.30112216396333</v>
      </c>
      <c r="V49" s="252">
        <v>423.46376243445877</v>
      </c>
      <c r="W49" s="252">
        <v>426.62640270495416</v>
      </c>
      <c r="X49" s="252">
        <v>429.7890429754496</v>
      </c>
      <c r="Y49" s="252">
        <v>432.95168324594499</v>
      </c>
      <c r="Z49" s="252">
        <v>436.11432351644044</v>
      </c>
      <c r="AA49" s="252">
        <v>439.27696378693588</v>
      </c>
      <c r="AB49" s="252">
        <v>442.43960405743127</v>
      </c>
      <c r="AC49" s="252">
        <v>445.60224432792666</v>
      </c>
      <c r="AD49" s="252">
        <v>448.7648845984221</v>
      </c>
      <c r="AE49" s="252">
        <v>451.92752486891749</v>
      </c>
      <c r="AF49" s="252">
        <v>455.09016513941293</v>
      </c>
      <c r="AG49" s="252">
        <v>458.25280540990832</v>
      </c>
      <c r="AH49" s="252">
        <v>461.41544568040376</v>
      </c>
      <c r="AI49" s="252">
        <v>464.57808595089921</v>
      </c>
    </row>
    <row r="50" spans="2:35">
      <c r="L50" s="251" t="s">
        <v>553</v>
      </c>
      <c r="M50" s="252">
        <v>12.9</v>
      </c>
      <c r="N50" s="252">
        <v>12.9</v>
      </c>
      <c r="O50" s="252">
        <v>12.9</v>
      </c>
      <c r="P50" s="252">
        <v>16.899999999999999</v>
      </c>
      <c r="Q50" s="252">
        <v>20.9</v>
      </c>
      <c r="R50" s="252">
        <v>24.9</v>
      </c>
      <c r="S50" s="252">
        <v>28.9</v>
      </c>
      <c r="T50" s="252">
        <v>36.9</v>
      </c>
      <c r="U50" s="252">
        <v>44.9</v>
      </c>
      <c r="V50" s="252">
        <v>52.9</v>
      </c>
      <c r="W50" s="252">
        <v>60.9</v>
      </c>
      <c r="X50" s="252">
        <v>68.900000000000006</v>
      </c>
      <c r="Y50" s="252">
        <v>76.900000000000006</v>
      </c>
      <c r="Z50" s="252">
        <v>84.9</v>
      </c>
      <c r="AA50" s="252">
        <v>92.9</v>
      </c>
      <c r="AB50" s="252">
        <v>100.9</v>
      </c>
      <c r="AC50" s="252">
        <v>108.9</v>
      </c>
      <c r="AD50" s="252">
        <v>108.9</v>
      </c>
      <c r="AE50" s="252">
        <v>108.9</v>
      </c>
      <c r="AF50" s="252">
        <v>108.9</v>
      </c>
      <c r="AG50" s="252">
        <v>108.9</v>
      </c>
      <c r="AH50" s="252">
        <v>108.9</v>
      </c>
      <c r="AI50" s="252">
        <v>108.9</v>
      </c>
    </row>
    <row r="51" spans="2:35" s="92" customFormat="1">
      <c r="L51" s="262" t="s">
        <v>206</v>
      </c>
      <c r="M51" s="253">
        <v>9805.41</v>
      </c>
      <c r="N51" s="253">
        <v>10972.794181841327</v>
      </c>
      <c r="O51" s="253">
        <v>11836.691110417398</v>
      </c>
      <c r="P51" s="253">
        <v>12502.291943416463</v>
      </c>
      <c r="Q51" s="253">
        <v>13114.049674260988</v>
      </c>
      <c r="R51" s="253">
        <v>13725.831941268836</v>
      </c>
      <c r="S51" s="253">
        <v>14466.202088333273</v>
      </c>
      <c r="T51" s="253">
        <v>15144.860378589137</v>
      </c>
      <c r="U51" s="253">
        <v>15490.200111786749</v>
      </c>
      <c r="V51" s="253">
        <v>15940.887988034574</v>
      </c>
      <c r="W51" s="253">
        <v>16188.856329520362</v>
      </c>
      <c r="X51" s="253">
        <v>16563.402134715525</v>
      </c>
      <c r="Y51" s="253">
        <v>17068.81246038057</v>
      </c>
      <c r="Z51" s="253">
        <v>17480.369132205073</v>
      </c>
      <c r="AA51" s="253">
        <v>17914.190992732154</v>
      </c>
      <c r="AB51" s="253">
        <v>18406.418007212364</v>
      </c>
      <c r="AC51" s="253">
        <v>18848.213760508555</v>
      </c>
      <c r="AD51" s="253">
        <v>19267.768152959616</v>
      </c>
      <c r="AE51" s="253">
        <v>19789.300289200179</v>
      </c>
      <c r="AF51" s="253">
        <v>20255.658320567694</v>
      </c>
      <c r="AG51" s="253">
        <v>20751.921578751528</v>
      </c>
      <c r="AH51" s="253">
        <v>21314.316400999862</v>
      </c>
      <c r="AI51" s="253">
        <v>21834.118214160077</v>
      </c>
    </row>
    <row r="52" spans="2:35">
      <c r="B52" s="92"/>
      <c r="C52" s="91"/>
      <c r="D52" s="91"/>
      <c r="E52" s="91"/>
      <c r="F52" s="91"/>
      <c r="G52" s="91"/>
      <c r="H52" s="91"/>
      <c r="I52" s="91"/>
      <c r="J52" s="91"/>
      <c r="K52" s="91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</row>
    <row r="53" spans="2:35">
      <c r="C53" s="91"/>
      <c r="D53" s="91"/>
      <c r="E53" s="91"/>
      <c r="F53" s="91"/>
      <c r="G53" s="91"/>
      <c r="H53" s="91"/>
      <c r="I53" s="91"/>
      <c r="J53" s="91"/>
      <c r="K53" s="91"/>
      <c r="L53" s="262" t="s">
        <v>561</v>
      </c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</row>
    <row r="54" spans="2:35">
      <c r="B54" s="9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</row>
    <row r="55" spans="2:35">
      <c r="L55" s="260"/>
      <c r="M55" s="261" t="s">
        <v>30</v>
      </c>
      <c r="N55" s="261" t="s">
        <v>31</v>
      </c>
      <c r="O55" s="261" t="s">
        <v>32</v>
      </c>
      <c r="P55" s="261" t="s">
        <v>33</v>
      </c>
      <c r="Q55" s="261" t="s">
        <v>34</v>
      </c>
      <c r="R55" s="261" t="s">
        <v>35</v>
      </c>
      <c r="S55" s="261" t="s">
        <v>36</v>
      </c>
      <c r="T55" s="261" t="s">
        <v>37</v>
      </c>
      <c r="U55" s="261" t="s">
        <v>38</v>
      </c>
      <c r="V55" s="261" t="s">
        <v>39</v>
      </c>
      <c r="W55" s="261" t="s">
        <v>40</v>
      </c>
      <c r="X55" s="261" t="s">
        <v>41</v>
      </c>
      <c r="Y55" s="261" t="s">
        <v>42</v>
      </c>
      <c r="Z55" s="261" t="s">
        <v>43</v>
      </c>
      <c r="AA55" s="261" t="s">
        <v>44</v>
      </c>
      <c r="AB55" s="261" t="s">
        <v>45</v>
      </c>
      <c r="AC55" s="261" t="s">
        <v>46</v>
      </c>
      <c r="AD55" s="261" t="s">
        <v>47</v>
      </c>
      <c r="AE55" s="261" t="s">
        <v>48</v>
      </c>
      <c r="AF55" s="261" t="s">
        <v>49</v>
      </c>
      <c r="AG55" s="261" t="s">
        <v>50</v>
      </c>
      <c r="AH55" s="261" t="s">
        <v>51</v>
      </c>
      <c r="AI55" s="261" t="s">
        <v>52</v>
      </c>
    </row>
    <row r="56" spans="2:35">
      <c r="L56" s="251" t="s">
        <v>245</v>
      </c>
      <c r="M56" s="252">
        <v>1725.9</v>
      </c>
      <c r="N56" s="252">
        <v>2083.7523842874075</v>
      </c>
      <c r="O56" s="252">
        <v>2477.3900070035556</v>
      </c>
      <c r="P56" s="252">
        <v>2910.3913919913189</v>
      </c>
      <c r="Q56" s="252">
        <v>3386.6929154778582</v>
      </c>
      <c r="R56" s="252">
        <v>3910.6245913130515</v>
      </c>
      <c r="S56" s="252">
        <v>4486.9494347317641</v>
      </c>
      <c r="T56" s="252">
        <v>5120.9067624923482</v>
      </c>
      <c r="U56" s="252">
        <v>5753.4059883990831</v>
      </c>
      <c r="V56" s="252">
        <v>6384.4504660862322</v>
      </c>
      <c r="W56" s="252">
        <v>7014.0435414747008</v>
      </c>
      <c r="X56" s="252">
        <v>7642.1885527897766</v>
      </c>
      <c r="Y56" s="252">
        <v>8268.8888305788278</v>
      </c>
      <c r="Z56" s="252">
        <v>8894.147697728964</v>
      </c>
      <c r="AA56" s="252">
        <v>9517.9684694846546</v>
      </c>
      <c r="AB56" s="252">
        <v>10140.354453465308</v>
      </c>
      <c r="AC56" s="252">
        <v>10761.308949682805</v>
      </c>
      <c r="AD56" s="252">
        <v>11380.835250559003</v>
      </c>
      <c r="AE56" s="252">
        <v>11998.936640943184</v>
      </c>
      <c r="AF56" s="252">
        <v>12615.616398129483</v>
      </c>
      <c r="AG56" s="252">
        <v>13230.877791874253</v>
      </c>
      <c r="AH56" s="252">
        <v>13844.724084413408</v>
      </c>
      <c r="AI56" s="252">
        <v>14457.158530479725</v>
      </c>
    </row>
    <row r="57" spans="2:35">
      <c r="L57" s="251" t="s">
        <v>258</v>
      </c>
      <c r="M57" s="252">
        <v>36.67</v>
      </c>
      <c r="N57" s="252">
        <v>41.166519999999998</v>
      </c>
      <c r="O57" s="252">
        <v>45.708005199999995</v>
      </c>
      <c r="P57" s="252">
        <v>50.340320103999993</v>
      </c>
      <c r="Q57" s="252">
        <v>55.065281306079989</v>
      </c>
      <c r="R57" s="252">
        <v>59.88474173220159</v>
      </c>
      <c r="S57" s="252">
        <v>64.800591366845623</v>
      </c>
      <c r="T57" s="252">
        <v>69.814757994182528</v>
      </c>
      <c r="U57" s="252">
        <v>75.230057951706385</v>
      </c>
      <c r="V57" s="252">
        <v>81.078581905832152</v>
      </c>
      <c r="W57" s="252">
        <v>87.394987776287991</v>
      </c>
      <c r="X57" s="252">
        <v>94.216706116380294</v>
      </c>
      <c r="Y57" s="252">
        <v>101.58416192367999</v>
      </c>
      <c r="Z57" s="252">
        <v>109.54101419556365</v>
      </c>
      <c r="AA57" s="252">
        <v>118.13441464919801</v>
      </c>
      <c r="AB57" s="252">
        <v>127.41528713912311</v>
      </c>
      <c r="AC57" s="252">
        <v>137.43862942824222</v>
      </c>
      <c r="AD57" s="252">
        <v>148.26383910049088</v>
      </c>
      <c r="AE57" s="252">
        <v>159.95506554651942</v>
      </c>
      <c r="AF57" s="252">
        <v>172.58159010823024</v>
      </c>
      <c r="AG57" s="252">
        <v>186.21823663487794</v>
      </c>
      <c r="AH57" s="252">
        <v>200.94581488365745</v>
      </c>
      <c r="AI57" s="252">
        <v>216.85159939233932</v>
      </c>
    </row>
    <row r="58" spans="2:35">
      <c r="L58" s="251" t="s">
        <v>287</v>
      </c>
      <c r="M58" s="252">
        <v>122.15</v>
      </c>
      <c r="N58" s="252">
        <v>160.65228358862146</v>
      </c>
      <c r="O58" s="252">
        <v>199.5395900131291</v>
      </c>
      <c r="P58" s="252">
        <v>238.81576950188185</v>
      </c>
      <c r="Q58" s="252">
        <v>278.48471078552211</v>
      </c>
      <c r="R58" s="252">
        <v>318.55034148199877</v>
      </c>
      <c r="S58" s="252">
        <v>359.01662848544021</v>
      </c>
      <c r="T58" s="252">
        <v>399.88757835891607</v>
      </c>
      <c r="U58" s="252">
        <v>444.84562321973954</v>
      </c>
      <c r="V58" s="252">
        <v>494.29947256664531</v>
      </c>
      <c r="W58" s="252">
        <v>548.69870684824161</v>
      </c>
      <c r="X58" s="252">
        <v>608.53786455799764</v>
      </c>
      <c r="Y58" s="252">
        <v>674.36093803872927</v>
      </c>
      <c r="Z58" s="252">
        <v>746.7663188675341</v>
      </c>
      <c r="AA58" s="252">
        <v>826.41223777921937</v>
      </c>
      <c r="AB58" s="252">
        <v>914.02274858207318</v>
      </c>
      <c r="AC58" s="252">
        <v>1010.3943104652124</v>
      </c>
      <c r="AD58" s="252">
        <v>1116.4030285366655</v>
      </c>
      <c r="AE58" s="252">
        <v>1223.471833788833</v>
      </c>
      <c r="AF58" s="252">
        <v>1331.6113270935223</v>
      </c>
      <c r="AG58" s="252">
        <v>1440.8322153312586</v>
      </c>
      <c r="AH58" s="252">
        <v>1551.1453124513721</v>
      </c>
      <c r="AI58" s="252">
        <v>1662.5615405426868</v>
      </c>
    </row>
    <row r="59" spans="2:35">
      <c r="L59" s="251" t="s">
        <v>206</v>
      </c>
      <c r="M59" s="253">
        <v>1884.7200000000003</v>
      </c>
      <c r="N59" s="253">
        <v>2285.5711878760294</v>
      </c>
      <c r="O59" s="253">
        <v>2722.6376022166851</v>
      </c>
      <c r="P59" s="253">
        <v>3199.5474815972007</v>
      </c>
      <c r="Q59" s="253">
        <v>3720.2429075694604</v>
      </c>
      <c r="R59" s="253">
        <v>4289.0596745272524</v>
      </c>
      <c r="S59" s="253">
        <v>4910.7666545840502</v>
      </c>
      <c r="T59" s="253">
        <v>5590.6090988454471</v>
      </c>
      <c r="U59" s="253">
        <v>6273.4816695705294</v>
      </c>
      <c r="V59" s="253">
        <v>6959.828520558709</v>
      </c>
      <c r="W59" s="253">
        <v>7650.13723609923</v>
      </c>
      <c r="X59" s="253">
        <v>8344.9431234641543</v>
      </c>
      <c r="Y59" s="253">
        <v>9044.8339305412374</v>
      </c>
      <c r="Z59" s="253">
        <v>9750.4550307920617</v>
      </c>
      <c r="AA59" s="253">
        <v>10462.515121913071</v>
      </c>
      <c r="AB59" s="253">
        <v>11181.792489186504</v>
      </c>
      <c r="AC59" s="253">
        <v>11909.14188957626</v>
      </c>
      <c r="AD59" s="253">
        <v>12645.50211819616</v>
      </c>
      <c r="AE59" s="253">
        <v>13382.363540278537</v>
      </c>
      <c r="AF59" s="253">
        <v>14119.809315331235</v>
      </c>
      <c r="AG59" s="253">
        <v>14857.92824384039</v>
      </c>
      <c r="AH59" s="253">
        <v>15596.815211748437</v>
      </c>
      <c r="AI59" s="253">
        <v>16336.571670414751</v>
      </c>
    </row>
    <row r="66" spans="2:25">
      <c r="B66" s="89"/>
    </row>
    <row r="68" spans="2:25">
      <c r="C68" s="91"/>
      <c r="D68" s="91"/>
      <c r="E68" s="91"/>
      <c r="F68" s="91"/>
      <c r="G68" s="91"/>
      <c r="H68" s="91"/>
      <c r="I68" s="91"/>
      <c r="J68" s="91"/>
      <c r="K68" s="91"/>
    </row>
    <row r="69" spans="2:25"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2:25"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2:25"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103" spans="2:2">
      <c r="B103" s="90"/>
    </row>
    <row r="105" spans="2:2">
      <c r="B105" s="89"/>
    </row>
  </sheetData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E64097"/>
  </sheetPr>
  <dimension ref="A1:AI94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6" style="88" customWidth="1"/>
    <col min="2" max="2" width="35.140625" style="88" customWidth="1"/>
    <col min="3" max="11" width="9.140625" style="88"/>
    <col min="12" max="12" width="30.7109375" style="88" bestFit="1" customWidth="1"/>
    <col min="13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.5703125" style="88" bestFit="1" customWidth="1"/>
    <col min="20" max="20" width="10.85546875" style="88" bestFit="1" customWidth="1"/>
    <col min="21" max="21" width="10.28515625" style="88" bestFit="1" customWidth="1"/>
    <col min="22" max="23" width="10.5703125" style="88" bestFit="1" customWidth="1"/>
    <col min="24" max="25" width="10.85546875" style="88" bestFit="1" customWidth="1"/>
    <col min="26" max="27" width="10.5703125" style="88" bestFit="1" customWidth="1"/>
    <col min="28" max="30" width="10.85546875" style="88" bestFit="1" customWidth="1"/>
    <col min="31" max="31" width="10.5703125" style="88" bestFit="1" customWidth="1"/>
    <col min="32" max="33" width="10.85546875" style="88" bestFit="1" customWidth="1"/>
    <col min="34" max="34" width="10.5703125" style="88" bestFit="1" customWidth="1"/>
    <col min="35" max="35" width="10.85546875" style="88" bestFit="1" customWidth="1"/>
    <col min="36" max="16384" width="9.140625" style="88"/>
  </cols>
  <sheetData>
    <row r="1" spans="1:35">
      <c r="A1" s="92" t="s">
        <v>263</v>
      </c>
      <c r="B1" s="93"/>
    </row>
    <row r="2" spans="1:35">
      <c r="D2" s="95"/>
      <c r="E2" s="94"/>
      <c r="F2" s="94"/>
      <c r="G2" s="94"/>
      <c r="H2" s="94"/>
      <c r="I2" s="94"/>
      <c r="J2" s="94"/>
      <c r="K2" s="94"/>
      <c r="L2" s="107" t="s">
        <v>262</v>
      </c>
      <c r="M2" s="94"/>
      <c r="N2" s="94"/>
      <c r="O2" s="94"/>
      <c r="P2" s="94"/>
      <c r="Q2" s="94"/>
      <c r="R2" s="94"/>
      <c r="S2" s="94"/>
      <c r="T2" s="94"/>
      <c r="U2" s="95"/>
      <c r="V2" s="94"/>
      <c r="W2" s="94"/>
      <c r="X2" s="94"/>
      <c r="Y2" s="94"/>
      <c r="Z2" s="94"/>
    </row>
    <row r="3" spans="1:35">
      <c r="D3" s="95"/>
      <c r="E3" s="94"/>
      <c r="F3" s="94"/>
      <c r="G3" s="94"/>
      <c r="H3" s="94"/>
      <c r="I3" s="94"/>
      <c r="J3" s="94"/>
      <c r="K3" s="94"/>
      <c r="L3" s="94"/>
    </row>
    <row r="4" spans="1:35">
      <c r="D4" s="95"/>
      <c r="E4" s="94"/>
      <c r="F4" s="94"/>
      <c r="G4" s="94"/>
      <c r="H4" s="94"/>
      <c r="I4" s="94"/>
      <c r="J4" s="94"/>
      <c r="K4" s="94"/>
      <c r="L4" s="96"/>
      <c r="M4" s="96" t="s">
        <v>30</v>
      </c>
      <c r="N4" s="96" t="s">
        <v>31</v>
      </c>
      <c r="O4" s="96" t="s">
        <v>32</v>
      </c>
      <c r="P4" s="96" t="s">
        <v>33</v>
      </c>
      <c r="Q4" s="96" t="s">
        <v>34</v>
      </c>
      <c r="R4" s="96" t="s">
        <v>35</v>
      </c>
      <c r="S4" s="96" t="s">
        <v>36</v>
      </c>
      <c r="T4" s="96" t="s">
        <v>37</v>
      </c>
      <c r="U4" s="96" t="s">
        <v>38</v>
      </c>
      <c r="V4" s="96" t="s">
        <v>39</v>
      </c>
      <c r="W4" s="96" t="s">
        <v>40</v>
      </c>
      <c r="X4" s="96" t="s">
        <v>41</v>
      </c>
      <c r="Y4" s="96" t="s">
        <v>42</v>
      </c>
      <c r="Z4" s="96" t="s">
        <v>43</v>
      </c>
      <c r="AA4" s="96" t="s">
        <v>44</v>
      </c>
      <c r="AB4" s="96" t="s">
        <v>45</v>
      </c>
      <c r="AC4" s="96" t="s">
        <v>46</v>
      </c>
      <c r="AD4" s="96" t="s">
        <v>47</v>
      </c>
      <c r="AE4" s="96" t="s">
        <v>48</v>
      </c>
      <c r="AF4" s="96" t="s">
        <v>49</v>
      </c>
      <c r="AG4" s="96" t="s">
        <v>50</v>
      </c>
      <c r="AH4" s="96" t="s">
        <v>51</v>
      </c>
      <c r="AI4" s="96" t="s">
        <v>52</v>
      </c>
    </row>
    <row r="5" spans="1:35">
      <c r="D5" s="95"/>
      <c r="E5" s="94"/>
      <c r="F5" s="94"/>
      <c r="G5" s="94"/>
      <c r="H5" s="94"/>
      <c r="I5" s="94"/>
      <c r="J5" s="94"/>
      <c r="K5" s="94"/>
      <c r="L5" s="92" t="s">
        <v>252</v>
      </c>
      <c r="M5" s="91">
        <v>62.62679808</v>
      </c>
      <c r="N5" s="91">
        <v>62.62679808</v>
      </c>
      <c r="O5" s="91">
        <v>59.561273520000007</v>
      </c>
      <c r="P5" s="91">
        <v>59.386682880000002</v>
      </c>
      <c r="Q5" s="91">
        <v>59.386682880000002</v>
      </c>
      <c r="R5" s="91">
        <v>59.386682880000002</v>
      </c>
      <c r="S5" s="91">
        <v>59.561273520000007</v>
      </c>
      <c r="T5" s="91">
        <v>59.386682880000002</v>
      </c>
      <c r="U5" s="91">
        <v>59.386185763421885</v>
      </c>
      <c r="V5" s="91">
        <v>59.380722107375668</v>
      </c>
      <c r="W5" s="91">
        <v>51.553970770239218</v>
      </c>
      <c r="X5" s="91">
        <v>48.270981572465033</v>
      </c>
      <c r="Y5" s="91">
        <v>42.01624068679331</v>
      </c>
      <c r="Z5" s="91">
        <v>54.762193701998825</v>
      </c>
      <c r="AA5" s="91">
        <v>50.940326791447447</v>
      </c>
      <c r="AB5" s="91">
        <v>47.911724206096828</v>
      </c>
      <c r="AC5" s="91">
        <v>58.739824776843541</v>
      </c>
      <c r="AD5" s="91">
        <v>58.749905500379022</v>
      </c>
      <c r="AE5" s="91">
        <v>69.50399456453988</v>
      </c>
      <c r="AF5" s="91">
        <v>69.467258270086489</v>
      </c>
      <c r="AG5" s="91">
        <v>69.45031824161947</v>
      </c>
      <c r="AH5" s="91">
        <v>69.370856493978351</v>
      </c>
      <c r="AI5" s="91">
        <v>69.439200896411165</v>
      </c>
    </row>
    <row r="6" spans="1:35">
      <c r="D6" s="95"/>
      <c r="E6" s="94"/>
      <c r="F6" s="94"/>
      <c r="G6" s="94"/>
      <c r="H6" s="94"/>
      <c r="I6" s="94"/>
      <c r="J6" s="94"/>
      <c r="K6" s="94"/>
      <c r="L6" s="92" t="s">
        <v>251</v>
      </c>
      <c r="M6" s="91">
        <v>133.59030806322141</v>
      </c>
      <c r="N6" s="91">
        <v>118.02138218185134</v>
      </c>
      <c r="O6" s="91">
        <v>108.67298761386898</v>
      </c>
      <c r="P6" s="91">
        <v>99.919278794634607</v>
      </c>
      <c r="Q6" s="91">
        <v>97.857204069557781</v>
      </c>
      <c r="R6" s="91">
        <v>67.801135339168937</v>
      </c>
      <c r="S6" s="91">
        <v>59.501547570873647</v>
      </c>
      <c r="T6" s="91">
        <v>17.634217191972272</v>
      </c>
      <c r="U6" s="91">
        <v>15.25032227758877</v>
      </c>
      <c r="V6" s="91">
        <v>14.498741911563386</v>
      </c>
      <c r="W6" s="91">
        <v>13.932417819834484</v>
      </c>
      <c r="X6" s="91">
        <v>13.269694557575125</v>
      </c>
      <c r="Y6" s="91">
        <v>13.327055187547058</v>
      </c>
      <c r="Z6" s="91">
        <v>11.732601686438629</v>
      </c>
      <c r="AA6" s="91">
        <v>12.216097085128341</v>
      </c>
      <c r="AB6" s="91">
        <v>13.219827443731655</v>
      </c>
      <c r="AC6" s="91">
        <v>2.0465121354364535</v>
      </c>
      <c r="AD6" s="91">
        <v>1.8360960000000002</v>
      </c>
      <c r="AE6" s="91">
        <v>1.8360960000000002</v>
      </c>
      <c r="AF6" s="91">
        <v>1.8360960000000002</v>
      </c>
      <c r="AG6" s="91">
        <v>1.8360960000000002</v>
      </c>
      <c r="AH6" s="91">
        <v>1.8360960000000002</v>
      </c>
      <c r="AI6" s="91">
        <v>1.8360960000000002</v>
      </c>
    </row>
    <row r="7" spans="1:35">
      <c r="D7" s="95"/>
      <c r="E7" s="94"/>
      <c r="F7" s="94"/>
      <c r="G7" s="94"/>
      <c r="H7" s="94"/>
      <c r="I7" s="94"/>
      <c r="J7" s="94"/>
      <c r="K7" s="94"/>
      <c r="L7" s="92" t="s">
        <v>137</v>
      </c>
      <c r="M7" s="91">
        <v>73.72989637542058</v>
      </c>
      <c r="N7" s="91">
        <v>75.357316632934214</v>
      </c>
      <c r="O7" s="91">
        <v>84.948362337432386</v>
      </c>
      <c r="P7" s="91">
        <v>84.211087059062379</v>
      </c>
      <c r="Q7" s="91">
        <v>76.614845620433925</v>
      </c>
      <c r="R7" s="91">
        <v>88.069786748841537</v>
      </c>
      <c r="S7" s="91">
        <v>81.783377512337154</v>
      </c>
      <c r="T7" s="91">
        <v>106.30706068445073</v>
      </c>
      <c r="U7" s="91">
        <v>100.52092440710145</v>
      </c>
      <c r="V7" s="91">
        <v>94.464751501581304</v>
      </c>
      <c r="W7" s="91">
        <v>99.093170872613769</v>
      </c>
      <c r="X7" s="91">
        <v>97.120900405758974</v>
      </c>
      <c r="Y7" s="91">
        <v>101.29858273327883</v>
      </c>
      <c r="Z7" s="91">
        <v>90.141332622249266</v>
      </c>
      <c r="AA7" s="91">
        <v>92.671936942757426</v>
      </c>
      <c r="AB7" s="91">
        <v>100.27850620108474</v>
      </c>
      <c r="AC7" s="91">
        <v>99.763064613970727</v>
      </c>
      <c r="AD7" s="91">
        <v>92.358839894279768</v>
      </c>
      <c r="AE7" s="91">
        <v>74.512935829667128</v>
      </c>
      <c r="AF7" s="91">
        <v>71.299109585985846</v>
      </c>
      <c r="AG7" s="91">
        <v>64.598650754606766</v>
      </c>
      <c r="AH7" s="91">
        <v>57.893711864913541</v>
      </c>
      <c r="AI7" s="91">
        <v>54.041218014001863</v>
      </c>
    </row>
    <row r="8" spans="1:35">
      <c r="D8" s="95"/>
      <c r="E8" s="94"/>
      <c r="F8" s="94"/>
      <c r="G8" s="94"/>
      <c r="H8" s="94"/>
      <c r="I8" s="94"/>
      <c r="J8" s="94"/>
      <c r="K8" s="94"/>
      <c r="L8" s="92" t="s">
        <v>261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2.9058782961914273</v>
      </c>
      <c r="Y8" s="91">
        <v>2.9522565840900477</v>
      </c>
      <c r="Z8" s="91">
        <v>2.7437382694841279</v>
      </c>
      <c r="AA8" s="91">
        <v>2.7652889976029122</v>
      </c>
      <c r="AB8" s="91">
        <v>2.8644891018215617</v>
      </c>
      <c r="AC8" s="91">
        <v>6.6934520291376556</v>
      </c>
      <c r="AD8" s="91">
        <v>17.374914357972997</v>
      </c>
      <c r="AE8" s="91">
        <v>21.781753031099491</v>
      </c>
      <c r="AF8" s="91">
        <v>21.171935727542145</v>
      </c>
      <c r="AG8" s="91">
        <v>28.177751845668176</v>
      </c>
      <c r="AH8" s="91">
        <v>28.887936710399082</v>
      </c>
      <c r="AI8" s="91">
        <v>27.567689730965633</v>
      </c>
    </row>
    <row r="9" spans="1:35">
      <c r="D9" s="95"/>
      <c r="E9" s="94"/>
      <c r="F9" s="94"/>
      <c r="G9" s="94"/>
      <c r="H9" s="94"/>
      <c r="I9" s="94"/>
      <c r="J9" s="94"/>
      <c r="K9" s="94"/>
      <c r="L9" s="92" t="s">
        <v>260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5.6185418367604356</v>
      </c>
      <c r="AB9" s="91">
        <v>5.7518247978640646</v>
      </c>
      <c r="AC9" s="91">
        <v>9.0323174738810899</v>
      </c>
      <c r="AD9" s="91">
        <v>12.6128409284238</v>
      </c>
      <c r="AE9" s="91">
        <v>15.05515102015368</v>
      </c>
      <c r="AF9" s="91">
        <v>17.994562547282811</v>
      </c>
      <c r="AG9" s="91">
        <v>17.941542072672672</v>
      </c>
      <c r="AH9" s="91">
        <v>23.049678190617787</v>
      </c>
      <c r="AI9" s="91">
        <v>31.299856831575902</v>
      </c>
    </row>
    <row r="10" spans="1:35">
      <c r="D10" s="94"/>
      <c r="E10" s="94"/>
      <c r="F10" s="94"/>
      <c r="G10" s="94"/>
      <c r="H10" s="94"/>
      <c r="I10" s="94"/>
      <c r="J10" s="94"/>
      <c r="K10" s="94"/>
      <c r="L10" s="92" t="s">
        <v>259</v>
      </c>
      <c r="M10" s="91">
        <v>17.787622426677405</v>
      </c>
      <c r="N10" s="91">
        <v>25.712897885480245</v>
      </c>
      <c r="O10" s="91">
        <v>25.313345243312284</v>
      </c>
      <c r="P10" s="91">
        <v>24.775468310197247</v>
      </c>
      <c r="Q10" s="91">
        <v>24.306753522555759</v>
      </c>
      <c r="R10" s="91">
        <v>28.947451255385882</v>
      </c>
      <c r="S10" s="91">
        <v>33.390918218426648</v>
      </c>
      <c r="T10" s="91">
        <v>36.445777345179188</v>
      </c>
      <c r="U10" s="91">
        <v>31.503471320975329</v>
      </c>
      <c r="V10" s="91">
        <v>27.566182362054704</v>
      </c>
      <c r="W10" s="91">
        <v>22.498341041123581</v>
      </c>
      <c r="X10" s="91">
        <v>17.307557965869382</v>
      </c>
      <c r="Y10" s="91">
        <v>12.178245767776719</v>
      </c>
      <c r="Z10" s="91">
        <v>10.409331490060339</v>
      </c>
      <c r="AA10" s="91">
        <v>8.6640895882681885</v>
      </c>
      <c r="AB10" s="91">
        <v>6.9993210695722858</v>
      </c>
      <c r="AC10" s="91">
        <v>5.1975028804400525</v>
      </c>
      <c r="AD10" s="91">
        <v>3.5279032889995992</v>
      </c>
      <c r="AE10" s="91">
        <v>3.5279032889995992</v>
      </c>
      <c r="AF10" s="91">
        <v>3.5279032889995992</v>
      </c>
      <c r="AG10" s="91">
        <v>3.5279032889995992</v>
      </c>
      <c r="AH10" s="91">
        <v>3.5279032889995992</v>
      </c>
      <c r="AI10" s="91">
        <v>3.5279032889995992</v>
      </c>
    </row>
    <row r="11" spans="1:35">
      <c r="L11" s="92" t="s">
        <v>258</v>
      </c>
      <c r="M11" s="91">
        <v>30.300331920000005</v>
      </c>
      <c r="N11" s="91">
        <v>33.148367827873429</v>
      </c>
      <c r="O11" s="91">
        <v>36.615660678825598</v>
      </c>
      <c r="P11" s="91">
        <v>39.217152169224249</v>
      </c>
      <c r="Q11" s="91">
        <v>46.293866615847755</v>
      </c>
      <c r="R11" s="91">
        <v>53.53280784692484</v>
      </c>
      <c r="S11" s="91">
        <v>61.988278538648785</v>
      </c>
      <c r="T11" s="91">
        <v>76.215743001257721</v>
      </c>
      <c r="U11" s="91">
        <v>90.913700308010618</v>
      </c>
      <c r="V11" s="91">
        <v>102.78771679597014</v>
      </c>
      <c r="W11" s="91">
        <v>113.67637931869794</v>
      </c>
      <c r="X11" s="91">
        <v>124.65661098631199</v>
      </c>
      <c r="Y11" s="91">
        <v>134.28677866093648</v>
      </c>
      <c r="Z11" s="91">
        <v>142.55043622715161</v>
      </c>
      <c r="AA11" s="91">
        <v>146.32285932278231</v>
      </c>
      <c r="AB11" s="91">
        <v>149.20052024784485</v>
      </c>
      <c r="AC11" s="91">
        <v>152.42331643151451</v>
      </c>
      <c r="AD11" s="91">
        <v>155.64929977777351</v>
      </c>
      <c r="AE11" s="91">
        <v>158.85850779420494</v>
      </c>
      <c r="AF11" s="91">
        <v>162.12949949234019</v>
      </c>
      <c r="AG11" s="91">
        <v>164.1883779765443</v>
      </c>
      <c r="AH11" s="91">
        <v>168.63097996583866</v>
      </c>
      <c r="AI11" s="91">
        <v>169.00014312324421</v>
      </c>
    </row>
    <row r="12" spans="1:35">
      <c r="L12" s="92" t="s">
        <v>245</v>
      </c>
      <c r="M12" s="91">
        <v>1.72696392</v>
      </c>
      <c r="N12" s="91">
        <v>2.7539266709086148</v>
      </c>
      <c r="O12" s="91">
        <v>3.4178778169080912</v>
      </c>
      <c r="P12" s="91">
        <v>3.8222285615075164</v>
      </c>
      <c r="Q12" s="91">
        <v>4.2629782456068828</v>
      </c>
      <c r="R12" s="91">
        <v>4.7435245950585863</v>
      </c>
      <c r="S12" s="91">
        <v>5.2675905782144046</v>
      </c>
      <c r="T12" s="91">
        <v>5.8392560583702853</v>
      </c>
      <c r="U12" s="91">
        <v>6.4175429918386628</v>
      </c>
      <c r="V12" s="91">
        <v>7.0029123263119324</v>
      </c>
      <c r="W12" s="91">
        <v>7.5958525199248923</v>
      </c>
      <c r="X12" s="91">
        <v>8.1968811922180631</v>
      </c>
      <c r="Y12" s="91">
        <v>8.8065468741580109</v>
      </c>
      <c r="Z12" s="91">
        <v>9.4254308631581267</v>
      </c>
      <c r="AA12" s="91">
        <v>10.054149189399894</v>
      </c>
      <c r="AB12" s="91">
        <v>10.693354700132639</v>
      </c>
      <c r="AC12" s="91">
        <v>11.343739269030511</v>
      </c>
      <c r="AD12" s="91">
        <v>12.006036138110119</v>
      </c>
      <c r="AE12" s="91">
        <v>12.681022400162455</v>
      </c>
      <c r="AF12" s="91">
        <v>13.369521630129984</v>
      </c>
      <c r="AG12" s="91">
        <v>14.072406674365565</v>
      </c>
      <c r="AH12" s="91">
        <v>14.79060260724621</v>
      </c>
      <c r="AI12" s="91">
        <v>15.525089865182844</v>
      </c>
    </row>
    <row r="13" spans="1:35">
      <c r="L13" s="92" t="s">
        <v>244</v>
      </c>
      <c r="M13" s="91">
        <v>10.927005000000001</v>
      </c>
      <c r="N13" s="91">
        <v>14.433465415151662</v>
      </c>
      <c r="O13" s="91">
        <v>12.547951430303327</v>
      </c>
      <c r="P13" s="91">
        <v>17.865298245454991</v>
      </c>
      <c r="Q13" s="91">
        <v>17.876518660606653</v>
      </c>
      <c r="R13" s="91">
        <v>22.276499075758316</v>
      </c>
      <c r="S13" s="91">
        <v>22.343073090909982</v>
      </c>
      <c r="T13" s="91">
        <v>22.340772370040984</v>
      </c>
      <c r="U13" s="91">
        <v>22.717914901292598</v>
      </c>
      <c r="V13" s="91">
        <v>24.540226560051085</v>
      </c>
      <c r="W13" s="91">
        <v>24.74498160806046</v>
      </c>
      <c r="X13" s="91">
        <v>24.690772413824089</v>
      </c>
      <c r="Y13" s="91">
        <v>24.778541540989806</v>
      </c>
      <c r="Z13" s="91">
        <v>24.157199914587192</v>
      </c>
      <c r="AA13" s="91">
        <v>24.601419284077561</v>
      </c>
      <c r="AB13" s="91">
        <v>24.779724235186933</v>
      </c>
      <c r="AC13" s="91">
        <v>24.551067788321383</v>
      </c>
      <c r="AD13" s="91">
        <v>24.688478880588026</v>
      </c>
      <c r="AE13" s="91">
        <v>24.086176631244008</v>
      </c>
      <c r="AF13" s="91">
        <v>23.970661787660152</v>
      </c>
      <c r="AG13" s="91">
        <v>23.940525858515908</v>
      </c>
      <c r="AH13" s="91">
        <v>23.758195891634116</v>
      </c>
      <c r="AI13" s="91">
        <v>23.929053774770225</v>
      </c>
    </row>
    <row r="14" spans="1:35">
      <c r="L14" s="92" t="s">
        <v>243</v>
      </c>
      <c r="M14" s="91">
        <v>6.3461668452</v>
      </c>
      <c r="N14" s="91">
        <v>6.4779691328650326</v>
      </c>
      <c r="O14" s="91">
        <v>6.8438487440566647</v>
      </c>
      <c r="P14" s="91">
        <v>7.0027628009945406</v>
      </c>
      <c r="Q14" s="91">
        <v>7.1670908922782441</v>
      </c>
      <c r="R14" s="91">
        <v>7.3365099749305083</v>
      </c>
      <c r="S14" s="91">
        <v>7.5107333857400267</v>
      </c>
      <c r="T14" s="91">
        <v>7.6895050234423437</v>
      </c>
      <c r="U14" s="91">
        <v>7.8725947086275241</v>
      </c>
      <c r="V14" s="91">
        <v>8.0597944377147321</v>
      </c>
      <c r="W14" s="91">
        <v>8.2509153255506646</v>
      </c>
      <c r="X14" s="91">
        <v>8.4457850853490477</v>
      </c>
      <c r="Y14" s="91">
        <v>8.8230932783464464</v>
      </c>
      <c r="Z14" s="91">
        <v>9.2038475202250858</v>
      </c>
      <c r="AA14" s="91">
        <v>9.5879140331276105</v>
      </c>
      <c r="AB14" s="91">
        <v>9.9751690377337052</v>
      </c>
      <c r="AC14" s="91">
        <v>10.36549767270656</v>
      </c>
      <c r="AD14" s="91">
        <v>10.758793064427609</v>
      </c>
      <c r="AE14" s="91">
        <v>11.154955521769125</v>
      </c>
      <c r="AF14" s="91">
        <v>11.553891835579487</v>
      </c>
      <c r="AG14" s="91">
        <v>11.955514666395949</v>
      </c>
      <c r="AH14" s="91">
        <v>12.359742006918919</v>
      </c>
      <c r="AI14" s="91">
        <v>12.766496708175076</v>
      </c>
    </row>
    <row r="15" spans="1:35">
      <c r="L15" s="103" t="s">
        <v>257</v>
      </c>
      <c r="M15" s="91">
        <v>7.0196255431056063</v>
      </c>
      <c r="N15" s="91">
        <v>7.0336965734256056</v>
      </c>
      <c r="O15" s="91">
        <v>7.122829693574289</v>
      </c>
      <c r="P15" s="91">
        <v>7.1296258445444707</v>
      </c>
      <c r="Q15" s="91">
        <v>7.2390709755900469</v>
      </c>
      <c r="R15" s="91">
        <v>7.291865841256536</v>
      </c>
      <c r="S15" s="91">
        <v>7.3931579627618387</v>
      </c>
      <c r="T15" s="91">
        <v>7.4118384711157699</v>
      </c>
      <c r="U15" s="91">
        <v>7.5885745807855383</v>
      </c>
      <c r="V15" s="91">
        <v>7.655386955228888</v>
      </c>
      <c r="W15" s="91">
        <v>8.4589772590825696</v>
      </c>
      <c r="X15" s="91">
        <v>8.6682342875207556</v>
      </c>
      <c r="Y15" s="91">
        <v>9.133378107025937</v>
      </c>
      <c r="Z15" s="91">
        <v>9.7524902160915321</v>
      </c>
      <c r="AA15" s="91">
        <v>10.657408501874912</v>
      </c>
      <c r="AB15" s="91">
        <v>11.965456772552086</v>
      </c>
      <c r="AC15" s="91">
        <v>13.317947575626121</v>
      </c>
      <c r="AD15" s="91">
        <v>13.587394868481237</v>
      </c>
      <c r="AE15" s="91">
        <v>13.843116168764761</v>
      </c>
      <c r="AF15" s="91">
        <v>14.044765093070968</v>
      </c>
      <c r="AG15" s="91">
        <v>14.496543051321668</v>
      </c>
      <c r="AH15" s="91">
        <v>14.596009806232427</v>
      </c>
      <c r="AI15" s="91">
        <v>14.946120941536046</v>
      </c>
    </row>
    <row r="16" spans="1:35">
      <c r="L16" s="103" t="s">
        <v>256</v>
      </c>
      <c r="M16" s="91">
        <v>6.4326622468619296E-2</v>
      </c>
      <c r="N16" s="91">
        <v>6.5587029937693789E-2</v>
      </c>
      <c r="O16" s="91">
        <v>5.4679920000000007E-2</v>
      </c>
      <c r="P16" s="91">
        <v>5.4679920000000007E-2</v>
      </c>
      <c r="Q16" s="91">
        <v>5.4679920000000007E-2</v>
      </c>
      <c r="R16" s="91">
        <v>5.4679920000000007E-2</v>
      </c>
      <c r="S16" s="91">
        <v>5.4679920000000007E-2</v>
      </c>
      <c r="T16" s="91">
        <v>5.4679920000000007E-2</v>
      </c>
      <c r="U16" s="91">
        <v>5.4679920000000007E-2</v>
      </c>
      <c r="V16" s="91">
        <v>5.4679920000000007E-2</v>
      </c>
      <c r="W16" s="91">
        <v>5.4679920000000007E-2</v>
      </c>
      <c r="X16" s="91">
        <v>5.4679920000000007E-2</v>
      </c>
      <c r="Y16" s="91">
        <v>5.4679920000000007E-2</v>
      </c>
      <c r="Z16" s="91">
        <v>5.4679920000000007E-2</v>
      </c>
      <c r="AA16" s="91">
        <v>5.4679920000000007E-2</v>
      </c>
      <c r="AB16" s="91">
        <v>5.4679920000000007E-2</v>
      </c>
      <c r="AC16" s="91">
        <v>5.4679920000000007E-2</v>
      </c>
      <c r="AD16" s="91">
        <v>5.4679920000000007E-2</v>
      </c>
      <c r="AE16" s="91">
        <v>5.4679920000000007E-2</v>
      </c>
      <c r="AF16" s="91">
        <v>5.4679920000000007E-2</v>
      </c>
      <c r="AG16" s="91">
        <v>5.4679920000000007E-2</v>
      </c>
      <c r="AH16" s="91">
        <v>5.4679920000000007E-2</v>
      </c>
      <c r="AI16" s="91">
        <v>5.4679920000000007E-2</v>
      </c>
    </row>
    <row r="17" spans="2:35">
      <c r="L17" s="92"/>
      <c r="M17" s="103">
        <f t="shared" ref="M17:AI17" si="0">SUM(M5:M16)</f>
        <v>344.1190447960937</v>
      </c>
      <c r="N17" s="103">
        <f t="shared" si="0"/>
        <v>345.63140743042788</v>
      </c>
      <c r="O17" s="103">
        <f t="shared" si="0"/>
        <v>345.09881699828168</v>
      </c>
      <c r="P17" s="103">
        <f t="shared" si="0"/>
        <v>343.38426458562009</v>
      </c>
      <c r="Q17" s="103">
        <f t="shared" si="0"/>
        <v>341.05969140247703</v>
      </c>
      <c r="R17" s="103">
        <f t="shared" si="0"/>
        <v>339.44094347732511</v>
      </c>
      <c r="S17" s="103">
        <f t="shared" si="0"/>
        <v>338.79463029791253</v>
      </c>
      <c r="T17" s="103">
        <f t="shared" si="0"/>
        <v>339.32553294582931</v>
      </c>
      <c r="U17" s="103">
        <f t="shared" si="0"/>
        <v>342.22591117964237</v>
      </c>
      <c r="V17" s="103">
        <f t="shared" si="0"/>
        <v>346.01111487785192</v>
      </c>
      <c r="W17" s="103">
        <f t="shared" si="0"/>
        <v>349.8596864551277</v>
      </c>
      <c r="X17" s="103">
        <f t="shared" si="0"/>
        <v>353.58797668308392</v>
      </c>
      <c r="Y17" s="103">
        <f t="shared" si="0"/>
        <v>357.65539934094267</v>
      </c>
      <c r="Z17" s="103">
        <f t="shared" si="0"/>
        <v>364.93328243144475</v>
      </c>
      <c r="AA17" s="103">
        <f t="shared" si="0"/>
        <v>374.15471149322701</v>
      </c>
      <c r="AB17" s="103">
        <f t="shared" si="0"/>
        <v>383.69459773362138</v>
      </c>
      <c r="AC17" s="103">
        <f t="shared" si="0"/>
        <v>393.52892256690865</v>
      </c>
      <c r="AD17" s="103">
        <f t="shared" si="0"/>
        <v>403.20518261943567</v>
      </c>
      <c r="AE17" s="103">
        <f t="shared" si="0"/>
        <v>406.89629217060514</v>
      </c>
      <c r="AF17" s="103">
        <f t="shared" si="0"/>
        <v>410.4198851786777</v>
      </c>
      <c r="AG17" s="103">
        <f t="shared" si="0"/>
        <v>414.2403103507101</v>
      </c>
      <c r="AH17" s="103">
        <f t="shared" si="0"/>
        <v>418.75639274677866</v>
      </c>
      <c r="AI17" s="103">
        <f t="shared" si="0"/>
        <v>423.9335490948626</v>
      </c>
    </row>
    <row r="18" spans="2:35">
      <c r="L18" s="92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</row>
    <row r="19" spans="2:35" ht="15">
      <c r="L19" s="92" t="s">
        <v>255</v>
      </c>
      <c r="M19" s="106">
        <v>403.3571611757194</v>
      </c>
      <c r="N19" s="106">
        <v>395.98028229655944</v>
      </c>
      <c r="O19" s="105">
        <v>388.60340341739948</v>
      </c>
      <c r="P19" s="104">
        <f>O19-44.1</f>
        <v>344.50340341739945</v>
      </c>
      <c r="Q19" s="104">
        <f>P19-44.1</f>
        <v>300.40340341739943</v>
      </c>
      <c r="R19" s="104">
        <f>Q19-44.1</f>
        <v>256.30340341739941</v>
      </c>
      <c r="S19" s="104">
        <f>R19-44.1</f>
        <v>212.20340341739941</v>
      </c>
      <c r="T19" s="103">
        <v>174.05633171027398</v>
      </c>
      <c r="U19" s="104">
        <f>T19-4.7</f>
        <v>169.35633171027399</v>
      </c>
      <c r="V19" s="104">
        <f>U19-4.7</f>
        <v>164.656331710274</v>
      </c>
      <c r="W19" s="104">
        <f>V19-4.7</f>
        <v>159.95633171027401</v>
      </c>
      <c r="X19" s="104">
        <f>W19-4.7</f>
        <v>155.25633171027403</v>
      </c>
      <c r="Y19" s="103">
        <v>150.65327241926505</v>
      </c>
      <c r="Z19" s="104">
        <f>Y19-18.6</f>
        <v>132.05327241926506</v>
      </c>
      <c r="AA19" s="104">
        <f>Z19-18.6</f>
        <v>113.45327241926506</v>
      </c>
      <c r="AB19" s="104">
        <f>AA19-18.6</f>
        <v>94.853272419265068</v>
      </c>
      <c r="AC19" s="104">
        <f>AB19-18.6</f>
        <v>76.253272419265073</v>
      </c>
      <c r="AD19" s="103">
        <v>57.425650615614039</v>
      </c>
      <c r="AE19" s="104">
        <f>AD19-3.5</f>
        <v>53.925650615614039</v>
      </c>
      <c r="AF19" s="104">
        <f>AE19-3.5</f>
        <v>50.425650615614039</v>
      </c>
      <c r="AG19" s="104">
        <f>AF19-3.5</f>
        <v>46.925650615614039</v>
      </c>
      <c r="AH19" s="104">
        <f>AG19-3.5</f>
        <v>43.425650615614039</v>
      </c>
      <c r="AI19" s="103">
        <v>39.952651495529253</v>
      </c>
    </row>
    <row r="22" spans="2:35">
      <c r="B22" s="93"/>
    </row>
    <row r="23" spans="2:35">
      <c r="B23" s="92"/>
    </row>
    <row r="40" spans="2:35" s="92" customFormat="1"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</row>
    <row r="41" spans="2:35">
      <c r="B41" s="92"/>
      <c r="C41" s="91"/>
      <c r="D41" s="91"/>
      <c r="E41" s="91"/>
      <c r="F41" s="91"/>
      <c r="G41" s="91"/>
      <c r="H41" s="91"/>
      <c r="I41" s="91"/>
      <c r="J41" s="91"/>
      <c r="K41" s="9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</row>
    <row r="42" spans="2:35"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AA42" s="91"/>
    </row>
    <row r="43" spans="2:35">
      <c r="B43" s="90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55" spans="2:25">
      <c r="B55" s="89"/>
    </row>
    <row r="57" spans="2:25">
      <c r="C57" s="91"/>
      <c r="D57" s="91"/>
      <c r="E57" s="91"/>
      <c r="F57" s="91"/>
      <c r="G57" s="91"/>
      <c r="H57" s="91"/>
      <c r="I57" s="91"/>
      <c r="J57" s="91"/>
      <c r="K57" s="91"/>
    </row>
    <row r="58" spans="2:25"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2:25"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2:25"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92" spans="2:2">
      <c r="B92" s="90"/>
    </row>
    <row r="94" spans="2:2">
      <c r="B94" s="8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103</v>
      </c>
      <c r="L2" s="42" t="s">
        <v>102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101</v>
      </c>
      <c r="M4" s="38">
        <v>33.100293654807068</v>
      </c>
      <c r="N4" s="38">
        <v>32.511633669600648</v>
      </c>
      <c r="O4" s="38">
        <v>36.205186803439901</v>
      </c>
      <c r="P4" s="38">
        <v>46.986867911059946</v>
      </c>
      <c r="Q4" s="38">
        <v>66.858030925584927</v>
      </c>
      <c r="R4" s="37">
        <v>77.608086271756363</v>
      </c>
      <c r="S4" s="37">
        <v>84.022497920699351</v>
      </c>
      <c r="T4" s="37">
        <v>110.21091688731175</v>
      </c>
      <c r="U4" s="37">
        <v>68.244881505726141</v>
      </c>
      <c r="V4" s="37">
        <v>85.237877939418127</v>
      </c>
      <c r="W4" s="37">
        <v>115.04013639541435</v>
      </c>
      <c r="X4" s="37">
        <v>114.42970699690474</v>
      </c>
      <c r="Y4" s="37">
        <v>107.90654305477132</v>
      </c>
      <c r="Z4" s="37">
        <v>102.54319140961617</v>
      </c>
      <c r="AA4" s="37">
        <v>98.55221121419693</v>
      </c>
      <c r="AB4" s="37">
        <v>94.399896666666663</v>
      </c>
      <c r="AC4" s="37">
        <v>91.778961333333328</v>
      </c>
      <c r="AD4" s="37">
        <v>92.407262126338381</v>
      </c>
      <c r="AE4" s="37">
        <v>94.371989438547402</v>
      </c>
      <c r="AF4" s="37">
        <v>97.000319590191026</v>
      </c>
      <c r="AG4" s="37">
        <v>99.778436415379318</v>
      </c>
      <c r="AH4" s="37">
        <v>102.06600853058576</v>
      </c>
      <c r="AI4" s="37">
        <v>103.91151513969962</v>
      </c>
      <c r="AJ4" s="37">
        <v>106.17615556154534</v>
      </c>
      <c r="AK4" s="37">
        <v>108.35339143514103</v>
      </c>
      <c r="AL4" s="37">
        <v>111.3574761783054</v>
      </c>
      <c r="AM4" s="37">
        <v>114.10564174501513</v>
      </c>
      <c r="AN4" s="37">
        <v>116.11367131285078</v>
      </c>
      <c r="AO4" s="37">
        <v>117.64716197416533</v>
      </c>
      <c r="AP4" s="37">
        <v>118.98968836152277</v>
      </c>
      <c r="AQ4" s="37">
        <v>120.54598311536053</v>
      </c>
      <c r="AR4" s="37">
        <v>122.2317977827456</v>
      </c>
      <c r="AS4" s="37">
        <v>123.87045482634362</v>
      </c>
      <c r="AT4" s="37">
        <v>125.42630550901293</v>
      </c>
      <c r="AU4" s="37">
        <v>126.9759245111004</v>
      </c>
      <c r="AV4" s="37">
        <v>128.41384771503516</v>
      </c>
      <c r="AW4" s="40"/>
      <c r="AX4" s="40"/>
      <c r="AY4" s="40"/>
      <c r="AZ4" s="40"/>
      <c r="BA4" s="40"/>
    </row>
    <row r="5" spans="2:56">
      <c r="L5" s="39" t="s">
        <v>6</v>
      </c>
      <c r="M5" s="38">
        <v>33.100293654807068</v>
      </c>
      <c r="N5" s="38">
        <v>32.511633669600648</v>
      </c>
      <c r="O5" s="38">
        <v>36.205186803439901</v>
      </c>
      <c r="P5" s="38">
        <v>46.986867911059946</v>
      </c>
      <c r="Q5" s="38">
        <v>66.858030925584927</v>
      </c>
      <c r="R5" s="37">
        <v>77.608086271756363</v>
      </c>
      <c r="S5" s="37">
        <v>84.022497920699351</v>
      </c>
      <c r="T5" s="37">
        <v>110.21091688731175</v>
      </c>
      <c r="U5" s="37">
        <v>68.244881505726141</v>
      </c>
      <c r="V5" s="37">
        <v>85.237877939418127</v>
      </c>
      <c r="W5" s="37">
        <v>115.04013639541435</v>
      </c>
      <c r="X5" s="37">
        <v>114.42970699690474</v>
      </c>
      <c r="Y5" s="37">
        <v>107.90654305477132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40"/>
      <c r="AX5" s="40"/>
      <c r="AY5" s="40"/>
      <c r="AZ5" s="40"/>
      <c r="BA5" s="40"/>
    </row>
    <row r="6" spans="2:56"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E64097"/>
  </sheetPr>
  <dimension ref="A1:X162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6" style="88" customWidth="1"/>
    <col min="2" max="2" width="35.140625" style="88" customWidth="1"/>
    <col min="3" max="4" width="9.140625" style="88"/>
    <col min="5" max="5" width="11" style="88" bestFit="1" customWidth="1"/>
    <col min="6" max="11" width="9.140625" style="88"/>
    <col min="12" max="12" width="23.7109375" style="88" bestFit="1" customWidth="1"/>
    <col min="13" max="13" width="10" style="88" bestFit="1" customWidth="1"/>
    <col min="14" max="15" width="10.85546875" style="88" bestFit="1" customWidth="1"/>
    <col min="16" max="20" width="9.140625" style="88"/>
    <col min="21" max="21" width="30.7109375" style="88" bestFit="1" customWidth="1"/>
    <col min="22" max="22" width="10" style="88" bestFit="1" customWidth="1"/>
    <col min="23" max="24" width="10.85546875" style="88" bestFit="1" customWidth="1"/>
    <col min="25" max="16384" width="9.140625" style="88"/>
  </cols>
  <sheetData>
    <row r="1" spans="1:24">
      <c r="A1" s="92" t="s">
        <v>266</v>
      </c>
      <c r="B1" s="93"/>
    </row>
    <row r="2" spans="1:24">
      <c r="U2" s="92" t="s">
        <v>253</v>
      </c>
    </row>
    <row r="3" spans="1:24">
      <c r="U3" s="92"/>
    </row>
    <row r="4" spans="1:24" s="96" customFormat="1">
      <c r="U4" s="102"/>
      <c r="V4" s="96" t="s">
        <v>30</v>
      </c>
      <c r="W4" s="96" t="s">
        <v>37</v>
      </c>
      <c r="X4" s="96" t="s">
        <v>52</v>
      </c>
    </row>
    <row r="5" spans="1:24">
      <c r="A5" s="92"/>
      <c r="U5" s="92" t="s">
        <v>252</v>
      </c>
      <c r="V5" s="101">
        <v>9471</v>
      </c>
      <c r="W5" s="101">
        <v>8981</v>
      </c>
      <c r="X5" s="101">
        <v>10692</v>
      </c>
    </row>
    <row r="6" spans="1:24">
      <c r="A6" s="92"/>
      <c r="U6" s="92" t="s">
        <v>251</v>
      </c>
      <c r="V6" s="101">
        <v>20454</v>
      </c>
      <c r="W6" s="101">
        <v>7217</v>
      </c>
      <c r="X6" s="101">
        <v>0</v>
      </c>
    </row>
    <row r="7" spans="1:24">
      <c r="A7" s="92"/>
      <c r="U7" s="92" t="s">
        <v>137</v>
      </c>
      <c r="V7" s="101">
        <v>30760</v>
      </c>
      <c r="W7" s="101">
        <v>34085</v>
      </c>
      <c r="X7" s="101">
        <v>31904</v>
      </c>
    </row>
    <row r="8" spans="1:24">
      <c r="A8" s="92"/>
      <c r="U8" s="92" t="s">
        <v>250</v>
      </c>
      <c r="V8" s="101">
        <v>4037.8</v>
      </c>
      <c r="W8" s="101">
        <v>4965.331230886829</v>
      </c>
      <c r="X8" s="101">
        <v>5519.4674824975809</v>
      </c>
    </row>
    <row r="9" spans="1:24">
      <c r="A9" s="92"/>
      <c r="U9" s="92" t="s">
        <v>249</v>
      </c>
      <c r="V9" s="101">
        <v>0</v>
      </c>
      <c r="W9" s="101">
        <v>0</v>
      </c>
      <c r="X9" s="101">
        <v>10964</v>
      </c>
    </row>
    <row r="10" spans="1:24">
      <c r="A10" s="92"/>
      <c r="U10" s="92" t="s">
        <v>248</v>
      </c>
      <c r="V10" s="101">
        <v>4000</v>
      </c>
      <c r="W10" s="101">
        <v>6000</v>
      </c>
      <c r="X10" s="101">
        <v>11400</v>
      </c>
    </row>
    <row r="11" spans="1:24">
      <c r="A11" s="92"/>
      <c r="U11" s="92" t="s">
        <v>247</v>
      </c>
      <c r="V11" s="101">
        <v>6726.67</v>
      </c>
      <c r="W11" s="101">
        <v>13668.803191237401</v>
      </c>
      <c r="X11" s="101">
        <v>19446.403563107717</v>
      </c>
    </row>
    <row r="12" spans="1:24">
      <c r="A12" s="92"/>
      <c r="U12" s="92" t="s">
        <v>246</v>
      </c>
      <c r="V12" s="101">
        <v>4083</v>
      </c>
      <c r="W12" s="101">
        <v>12580.9</v>
      </c>
      <c r="X12" s="101">
        <v>35374.9</v>
      </c>
    </row>
    <row r="13" spans="1:24">
      <c r="A13" s="92"/>
      <c r="U13" s="92" t="s">
        <v>245</v>
      </c>
      <c r="V13" s="101">
        <v>2262.9</v>
      </c>
      <c r="W13" s="101">
        <v>7456.4449517987478</v>
      </c>
      <c r="X13" s="101">
        <v>20054.41171335919</v>
      </c>
    </row>
    <row r="14" spans="1:24">
      <c r="A14" s="92"/>
      <c r="U14" s="92" t="s">
        <v>244</v>
      </c>
      <c r="V14" s="101">
        <v>1862</v>
      </c>
      <c r="W14" s="101">
        <v>3780.138481893468</v>
      </c>
      <c r="X14" s="101">
        <v>4327.5780859508995</v>
      </c>
    </row>
    <row r="15" spans="1:24">
      <c r="A15" s="92"/>
      <c r="U15" s="92" t="s">
        <v>243</v>
      </c>
      <c r="V15" s="101">
        <v>2892.7600000000007</v>
      </c>
      <c r="W15" s="101">
        <v>3501.851621618142</v>
      </c>
      <c r="X15" s="101">
        <v>7701.9290396594388</v>
      </c>
    </row>
    <row r="16" spans="1:24">
      <c r="A16" s="92"/>
      <c r="U16" s="92" t="s">
        <v>140</v>
      </c>
      <c r="V16" s="101">
        <v>4445</v>
      </c>
      <c r="W16" s="101">
        <v>3431</v>
      </c>
      <c r="X16" s="101">
        <v>5509</v>
      </c>
    </row>
    <row r="17" spans="1:24">
      <c r="A17" s="92"/>
      <c r="U17" s="92" t="s">
        <v>206</v>
      </c>
      <c r="V17" s="100">
        <f>SUM(V5:V16)</f>
        <v>90995.12999999999</v>
      </c>
      <c r="W17" s="100">
        <f>SUM(W5:W16)</f>
        <v>105667.4694774346</v>
      </c>
      <c r="X17" s="100">
        <f>SUM(X5:X16)</f>
        <v>162893.68988457482</v>
      </c>
    </row>
    <row r="18" spans="1:24">
      <c r="A18" s="92"/>
      <c r="U18" s="92"/>
      <c r="V18" s="100"/>
      <c r="W18" s="100"/>
      <c r="X18" s="100"/>
    </row>
    <row r="19" spans="1:24">
      <c r="A19" s="92"/>
      <c r="U19" s="92" t="s">
        <v>242</v>
      </c>
      <c r="V19" s="99">
        <v>60493.935460497203</v>
      </c>
      <c r="W19" s="99">
        <v>59294.79120327175</v>
      </c>
      <c r="X19" s="98">
        <v>68140.143916454006</v>
      </c>
    </row>
    <row r="20" spans="1:24">
      <c r="B20" s="92"/>
    </row>
    <row r="21" spans="1:24">
      <c r="B21" s="92"/>
    </row>
    <row r="22" spans="1:24">
      <c r="B22" s="90"/>
    </row>
    <row r="23" spans="1:24">
      <c r="B23" s="92"/>
    </row>
    <row r="24" spans="1:24">
      <c r="B24" s="92"/>
    </row>
    <row r="26" spans="1:24">
      <c r="B26" s="92"/>
    </row>
    <row r="27" spans="1:24">
      <c r="D27" s="96"/>
      <c r="E27" s="96"/>
      <c r="F27" s="96"/>
    </row>
    <row r="28" spans="1:24">
      <c r="U28" s="92" t="s">
        <v>262</v>
      </c>
    </row>
    <row r="29" spans="1:24">
      <c r="B29" s="89"/>
      <c r="D29" s="94"/>
      <c r="E29" s="94"/>
      <c r="F29" s="94"/>
    </row>
    <row r="30" spans="1:24">
      <c r="D30" s="94"/>
      <c r="E30" s="94"/>
      <c r="F30" s="94"/>
      <c r="U30" s="96"/>
      <c r="V30" s="96" t="s">
        <v>30</v>
      </c>
      <c r="W30" s="96" t="s">
        <v>37</v>
      </c>
      <c r="X30" s="96" t="s">
        <v>52</v>
      </c>
    </row>
    <row r="31" spans="1:24">
      <c r="D31" s="94"/>
      <c r="E31" s="94"/>
      <c r="F31" s="94"/>
      <c r="U31" s="92" t="s">
        <v>252</v>
      </c>
      <c r="V31" s="91">
        <v>62.62679808</v>
      </c>
      <c r="W31" s="91">
        <v>59.386682880000002</v>
      </c>
      <c r="X31" s="91">
        <v>69.439200896411165</v>
      </c>
    </row>
    <row r="32" spans="1:24">
      <c r="D32" s="94"/>
      <c r="E32" s="94"/>
      <c r="F32" s="94"/>
      <c r="U32" s="92" t="s">
        <v>251</v>
      </c>
      <c r="V32" s="91">
        <v>133.59030806322141</v>
      </c>
      <c r="W32" s="91">
        <v>17.634217191972272</v>
      </c>
      <c r="X32" s="91">
        <v>1.8360960000000002</v>
      </c>
    </row>
    <row r="33" spans="4:24">
      <c r="D33" s="94"/>
      <c r="E33" s="94"/>
      <c r="F33" s="94"/>
      <c r="U33" s="92" t="s">
        <v>137</v>
      </c>
      <c r="V33" s="91">
        <v>73.72989637542058</v>
      </c>
      <c r="W33" s="91">
        <v>106.30706068445073</v>
      </c>
      <c r="X33" s="91">
        <v>54.041218014001863</v>
      </c>
    </row>
    <row r="34" spans="4:24">
      <c r="D34" s="94"/>
      <c r="E34" s="94"/>
      <c r="F34" s="94"/>
      <c r="U34" s="92" t="s">
        <v>261</v>
      </c>
      <c r="V34" s="91">
        <v>0</v>
      </c>
      <c r="W34" s="91">
        <v>0</v>
      </c>
      <c r="X34" s="91">
        <v>27.567689730965633</v>
      </c>
    </row>
    <row r="35" spans="4:24">
      <c r="D35" s="94"/>
      <c r="E35" s="94"/>
      <c r="F35" s="94"/>
      <c r="U35" s="92" t="s">
        <v>260</v>
      </c>
      <c r="V35" s="91">
        <v>0</v>
      </c>
      <c r="W35" s="91">
        <v>0</v>
      </c>
      <c r="X35" s="91">
        <v>31.299856831575902</v>
      </c>
    </row>
    <row r="36" spans="4:24">
      <c r="D36" s="94"/>
      <c r="E36" s="94"/>
      <c r="F36" s="94"/>
      <c r="U36" s="92" t="s">
        <v>259</v>
      </c>
      <c r="V36" s="91">
        <v>17.787622426677405</v>
      </c>
      <c r="W36" s="91">
        <v>36.445777345179188</v>
      </c>
      <c r="X36" s="91">
        <v>3.5279032889995992</v>
      </c>
    </row>
    <row r="37" spans="4:24">
      <c r="D37" s="94"/>
      <c r="E37" s="94"/>
      <c r="F37" s="94"/>
      <c r="U37" s="92" t="s">
        <v>258</v>
      </c>
      <c r="V37" s="91">
        <v>30.300331920000005</v>
      </c>
      <c r="W37" s="91">
        <v>76.215743001257721</v>
      </c>
      <c r="X37" s="91">
        <v>169.00014312324421</v>
      </c>
    </row>
    <row r="38" spans="4:24">
      <c r="D38" s="94"/>
      <c r="E38" s="94"/>
      <c r="F38" s="94"/>
      <c r="U38" s="92" t="s">
        <v>245</v>
      </c>
      <c r="V38" s="91">
        <v>1.72696392</v>
      </c>
      <c r="W38" s="91">
        <v>5.8392560583702853</v>
      </c>
      <c r="X38" s="91">
        <v>15.525089865182844</v>
      </c>
    </row>
    <row r="39" spans="4:24">
      <c r="D39" s="94"/>
      <c r="E39" s="94"/>
      <c r="F39" s="94"/>
      <c r="U39" s="92" t="s">
        <v>244</v>
      </c>
      <c r="V39" s="91">
        <v>10.927005000000001</v>
      </c>
      <c r="W39" s="91">
        <v>22.340772370040984</v>
      </c>
      <c r="X39" s="91">
        <v>23.929053774770225</v>
      </c>
    </row>
    <row r="40" spans="4:24">
      <c r="D40" s="94"/>
      <c r="E40" s="94"/>
      <c r="F40" s="94"/>
      <c r="U40" s="92" t="s">
        <v>243</v>
      </c>
      <c r="V40" s="91">
        <v>6.3461668452</v>
      </c>
      <c r="W40" s="91">
        <v>7.6895050234423437</v>
      </c>
      <c r="X40" s="91">
        <v>12.766496708175076</v>
      </c>
    </row>
    <row r="41" spans="4:24">
      <c r="U41" s="103" t="s">
        <v>257</v>
      </c>
      <c r="V41" s="91">
        <v>7.0196255431056063</v>
      </c>
      <c r="W41" s="91">
        <v>7.4118384711157699</v>
      </c>
      <c r="X41" s="91">
        <v>14.946120941536046</v>
      </c>
    </row>
    <row r="42" spans="4:24">
      <c r="U42" s="103" t="s">
        <v>256</v>
      </c>
      <c r="V42" s="91">
        <v>6.4326622468619296E-2</v>
      </c>
      <c r="W42" s="91">
        <v>5.4679920000000007E-2</v>
      </c>
      <c r="X42" s="91">
        <v>5.4679920000000007E-2</v>
      </c>
    </row>
    <row r="43" spans="4:24">
      <c r="U43" s="92"/>
      <c r="V43" s="103">
        <f>SUM(V31:V42)</f>
        <v>344.1190447960937</v>
      </c>
      <c r="W43" s="103">
        <f>SUM(W31:W42)</f>
        <v>339.32553294582931</v>
      </c>
      <c r="X43" s="103">
        <f>SUM(X31:X42)</f>
        <v>423.9335490948626</v>
      </c>
    </row>
    <row r="44" spans="4:24">
      <c r="U44" s="92"/>
      <c r="V44" s="103"/>
      <c r="W44" s="103"/>
      <c r="X44" s="103"/>
    </row>
    <row r="45" spans="4:24" ht="15">
      <c r="U45" s="92" t="s">
        <v>255</v>
      </c>
      <c r="V45" s="106">
        <v>403.3571611757194</v>
      </c>
      <c r="W45" s="103">
        <v>174.05633171027398</v>
      </c>
      <c r="X45" s="103">
        <v>39.952651495529253</v>
      </c>
    </row>
    <row r="52" spans="2:2">
      <c r="B52" s="93"/>
    </row>
    <row r="70" spans="2:7" s="92" customFormat="1"/>
    <row r="71" spans="2:7">
      <c r="B71" s="92"/>
      <c r="C71" s="91"/>
      <c r="D71" s="91"/>
      <c r="E71" s="91"/>
      <c r="G71" s="91"/>
    </row>
    <row r="72" spans="2:7">
      <c r="C72" s="91"/>
      <c r="D72" s="91"/>
      <c r="E72" s="91"/>
    </row>
    <row r="73" spans="2:7">
      <c r="B73" s="90"/>
    </row>
    <row r="85" spans="2:5">
      <c r="B85" s="89"/>
    </row>
    <row r="87" spans="2:5">
      <c r="C87" s="91"/>
      <c r="D87" s="91"/>
      <c r="E87" s="91"/>
    </row>
    <row r="88" spans="2:5">
      <c r="C88" s="91"/>
      <c r="D88" s="91"/>
      <c r="E88" s="91"/>
    </row>
    <row r="89" spans="2:5">
      <c r="C89" s="91"/>
      <c r="D89" s="91"/>
      <c r="E89" s="91"/>
    </row>
    <row r="104" spans="2:5" s="108" customFormat="1">
      <c r="C104" s="109"/>
      <c r="D104" s="109"/>
      <c r="E104" s="109"/>
    </row>
    <row r="105" spans="2:5">
      <c r="C105" s="91"/>
      <c r="D105" s="91"/>
      <c r="E105" s="91"/>
    </row>
    <row r="106" spans="2:5">
      <c r="B106" s="90"/>
    </row>
    <row r="108" spans="2:5">
      <c r="B108" s="89"/>
    </row>
    <row r="133" spans="2:2">
      <c r="B133" s="90"/>
    </row>
    <row r="135" spans="2:2">
      <c r="B135" s="89"/>
    </row>
    <row r="160" spans="2:2">
      <c r="B160" s="90" t="s">
        <v>265</v>
      </c>
    </row>
    <row r="162" spans="2:2">
      <c r="B162" s="89" t="s">
        <v>264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E64097"/>
  </sheetPr>
  <dimension ref="A1:AG137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48.42578125" style="88" customWidth="1"/>
    <col min="2" max="9" width="9.140625" style="88"/>
    <col min="10" max="10" width="39.5703125" style="88" bestFit="1" customWidth="1"/>
    <col min="11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" style="88" bestFit="1" customWidth="1"/>
    <col min="20" max="22" width="10.85546875" style="88" bestFit="1" customWidth="1"/>
    <col min="23" max="26" width="10.5703125" style="88" bestFit="1" customWidth="1"/>
    <col min="27" max="30" width="10.85546875" style="88" bestFit="1" customWidth="1"/>
    <col min="31" max="31" width="10.5703125" style="88" bestFit="1" customWidth="1"/>
    <col min="32" max="32" width="10.85546875" style="88" bestFit="1" customWidth="1"/>
    <col min="33" max="33" width="10.5703125" style="88" bestFit="1" customWidth="1"/>
    <col min="34" max="16384" width="9.140625" style="88"/>
  </cols>
  <sheetData>
    <row r="1" spans="1:33">
      <c r="A1" s="92" t="s">
        <v>270</v>
      </c>
    </row>
    <row r="2" spans="1:33">
      <c r="J2" s="92" t="s">
        <v>253</v>
      </c>
    </row>
    <row r="3" spans="1:33"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33" s="96" customFormat="1">
      <c r="K4" s="113" t="s">
        <v>30</v>
      </c>
      <c r="L4" s="113" t="s">
        <v>31</v>
      </c>
      <c r="M4" s="113" t="s">
        <v>32</v>
      </c>
      <c r="N4" s="113" t="s">
        <v>33</v>
      </c>
      <c r="O4" s="113" t="s">
        <v>34</v>
      </c>
      <c r="P4" s="113" t="s">
        <v>35</v>
      </c>
      <c r="Q4" s="113" t="s">
        <v>36</v>
      </c>
      <c r="R4" s="113" t="s">
        <v>37</v>
      </c>
      <c r="S4" s="113" t="s">
        <v>38</v>
      </c>
      <c r="T4" s="113" t="s">
        <v>39</v>
      </c>
      <c r="U4" s="113" t="s">
        <v>40</v>
      </c>
      <c r="V4" s="113" t="s">
        <v>41</v>
      </c>
      <c r="W4" s="113" t="s">
        <v>42</v>
      </c>
      <c r="X4" s="113" t="s">
        <v>43</v>
      </c>
      <c r="Y4" s="113" t="s">
        <v>44</v>
      </c>
      <c r="Z4" s="113" t="s">
        <v>45</v>
      </c>
      <c r="AA4" s="113" t="s">
        <v>46</v>
      </c>
      <c r="AB4" s="113" t="s">
        <v>47</v>
      </c>
      <c r="AC4" s="96" t="s">
        <v>48</v>
      </c>
      <c r="AD4" s="96" t="s">
        <v>49</v>
      </c>
      <c r="AE4" s="96" t="s">
        <v>50</v>
      </c>
      <c r="AF4" s="96" t="s">
        <v>51</v>
      </c>
      <c r="AG4" s="96" t="s">
        <v>52</v>
      </c>
    </row>
    <row r="5" spans="1:33">
      <c r="J5" s="92" t="s">
        <v>252</v>
      </c>
      <c r="K5" s="101">
        <v>9471</v>
      </c>
      <c r="L5" s="101">
        <v>9471</v>
      </c>
      <c r="M5" s="101">
        <v>8981</v>
      </c>
      <c r="N5" s="101">
        <v>8981</v>
      </c>
      <c r="O5" s="101">
        <v>8981</v>
      </c>
      <c r="P5" s="101">
        <v>8981</v>
      </c>
      <c r="Q5" s="101">
        <v>8981</v>
      </c>
      <c r="R5" s="101">
        <v>8981</v>
      </c>
      <c r="S5" s="101">
        <v>8981</v>
      </c>
      <c r="T5" s="101">
        <v>8981</v>
      </c>
      <c r="U5" s="101">
        <v>8981</v>
      </c>
      <c r="V5" s="101">
        <v>7122</v>
      </c>
      <c r="W5" s="101">
        <v>5179</v>
      </c>
      <c r="X5" s="101">
        <v>5179</v>
      </c>
      <c r="Y5" s="101">
        <v>5768</v>
      </c>
      <c r="Z5" s="101">
        <v>4552</v>
      </c>
      <c r="AA5" s="101">
        <v>6222</v>
      </c>
      <c r="AB5" s="101">
        <v>6222</v>
      </c>
      <c r="AC5" s="94">
        <v>7892</v>
      </c>
      <c r="AD5" s="94">
        <v>7892</v>
      </c>
      <c r="AE5" s="94">
        <v>7892</v>
      </c>
      <c r="AF5" s="94">
        <v>7892</v>
      </c>
      <c r="AG5" s="94">
        <v>7892</v>
      </c>
    </row>
    <row r="6" spans="1:33">
      <c r="J6" s="92" t="s">
        <v>251</v>
      </c>
      <c r="K6" s="101">
        <v>20454</v>
      </c>
      <c r="L6" s="101">
        <v>18116</v>
      </c>
      <c r="M6" s="101">
        <v>16238</v>
      </c>
      <c r="N6" s="101">
        <v>15029</v>
      </c>
      <c r="O6" s="101">
        <v>14458</v>
      </c>
      <c r="P6" s="101">
        <v>12342</v>
      </c>
      <c r="Q6" s="101">
        <v>10398</v>
      </c>
      <c r="R6" s="101">
        <v>7855</v>
      </c>
      <c r="S6" s="101">
        <v>5855</v>
      </c>
      <c r="T6" s="101">
        <v>5855</v>
      </c>
      <c r="U6" s="101">
        <v>3902</v>
      </c>
      <c r="V6" s="101">
        <v>3902</v>
      </c>
      <c r="W6" s="101">
        <v>3902</v>
      </c>
      <c r="X6" s="101">
        <v>3902</v>
      </c>
      <c r="Y6" s="101">
        <v>3902</v>
      </c>
      <c r="Z6" s="101">
        <v>3902</v>
      </c>
      <c r="AA6" s="101">
        <v>1914</v>
      </c>
      <c r="AB6" s="101">
        <v>1914</v>
      </c>
      <c r="AC6" s="94">
        <v>1914</v>
      </c>
      <c r="AD6" s="94">
        <v>1914</v>
      </c>
      <c r="AE6" s="94">
        <v>1914</v>
      </c>
      <c r="AF6" s="94">
        <v>1914</v>
      </c>
      <c r="AG6" s="94">
        <v>1914</v>
      </c>
    </row>
    <row r="7" spans="1:33">
      <c r="J7" s="92" t="s">
        <v>137</v>
      </c>
      <c r="K7" s="101">
        <v>30760</v>
      </c>
      <c r="L7" s="101">
        <v>28878</v>
      </c>
      <c r="M7" s="101">
        <v>29320</v>
      </c>
      <c r="N7" s="101">
        <v>30910</v>
      </c>
      <c r="O7" s="101">
        <v>31620</v>
      </c>
      <c r="P7" s="101">
        <v>32540</v>
      </c>
      <c r="Q7" s="101">
        <v>32615</v>
      </c>
      <c r="R7" s="101">
        <v>34250</v>
      </c>
      <c r="S7" s="101">
        <v>35811</v>
      </c>
      <c r="T7" s="101">
        <v>35320</v>
      </c>
      <c r="U7" s="101">
        <v>36690</v>
      </c>
      <c r="V7" s="101">
        <v>37682</v>
      </c>
      <c r="W7" s="101">
        <v>38752</v>
      </c>
      <c r="X7" s="101">
        <v>38257</v>
      </c>
      <c r="Y7" s="101">
        <v>36880</v>
      </c>
      <c r="Z7" s="101">
        <v>37630</v>
      </c>
      <c r="AA7" s="101">
        <v>37630</v>
      </c>
      <c r="AB7" s="101">
        <v>36250</v>
      </c>
      <c r="AC7" s="94">
        <v>34635</v>
      </c>
      <c r="AD7" s="94">
        <v>34215</v>
      </c>
      <c r="AE7" s="94">
        <v>34215</v>
      </c>
      <c r="AF7" s="94">
        <v>34290</v>
      </c>
      <c r="AG7" s="94">
        <v>34290</v>
      </c>
    </row>
    <row r="8" spans="1:33">
      <c r="J8" s="92" t="s">
        <v>269</v>
      </c>
      <c r="K8" s="101">
        <v>4037.8</v>
      </c>
      <c r="L8" s="101">
        <v>4092.6039640640079</v>
      </c>
      <c r="M8" s="101">
        <v>4198.4143602624335</v>
      </c>
      <c r="N8" s="101">
        <v>4253.7977343873135</v>
      </c>
      <c r="O8" s="101">
        <v>4309.1811085121917</v>
      </c>
      <c r="P8" s="101">
        <v>4364.5644826370708</v>
      </c>
      <c r="Q8" s="101">
        <v>4754.9478567619499</v>
      </c>
      <c r="R8" s="101">
        <v>4810.331230886829</v>
      </c>
      <c r="S8" s="101">
        <v>4865.714605011708</v>
      </c>
      <c r="T8" s="101">
        <v>4921.0979791365871</v>
      </c>
      <c r="U8" s="101">
        <v>4830.8669929990328</v>
      </c>
      <c r="V8" s="101">
        <v>4888.2503671239119</v>
      </c>
      <c r="W8" s="101">
        <v>4945.6337412487901</v>
      </c>
      <c r="X8" s="101">
        <v>5003.0171153736701</v>
      </c>
      <c r="Y8" s="101">
        <v>5060.4004894985483</v>
      </c>
      <c r="Z8" s="101">
        <v>5117.7838636234274</v>
      </c>
      <c r="AA8" s="101">
        <v>5175.1672377483064</v>
      </c>
      <c r="AB8" s="101">
        <v>5232.5506118731855</v>
      </c>
      <c r="AC8" s="94">
        <v>5289.9339859980646</v>
      </c>
      <c r="AD8" s="94">
        <v>5347.3173601229437</v>
      </c>
      <c r="AE8" s="94">
        <v>5404.7007342478228</v>
      </c>
      <c r="AF8" s="94">
        <v>5462.0841083727018</v>
      </c>
      <c r="AG8" s="94">
        <v>5519.4674824975809</v>
      </c>
    </row>
    <row r="9" spans="1:33">
      <c r="J9" s="92" t="s">
        <v>249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  <c r="T9" s="101">
        <v>0</v>
      </c>
      <c r="U9" s="101">
        <v>0</v>
      </c>
      <c r="V9" s="101">
        <v>0</v>
      </c>
      <c r="W9" s="101">
        <v>0</v>
      </c>
      <c r="X9" s="101">
        <v>0</v>
      </c>
      <c r="Y9" s="101">
        <v>304</v>
      </c>
      <c r="Z9" s="101">
        <v>304</v>
      </c>
      <c r="AA9" s="101">
        <v>304</v>
      </c>
      <c r="AB9" s="101">
        <v>1104</v>
      </c>
      <c r="AC9" s="94">
        <v>1104</v>
      </c>
      <c r="AD9" s="94">
        <v>1504</v>
      </c>
      <c r="AE9" s="94">
        <v>1504</v>
      </c>
      <c r="AF9" s="94">
        <v>1504</v>
      </c>
      <c r="AG9" s="94">
        <v>1504</v>
      </c>
    </row>
    <row r="10" spans="1:33">
      <c r="J10" s="92" t="s">
        <v>248</v>
      </c>
      <c r="K10" s="101">
        <v>4000</v>
      </c>
      <c r="L10" s="101">
        <v>4000</v>
      </c>
      <c r="M10" s="101">
        <v>4000</v>
      </c>
      <c r="N10" s="101">
        <v>4000</v>
      </c>
      <c r="O10" s="101">
        <v>4000</v>
      </c>
      <c r="P10" s="101">
        <v>4000</v>
      </c>
      <c r="Q10" s="101">
        <v>5000</v>
      </c>
      <c r="R10" s="101">
        <v>6000</v>
      </c>
      <c r="S10" s="101">
        <v>6000</v>
      </c>
      <c r="T10" s="101">
        <v>6000</v>
      </c>
      <c r="U10" s="101">
        <v>6000</v>
      </c>
      <c r="V10" s="101">
        <v>6000</v>
      </c>
      <c r="W10" s="101">
        <v>7400</v>
      </c>
      <c r="X10" s="101">
        <v>7400</v>
      </c>
      <c r="Y10" s="101">
        <v>7400</v>
      </c>
      <c r="Z10" s="101">
        <v>7400</v>
      </c>
      <c r="AA10" s="101">
        <v>7400</v>
      </c>
      <c r="AB10" s="101">
        <v>8400</v>
      </c>
      <c r="AC10" s="94">
        <v>9400</v>
      </c>
      <c r="AD10" s="94">
        <v>9400</v>
      </c>
      <c r="AE10" s="94">
        <v>9400</v>
      </c>
      <c r="AF10" s="94">
        <v>9400</v>
      </c>
      <c r="AG10" s="94">
        <v>11400</v>
      </c>
    </row>
    <row r="11" spans="1:33">
      <c r="J11" s="92" t="s">
        <v>247</v>
      </c>
      <c r="K11" s="101">
        <v>6726.67</v>
      </c>
      <c r="L11" s="101">
        <v>7128.1731961379874</v>
      </c>
      <c r="M11" s="101">
        <v>7900.8017642373543</v>
      </c>
      <c r="N11" s="101">
        <v>8838.1860581205274</v>
      </c>
      <c r="O11" s="101">
        <v>9554.4446189488826</v>
      </c>
      <c r="P11" s="101">
        <v>10424.170768540067</v>
      </c>
      <c r="Q11" s="101">
        <v>11036.92508170691</v>
      </c>
      <c r="R11" s="101">
        <v>12157.776875889218</v>
      </c>
      <c r="S11" s="101">
        <v>12893.405359405808</v>
      </c>
      <c r="T11" s="101">
        <v>13509.050462811363</v>
      </c>
      <c r="U11" s="101">
        <v>14559.799066230773</v>
      </c>
      <c r="V11" s="101">
        <v>15433.225489952511</v>
      </c>
      <c r="W11" s="101">
        <v>15883.883531381587</v>
      </c>
      <c r="X11" s="101">
        <v>16272.306766942898</v>
      </c>
      <c r="Y11" s="101">
        <v>16345.008922206835</v>
      </c>
      <c r="Z11" s="101">
        <v>16449.484292509984</v>
      </c>
      <c r="AA11" s="101">
        <v>16504.208200385958</v>
      </c>
      <c r="AB11" s="101">
        <v>16550.637479158941</v>
      </c>
      <c r="AC11" s="94">
        <v>16589.210974361937</v>
      </c>
      <c r="AD11" s="94">
        <v>16651.946819626024</v>
      </c>
      <c r="AE11" s="94">
        <v>16708.041819285165</v>
      </c>
      <c r="AF11" s="94">
        <v>16757.784331338207</v>
      </c>
      <c r="AG11" s="94">
        <v>16801.453210218533</v>
      </c>
    </row>
    <row r="12" spans="1:33">
      <c r="J12" s="92" t="s">
        <v>246</v>
      </c>
      <c r="K12" s="101">
        <v>4083</v>
      </c>
      <c r="L12" s="101">
        <v>4616</v>
      </c>
      <c r="M12" s="101">
        <v>5041</v>
      </c>
      <c r="N12" s="101">
        <v>5125.3</v>
      </c>
      <c r="O12" s="101">
        <v>5158.6000000000004</v>
      </c>
      <c r="P12" s="101">
        <v>5191.8999999999996</v>
      </c>
      <c r="Q12" s="101">
        <v>5921.9</v>
      </c>
      <c r="R12" s="101">
        <v>7201.9</v>
      </c>
      <c r="S12" s="101">
        <v>9106.9</v>
      </c>
      <c r="T12" s="101">
        <v>11878.9</v>
      </c>
      <c r="U12" s="101">
        <v>14520.9</v>
      </c>
      <c r="V12" s="101">
        <v>17475.900000000001</v>
      </c>
      <c r="W12" s="101">
        <v>20165.900000000001</v>
      </c>
      <c r="X12" s="101">
        <v>22208.9</v>
      </c>
      <c r="Y12" s="101">
        <v>23391.9</v>
      </c>
      <c r="Z12" s="101">
        <v>24214.9</v>
      </c>
      <c r="AA12" s="101">
        <v>24714.9</v>
      </c>
      <c r="AB12" s="101">
        <v>25214.9</v>
      </c>
      <c r="AC12" s="94">
        <v>25714.9</v>
      </c>
      <c r="AD12" s="94">
        <v>25714.9</v>
      </c>
      <c r="AE12" s="94">
        <v>25714.9</v>
      </c>
      <c r="AF12" s="94">
        <v>25714.9</v>
      </c>
      <c r="AG12" s="94">
        <v>25714.9</v>
      </c>
    </row>
    <row r="13" spans="1:33">
      <c r="J13" s="92" t="s">
        <v>245</v>
      </c>
      <c r="K13" s="101">
        <v>2262.9</v>
      </c>
      <c r="L13" s="101">
        <v>3263.5922096113131</v>
      </c>
      <c r="M13" s="101">
        <v>3861.5344192226262</v>
      </c>
      <c r="N13" s="101">
        <v>4165.3454730261656</v>
      </c>
      <c r="O13" s="101">
        <v>4479.4213479057762</v>
      </c>
      <c r="P13" s="101">
        <v>4804.2186562829775</v>
      </c>
      <c r="Q13" s="101">
        <v>5140.2182217877244</v>
      </c>
      <c r="R13" s="101">
        <v>5487.9264682201656</v>
      </c>
      <c r="S13" s="101">
        <v>5845.7218108602519</v>
      </c>
      <c r="T13" s="101">
        <v>6214.1017214946569</v>
      </c>
      <c r="U13" s="101">
        <v>6593.5924426774009</v>
      </c>
      <c r="V13" s="101">
        <v>6984.7507032004869</v>
      </c>
      <c r="W13" s="101">
        <v>7388.1655363850277</v>
      </c>
      <c r="X13" s="101">
        <v>7804.4602073610122</v>
      </c>
      <c r="Y13" s="101">
        <v>8234.2942558739305</v>
      </c>
      <c r="Z13" s="101">
        <v>8678.3656615487853</v>
      </c>
      <c r="AA13" s="101">
        <v>9137.4131389577997</v>
      </c>
      <c r="AB13" s="101">
        <v>9612.2185702789611</v>
      </c>
      <c r="AC13" s="94">
        <v>10103.609583799676</v>
      </c>
      <c r="AD13" s="94">
        <v>10612.462287015122</v>
      </c>
      <c r="AE13" s="94">
        <v>11139.704163595812</v>
      </c>
      <c r="AF13" s="94">
        <v>11686.317144055389</v>
      </c>
      <c r="AG13" s="94">
        <v>12253.340860539425</v>
      </c>
    </row>
    <row r="14" spans="1:33">
      <c r="J14" s="92" t="s">
        <v>244</v>
      </c>
      <c r="K14" s="101">
        <v>1862</v>
      </c>
      <c r="L14" s="101">
        <v>2435.1626402704956</v>
      </c>
      <c r="M14" s="101">
        <v>2124.3252805409907</v>
      </c>
      <c r="N14" s="101">
        <v>2757.4879208114862</v>
      </c>
      <c r="O14" s="101">
        <v>2760.6505610819818</v>
      </c>
      <c r="P14" s="101">
        <v>2763.8132013524773</v>
      </c>
      <c r="Q14" s="101">
        <v>3046.9758416229724</v>
      </c>
      <c r="R14" s="101">
        <v>3050.138481893468</v>
      </c>
      <c r="S14" s="101">
        <v>3053.3011221639636</v>
      </c>
      <c r="T14" s="101">
        <v>3056.4637624344587</v>
      </c>
      <c r="U14" s="101">
        <v>3059.6264027049542</v>
      </c>
      <c r="V14" s="101">
        <v>3062.7890429754498</v>
      </c>
      <c r="W14" s="101">
        <v>3065.9516832459449</v>
      </c>
      <c r="X14" s="101">
        <v>3069.1143235164404</v>
      </c>
      <c r="Y14" s="101">
        <v>3072.276963786936</v>
      </c>
      <c r="Z14" s="101">
        <v>3075.4396040574311</v>
      </c>
      <c r="AA14" s="101">
        <v>3078.6022443279267</v>
      </c>
      <c r="AB14" s="101">
        <v>3081.7648845984222</v>
      </c>
      <c r="AC14" s="94">
        <v>3084.9275248689173</v>
      </c>
      <c r="AD14" s="94">
        <v>3088.0901651394129</v>
      </c>
      <c r="AE14" s="94">
        <v>3091.2528054099084</v>
      </c>
      <c r="AF14" s="94">
        <v>3094.4154456804035</v>
      </c>
      <c r="AG14" s="94">
        <v>3097.5780859508991</v>
      </c>
    </row>
    <row r="15" spans="1:33">
      <c r="J15" s="92" t="s">
        <v>268</v>
      </c>
      <c r="K15" s="101">
        <v>2892.7600000000007</v>
      </c>
      <c r="L15" s="101">
        <v>2959.902664957458</v>
      </c>
      <c r="M15" s="101">
        <v>3048.783895389749</v>
      </c>
      <c r="N15" s="101">
        <v>3123.4090595990183</v>
      </c>
      <c r="O15" s="101">
        <v>3229.6960625034562</v>
      </c>
      <c r="P15" s="101">
        <v>3317.5731088212178</v>
      </c>
      <c r="Q15" s="101">
        <v>3416.9769701468849</v>
      </c>
      <c r="R15" s="101">
        <v>3501.851621618142</v>
      </c>
      <c r="S15" s="101">
        <v>3631.8255401400888</v>
      </c>
      <c r="T15" s="101">
        <v>3727.2586781251998</v>
      </c>
      <c r="U15" s="101">
        <v>3848.5563403914625</v>
      </c>
      <c r="V15" s="101">
        <v>3995.1726805424987</v>
      </c>
      <c r="W15" s="101">
        <v>4209.4328873244613</v>
      </c>
      <c r="X15" s="101">
        <v>4423.083172656723</v>
      </c>
      <c r="Y15" s="101">
        <v>4638.7504090710045</v>
      </c>
      <c r="Z15" s="101">
        <v>4843.1296358799109</v>
      </c>
      <c r="AA15" s="101">
        <v>5076.9903881970986</v>
      </c>
      <c r="AB15" s="101">
        <v>5290.1837194164937</v>
      </c>
      <c r="AC15" s="94">
        <v>5498.1091924283974</v>
      </c>
      <c r="AD15" s="94">
        <v>5687.7555594103414</v>
      </c>
      <c r="AE15" s="94">
        <v>5899.1130544331918</v>
      </c>
      <c r="AF15" s="94">
        <v>6092.1732685224997</v>
      </c>
      <c r="AG15" s="94">
        <v>6306.9290396594388</v>
      </c>
    </row>
    <row r="16" spans="1:33">
      <c r="J16" s="92" t="s">
        <v>267</v>
      </c>
      <c r="K16" s="101">
        <v>4445</v>
      </c>
      <c r="L16" s="101">
        <v>4445</v>
      </c>
      <c r="M16" s="101">
        <v>3572</v>
      </c>
      <c r="N16" s="101">
        <v>3572</v>
      </c>
      <c r="O16" s="101">
        <v>3572</v>
      </c>
      <c r="P16" s="101">
        <v>3572</v>
      </c>
      <c r="Q16" s="101">
        <v>3572</v>
      </c>
      <c r="R16" s="101">
        <v>3521</v>
      </c>
      <c r="S16" s="101">
        <v>3481</v>
      </c>
      <c r="T16" s="101">
        <v>3481</v>
      </c>
      <c r="U16" s="101">
        <v>3481</v>
      </c>
      <c r="V16" s="101">
        <v>3431</v>
      </c>
      <c r="W16" s="101">
        <v>3431</v>
      </c>
      <c r="X16" s="101">
        <v>3431</v>
      </c>
      <c r="Y16" s="101">
        <v>3431</v>
      </c>
      <c r="Z16" s="101">
        <v>3431</v>
      </c>
      <c r="AA16" s="101">
        <v>3431</v>
      </c>
      <c r="AB16" s="101">
        <v>3431</v>
      </c>
      <c r="AC16" s="94">
        <v>3431</v>
      </c>
      <c r="AD16" s="94">
        <v>3431</v>
      </c>
      <c r="AE16" s="94">
        <v>3431</v>
      </c>
      <c r="AF16" s="94">
        <v>3431</v>
      </c>
      <c r="AG16" s="94">
        <v>3431</v>
      </c>
    </row>
    <row r="17" spans="1:33">
      <c r="J17" s="92" t="s">
        <v>206</v>
      </c>
      <c r="K17" s="100">
        <f t="shared" ref="K17:AG17" si="0">SUM(K5:K16)</f>
        <v>90995.12999999999</v>
      </c>
      <c r="L17" s="100">
        <f t="shared" si="0"/>
        <v>89405.434675041251</v>
      </c>
      <c r="M17" s="100">
        <f t="shared" si="0"/>
        <v>88285.859719653148</v>
      </c>
      <c r="N17" s="100">
        <f t="shared" si="0"/>
        <v>90755.526245944522</v>
      </c>
      <c r="O17" s="100">
        <f t="shared" si="0"/>
        <v>92122.993698952298</v>
      </c>
      <c r="P17" s="100">
        <f t="shared" si="0"/>
        <v>92301.240217633793</v>
      </c>
      <c r="Q17" s="100">
        <f t="shared" si="0"/>
        <v>93883.943972026449</v>
      </c>
      <c r="R17" s="100">
        <f t="shared" si="0"/>
        <v>96816.924678507814</v>
      </c>
      <c r="S17" s="100">
        <f t="shared" si="0"/>
        <v>99524.868437581812</v>
      </c>
      <c r="T17" s="100">
        <f t="shared" si="0"/>
        <v>102943.87260400227</v>
      </c>
      <c r="U17" s="100">
        <f t="shared" si="0"/>
        <v>106467.34124500361</v>
      </c>
      <c r="V17" s="100">
        <f t="shared" si="0"/>
        <v>109977.08828379487</v>
      </c>
      <c r="W17" s="100">
        <f t="shared" si="0"/>
        <v>114322.96737958583</v>
      </c>
      <c r="X17" s="100">
        <f t="shared" si="0"/>
        <v>116949.88158585076</v>
      </c>
      <c r="Y17" s="100">
        <f t="shared" si="0"/>
        <v>118427.63104043725</v>
      </c>
      <c r="Z17" s="100">
        <f t="shared" si="0"/>
        <v>119598.10305761955</v>
      </c>
      <c r="AA17" s="100">
        <f t="shared" si="0"/>
        <v>120588.28120961708</v>
      </c>
      <c r="AB17" s="100">
        <f t="shared" si="0"/>
        <v>122303.25526532599</v>
      </c>
      <c r="AC17" s="100">
        <f t="shared" si="0"/>
        <v>124656.691261457</v>
      </c>
      <c r="AD17" s="100">
        <f t="shared" si="0"/>
        <v>125458.47219131385</v>
      </c>
      <c r="AE17" s="100">
        <f t="shared" si="0"/>
        <v>126313.71257697191</v>
      </c>
      <c r="AF17" s="100">
        <f t="shared" si="0"/>
        <v>127238.67429796919</v>
      </c>
      <c r="AG17" s="100">
        <f t="shared" si="0"/>
        <v>130124.66867886587</v>
      </c>
    </row>
    <row r="18" spans="1:33">
      <c r="J18" s="92"/>
      <c r="K18" s="112"/>
      <c r="L18" s="112"/>
      <c r="M18" s="112"/>
      <c r="N18" s="112"/>
      <c r="O18" s="112"/>
      <c r="P18" s="112"/>
      <c r="Q18" s="112"/>
      <c r="R18" s="112"/>
      <c r="S18" s="112"/>
      <c r="T18" s="100"/>
      <c r="U18" s="100"/>
      <c r="V18" s="100"/>
      <c r="W18" s="100"/>
      <c r="X18" s="100"/>
      <c r="Y18" s="100"/>
      <c r="Z18" s="100"/>
      <c r="AA18" s="100"/>
      <c r="AB18" s="100"/>
      <c r="AC18" s="94"/>
      <c r="AD18" s="94"/>
      <c r="AE18" s="94"/>
      <c r="AF18" s="94"/>
      <c r="AG18" s="94"/>
    </row>
    <row r="19" spans="1:33">
      <c r="J19" s="92" t="s">
        <v>242</v>
      </c>
      <c r="K19" s="94">
        <v>60493.93546049721</v>
      </c>
      <c r="L19" s="94">
        <v>60740.281933767736</v>
      </c>
      <c r="M19" s="94">
        <v>60453.340396609565</v>
      </c>
      <c r="N19" s="94">
        <v>60200.716617926482</v>
      </c>
      <c r="O19" s="94">
        <v>59940.272931952532</v>
      </c>
      <c r="P19" s="94">
        <v>59744.296428191992</v>
      </c>
      <c r="Q19" s="94">
        <v>59627.878422281639</v>
      </c>
      <c r="R19" s="94">
        <v>59461.278045196326</v>
      </c>
      <c r="S19" s="94">
        <v>59235.639166346788</v>
      </c>
      <c r="T19" s="94">
        <v>59066.244161022987</v>
      </c>
      <c r="U19" s="94">
        <v>58887.273772884793</v>
      </c>
      <c r="V19" s="94">
        <v>58665.093636389625</v>
      </c>
      <c r="W19" s="94">
        <v>58261.421608875411</v>
      </c>
      <c r="X19" s="94">
        <v>57861.691847360933</v>
      </c>
      <c r="Y19" s="94">
        <v>57514.336186958557</v>
      </c>
      <c r="Z19" s="94">
        <v>57246.151037289375</v>
      </c>
      <c r="AA19" s="94">
        <v>57030.421618269436</v>
      </c>
      <c r="AB19" s="94">
        <v>56970.861487444323</v>
      </c>
      <c r="AC19" s="94">
        <v>57027.608023614986</v>
      </c>
      <c r="AD19" s="94">
        <v>57110.278721974697</v>
      </c>
      <c r="AE19" s="94">
        <v>57158.362916384816</v>
      </c>
      <c r="AF19" s="94">
        <v>57275.95948236822</v>
      </c>
      <c r="AG19" s="94">
        <v>57428.215083673575</v>
      </c>
    </row>
    <row r="22" spans="1:33">
      <c r="A22" s="90"/>
      <c r="J22" s="251" t="s">
        <v>551</v>
      </c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</row>
    <row r="23" spans="1:33"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</row>
    <row r="24" spans="1:33">
      <c r="J24" s="260"/>
      <c r="K24" s="261" t="s">
        <v>30</v>
      </c>
      <c r="L24" s="261" t="s">
        <v>31</v>
      </c>
      <c r="M24" s="261" t="s">
        <v>32</v>
      </c>
      <c r="N24" s="261" t="s">
        <v>33</v>
      </c>
      <c r="O24" s="261" t="s">
        <v>34</v>
      </c>
      <c r="P24" s="261" t="s">
        <v>35</v>
      </c>
      <c r="Q24" s="261" t="s">
        <v>36</v>
      </c>
      <c r="R24" s="261" t="s">
        <v>37</v>
      </c>
      <c r="S24" s="261" t="s">
        <v>38</v>
      </c>
      <c r="T24" s="261" t="s">
        <v>39</v>
      </c>
      <c r="U24" s="261" t="s">
        <v>40</v>
      </c>
      <c r="V24" s="261" t="s">
        <v>41</v>
      </c>
      <c r="W24" s="261" t="s">
        <v>42</v>
      </c>
      <c r="X24" s="261" t="s">
        <v>43</v>
      </c>
      <c r="Y24" s="261" t="s">
        <v>44</v>
      </c>
      <c r="Z24" s="261" t="s">
        <v>45</v>
      </c>
      <c r="AA24" s="261" t="s">
        <v>46</v>
      </c>
      <c r="AB24" s="261" t="s">
        <v>47</v>
      </c>
      <c r="AC24" s="261" t="s">
        <v>48</v>
      </c>
      <c r="AD24" s="261" t="s">
        <v>49</v>
      </c>
      <c r="AE24" s="261" t="s">
        <v>50</v>
      </c>
      <c r="AF24" s="261" t="s">
        <v>51</v>
      </c>
      <c r="AG24" s="261" t="s">
        <v>52</v>
      </c>
    </row>
    <row r="25" spans="1:33">
      <c r="J25" s="251" t="s">
        <v>244</v>
      </c>
      <c r="K25" s="252">
        <v>1467</v>
      </c>
      <c r="L25" s="252">
        <v>2037</v>
      </c>
      <c r="M25" s="252">
        <v>1723</v>
      </c>
      <c r="N25" s="252">
        <v>2353</v>
      </c>
      <c r="O25" s="252">
        <v>2353</v>
      </c>
      <c r="P25" s="252">
        <v>2353</v>
      </c>
      <c r="Q25" s="252">
        <v>2633</v>
      </c>
      <c r="R25" s="252">
        <v>2633</v>
      </c>
      <c r="S25" s="252">
        <v>2633</v>
      </c>
      <c r="T25" s="252">
        <v>2633</v>
      </c>
      <c r="U25" s="252">
        <v>2633</v>
      </c>
      <c r="V25" s="252">
        <v>2633</v>
      </c>
      <c r="W25" s="252">
        <v>2633</v>
      </c>
      <c r="X25" s="252">
        <v>2633</v>
      </c>
      <c r="Y25" s="252">
        <v>2633</v>
      </c>
      <c r="Z25" s="252">
        <v>2633</v>
      </c>
      <c r="AA25" s="252">
        <v>2633</v>
      </c>
      <c r="AB25" s="252">
        <v>2633</v>
      </c>
      <c r="AC25" s="252">
        <v>2633</v>
      </c>
      <c r="AD25" s="252">
        <v>2633</v>
      </c>
      <c r="AE25" s="252">
        <v>2633</v>
      </c>
      <c r="AF25" s="252">
        <v>2633</v>
      </c>
      <c r="AG25" s="252">
        <v>2633</v>
      </c>
    </row>
    <row r="26" spans="1:33">
      <c r="J26" s="251" t="s">
        <v>249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304</v>
      </c>
      <c r="Z26" s="252">
        <v>304</v>
      </c>
      <c r="AA26" s="252">
        <v>304</v>
      </c>
      <c r="AB26" s="252">
        <v>1104</v>
      </c>
      <c r="AC26" s="252">
        <v>1104</v>
      </c>
      <c r="AD26" s="252">
        <v>1504</v>
      </c>
      <c r="AE26" s="252">
        <v>1504</v>
      </c>
      <c r="AF26" s="252">
        <v>1504</v>
      </c>
      <c r="AG26" s="252">
        <v>1504</v>
      </c>
    </row>
    <row r="27" spans="1:33">
      <c r="J27" s="251" t="s">
        <v>251</v>
      </c>
      <c r="K27" s="252">
        <v>20454</v>
      </c>
      <c r="L27" s="252">
        <v>18116</v>
      </c>
      <c r="M27" s="252">
        <v>16238</v>
      </c>
      <c r="N27" s="252">
        <v>15029</v>
      </c>
      <c r="O27" s="252">
        <v>14458</v>
      </c>
      <c r="P27" s="252">
        <v>12342</v>
      </c>
      <c r="Q27" s="252">
        <v>10398</v>
      </c>
      <c r="R27" s="252">
        <v>7855</v>
      </c>
      <c r="S27" s="252">
        <v>5855</v>
      </c>
      <c r="T27" s="252">
        <v>5855</v>
      </c>
      <c r="U27" s="252">
        <v>3902</v>
      </c>
      <c r="V27" s="252">
        <v>3902</v>
      </c>
      <c r="W27" s="252">
        <v>3902</v>
      </c>
      <c r="X27" s="252">
        <v>3902</v>
      </c>
      <c r="Y27" s="252">
        <v>3902</v>
      </c>
      <c r="Z27" s="252">
        <v>3902</v>
      </c>
      <c r="AA27" s="252">
        <v>1914</v>
      </c>
      <c r="AB27" s="252">
        <v>1914</v>
      </c>
      <c r="AC27" s="252">
        <v>1914</v>
      </c>
      <c r="AD27" s="252">
        <v>1914</v>
      </c>
      <c r="AE27" s="252">
        <v>1914</v>
      </c>
      <c r="AF27" s="252">
        <v>1914</v>
      </c>
      <c r="AG27" s="252">
        <v>1914</v>
      </c>
    </row>
    <row r="28" spans="1:33">
      <c r="J28" s="251" t="s">
        <v>137</v>
      </c>
      <c r="K28" s="252">
        <v>30188</v>
      </c>
      <c r="L28" s="252">
        <v>28306</v>
      </c>
      <c r="M28" s="252">
        <v>28748</v>
      </c>
      <c r="N28" s="252">
        <v>30263</v>
      </c>
      <c r="O28" s="252">
        <v>30973</v>
      </c>
      <c r="P28" s="252">
        <v>31893</v>
      </c>
      <c r="Q28" s="252">
        <v>31893</v>
      </c>
      <c r="R28" s="252">
        <v>33528</v>
      </c>
      <c r="S28" s="252">
        <v>35089</v>
      </c>
      <c r="T28" s="252">
        <v>34523</v>
      </c>
      <c r="U28" s="252">
        <v>35893</v>
      </c>
      <c r="V28" s="252">
        <v>36885</v>
      </c>
      <c r="W28" s="252">
        <v>37880</v>
      </c>
      <c r="X28" s="252">
        <v>37385</v>
      </c>
      <c r="Y28" s="252">
        <v>36008</v>
      </c>
      <c r="Z28" s="252">
        <v>36683</v>
      </c>
      <c r="AA28" s="252">
        <v>36683</v>
      </c>
      <c r="AB28" s="252">
        <v>35303</v>
      </c>
      <c r="AC28" s="252">
        <v>33613</v>
      </c>
      <c r="AD28" s="252">
        <v>33193</v>
      </c>
      <c r="AE28" s="252">
        <v>33193</v>
      </c>
      <c r="AF28" s="252">
        <v>33193</v>
      </c>
      <c r="AG28" s="252">
        <v>33193</v>
      </c>
    </row>
    <row r="29" spans="1:33">
      <c r="J29" s="251" t="s">
        <v>250</v>
      </c>
      <c r="K29" s="252">
        <v>1699</v>
      </c>
      <c r="L29" s="252">
        <v>1699</v>
      </c>
      <c r="M29" s="252">
        <v>1699</v>
      </c>
      <c r="N29" s="252">
        <v>1699</v>
      </c>
      <c r="O29" s="252">
        <v>1699</v>
      </c>
      <c r="P29" s="252">
        <v>1699</v>
      </c>
      <c r="Q29" s="252">
        <v>2034</v>
      </c>
      <c r="R29" s="252">
        <v>2034</v>
      </c>
      <c r="S29" s="252">
        <v>2034</v>
      </c>
      <c r="T29" s="252">
        <v>2034</v>
      </c>
      <c r="U29" s="252">
        <v>2034</v>
      </c>
      <c r="V29" s="252">
        <v>2034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</row>
    <row r="30" spans="1:33">
      <c r="J30" s="251" t="s">
        <v>287</v>
      </c>
      <c r="K30" s="252">
        <v>1122</v>
      </c>
      <c r="L30" s="252">
        <v>1122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</row>
    <row r="31" spans="1:33">
      <c r="A31" s="111"/>
      <c r="J31" s="251" t="s">
        <v>552</v>
      </c>
      <c r="K31" s="252">
        <v>4000</v>
      </c>
      <c r="L31" s="252">
        <v>4000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5000</v>
      </c>
      <c r="R31" s="252">
        <v>6000</v>
      </c>
      <c r="S31" s="252">
        <v>6000</v>
      </c>
      <c r="T31" s="252">
        <v>6000</v>
      </c>
      <c r="U31" s="252">
        <v>6000</v>
      </c>
      <c r="V31" s="252">
        <v>6000</v>
      </c>
      <c r="W31" s="252">
        <v>7400</v>
      </c>
      <c r="X31" s="252">
        <v>7400</v>
      </c>
      <c r="Y31" s="252">
        <v>7400</v>
      </c>
      <c r="Z31" s="252">
        <v>7400</v>
      </c>
      <c r="AA31" s="252">
        <v>7400</v>
      </c>
      <c r="AB31" s="252">
        <v>8400</v>
      </c>
      <c r="AC31" s="252">
        <v>9400</v>
      </c>
      <c r="AD31" s="252">
        <v>9400</v>
      </c>
      <c r="AE31" s="252">
        <v>9400</v>
      </c>
      <c r="AF31" s="252">
        <v>9400</v>
      </c>
      <c r="AG31" s="252">
        <v>11400</v>
      </c>
    </row>
    <row r="32" spans="1:33">
      <c r="J32" s="251" t="s">
        <v>553</v>
      </c>
      <c r="K32" s="252">
        <v>0</v>
      </c>
      <c r="L32" s="252">
        <v>0</v>
      </c>
      <c r="M32" s="252">
        <v>0</v>
      </c>
      <c r="N32" s="252">
        <v>0</v>
      </c>
      <c r="O32" s="252">
        <v>10</v>
      </c>
      <c r="P32" s="252">
        <v>20</v>
      </c>
      <c r="Q32" s="252">
        <v>20</v>
      </c>
      <c r="R32" s="252">
        <v>20</v>
      </c>
      <c r="S32" s="252">
        <v>40</v>
      </c>
      <c r="T32" s="252">
        <v>40</v>
      </c>
      <c r="U32" s="252">
        <v>40</v>
      </c>
      <c r="V32" s="252">
        <v>79</v>
      </c>
      <c r="W32" s="252">
        <v>123</v>
      </c>
      <c r="X32" s="252">
        <v>179</v>
      </c>
      <c r="Y32" s="252">
        <v>209</v>
      </c>
      <c r="Z32" s="252">
        <v>239</v>
      </c>
      <c r="AA32" s="252">
        <v>269</v>
      </c>
      <c r="AB32" s="252">
        <v>296</v>
      </c>
      <c r="AC32" s="252">
        <v>296</v>
      </c>
      <c r="AD32" s="252">
        <v>296</v>
      </c>
      <c r="AE32" s="252">
        <v>296</v>
      </c>
      <c r="AF32" s="252">
        <v>296</v>
      </c>
      <c r="AG32" s="252">
        <v>296</v>
      </c>
    </row>
    <row r="33" spans="10:33">
      <c r="J33" s="251" t="s">
        <v>252</v>
      </c>
      <c r="K33" s="252">
        <v>9471</v>
      </c>
      <c r="L33" s="252">
        <v>9471</v>
      </c>
      <c r="M33" s="252">
        <v>8981</v>
      </c>
      <c r="N33" s="252">
        <v>8981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8981</v>
      </c>
      <c r="V33" s="252">
        <v>7122</v>
      </c>
      <c r="W33" s="252">
        <v>5179</v>
      </c>
      <c r="X33" s="252">
        <v>5179</v>
      </c>
      <c r="Y33" s="252">
        <v>5768</v>
      </c>
      <c r="Z33" s="252">
        <v>4552</v>
      </c>
      <c r="AA33" s="252">
        <v>6222</v>
      </c>
      <c r="AB33" s="252">
        <v>6222</v>
      </c>
      <c r="AC33" s="252">
        <v>7892</v>
      </c>
      <c r="AD33" s="252">
        <v>7892</v>
      </c>
      <c r="AE33" s="252">
        <v>7892</v>
      </c>
      <c r="AF33" s="252">
        <v>7892</v>
      </c>
      <c r="AG33" s="252">
        <v>7892</v>
      </c>
    </row>
    <row r="34" spans="10:33">
      <c r="J34" s="251" t="s">
        <v>138</v>
      </c>
      <c r="K34" s="252">
        <v>1123</v>
      </c>
      <c r="L34" s="252">
        <v>1123</v>
      </c>
      <c r="M34" s="252">
        <v>250</v>
      </c>
      <c r="N34" s="252">
        <v>250</v>
      </c>
      <c r="O34" s="252">
        <v>250</v>
      </c>
      <c r="P34" s="252">
        <v>250</v>
      </c>
      <c r="Q34" s="252">
        <v>250</v>
      </c>
      <c r="R34" s="252">
        <v>199</v>
      </c>
      <c r="S34" s="252">
        <v>159</v>
      </c>
      <c r="T34" s="252">
        <v>159</v>
      </c>
      <c r="U34" s="252">
        <v>159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109</v>
      </c>
      <c r="AC34" s="252">
        <v>109</v>
      </c>
      <c r="AD34" s="252">
        <v>109</v>
      </c>
      <c r="AE34" s="252">
        <v>109</v>
      </c>
      <c r="AF34" s="252">
        <v>109</v>
      </c>
      <c r="AG34" s="252">
        <v>109</v>
      </c>
    </row>
    <row r="35" spans="10:33">
      <c r="J35" s="251" t="s">
        <v>554</v>
      </c>
      <c r="K35" s="252">
        <v>2744</v>
      </c>
      <c r="L35" s="252">
        <v>2744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2744</v>
      </c>
      <c r="W35" s="252">
        <v>2744</v>
      </c>
      <c r="X35" s="252">
        <v>2744</v>
      </c>
      <c r="Y35" s="252">
        <v>2744</v>
      </c>
      <c r="Z35" s="252">
        <v>2744</v>
      </c>
      <c r="AA35" s="252">
        <v>2744</v>
      </c>
      <c r="AB35" s="252">
        <v>2744</v>
      </c>
      <c r="AC35" s="252">
        <v>2744</v>
      </c>
      <c r="AD35" s="252">
        <v>2744</v>
      </c>
      <c r="AE35" s="252">
        <v>2744</v>
      </c>
      <c r="AF35" s="252">
        <v>2744</v>
      </c>
      <c r="AG35" s="252">
        <v>2744</v>
      </c>
    </row>
    <row r="36" spans="10:33">
      <c r="J36" s="251" t="s">
        <v>555</v>
      </c>
      <c r="K36" s="252">
        <v>3669</v>
      </c>
      <c r="L36" s="252">
        <v>3799</v>
      </c>
      <c r="M36" s="252">
        <v>4267</v>
      </c>
      <c r="N36" s="252">
        <v>4894</v>
      </c>
      <c r="O36" s="252">
        <v>5255</v>
      </c>
      <c r="P36" s="252">
        <v>5757</v>
      </c>
      <c r="Q36" s="252">
        <v>5943</v>
      </c>
      <c r="R36" s="252">
        <v>6616</v>
      </c>
      <c r="S36" s="252">
        <v>7266</v>
      </c>
      <c r="T36" s="252">
        <v>7755</v>
      </c>
      <c r="U36" s="252">
        <v>8691</v>
      </c>
      <c r="V36" s="252">
        <v>9461</v>
      </c>
      <c r="W36" s="252">
        <v>9819</v>
      </c>
      <c r="X36" s="252">
        <v>10125</v>
      </c>
      <c r="Y36" s="252">
        <v>10125</v>
      </c>
      <c r="Z36" s="252">
        <v>10166</v>
      </c>
      <c r="AA36" s="252">
        <v>10166</v>
      </c>
      <c r="AB36" s="252">
        <v>10166</v>
      </c>
      <c r="AC36" s="252">
        <v>10166</v>
      </c>
      <c r="AD36" s="252">
        <v>10166</v>
      </c>
      <c r="AE36" s="252">
        <v>10166</v>
      </c>
      <c r="AF36" s="252">
        <v>10166</v>
      </c>
      <c r="AG36" s="252">
        <v>10166</v>
      </c>
    </row>
    <row r="37" spans="10:33">
      <c r="J37" s="251" t="s">
        <v>556</v>
      </c>
      <c r="K37" s="252">
        <v>3368</v>
      </c>
      <c r="L37" s="252">
        <v>3895</v>
      </c>
      <c r="M37" s="252">
        <v>4320</v>
      </c>
      <c r="N37" s="252">
        <v>4320</v>
      </c>
      <c r="O37" s="252">
        <v>4320</v>
      </c>
      <c r="P37" s="252">
        <v>4320</v>
      </c>
      <c r="Q37" s="252">
        <v>5050</v>
      </c>
      <c r="R37" s="252">
        <v>6330</v>
      </c>
      <c r="S37" s="252">
        <v>8235</v>
      </c>
      <c r="T37" s="252">
        <v>11007</v>
      </c>
      <c r="U37" s="252">
        <v>13649</v>
      </c>
      <c r="V37" s="252">
        <v>16604</v>
      </c>
      <c r="W37" s="252">
        <v>19294</v>
      </c>
      <c r="X37" s="252">
        <v>21337</v>
      </c>
      <c r="Y37" s="252">
        <v>22520</v>
      </c>
      <c r="Z37" s="252">
        <v>23343</v>
      </c>
      <c r="AA37" s="252">
        <v>23843</v>
      </c>
      <c r="AB37" s="252">
        <v>24343</v>
      </c>
      <c r="AC37" s="252">
        <v>24843</v>
      </c>
      <c r="AD37" s="252">
        <v>24843</v>
      </c>
      <c r="AE37" s="252">
        <v>24843</v>
      </c>
      <c r="AF37" s="252">
        <v>24843</v>
      </c>
      <c r="AG37" s="252">
        <v>24843</v>
      </c>
    </row>
    <row r="38" spans="10:33">
      <c r="J38" s="262" t="s">
        <v>206</v>
      </c>
      <c r="K38" s="253">
        <v>79305</v>
      </c>
      <c r="L38" s="253">
        <v>76312</v>
      </c>
      <c r="M38" s="253">
        <v>74092</v>
      </c>
      <c r="N38" s="253">
        <v>75655</v>
      </c>
      <c r="O38" s="253">
        <v>76165</v>
      </c>
      <c r="P38" s="253">
        <v>75481</v>
      </c>
      <c r="Q38" s="253">
        <v>76068</v>
      </c>
      <c r="R38" s="253">
        <v>78062</v>
      </c>
      <c r="S38" s="253">
        <v>80158</v>
      </c>
      <c r="T38" s="253">
        <v>82853</v>
      </c>
      <c r="U38" s="253">
        <v>85848</v>
      </c>
      <c r="V38" s="253">
        <v>88695</v>
      </c>
      <c r="W38" s="253">
        <v>92239</v>
      </c>
      <c r="X38" s="253">
        <v>94149</v>
      </c>
      <c r="Y38" s="253">
        <v>94878</v>
      </c>
      <c r="Z38" s="253">
        <v>95231</v>
      </c>
      <c r="AA38" s="253">
        <v>95443</v>
      </c>
      <c r="AB38" s="253">
        <v>96390</v>
      </c>
      <c r="AC38" s="253">
        <v>97870</v>
      </c>
      <c r="AD38" s="253">
        <v>97850</v>
      </c>
      <c r="AE38" s="253">
        <v>97850</v>
      </c>
      <c r="AF38" s="253">
        <v>97850</v>
      </c>
      <c r="AG38" s="253">
        <v>99850</v>
      </c>
    </row>
    <row r="39" spans="10:33"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</row>
    <row r="40" spans="10:33">
      <c r="J40" s="251" t="s">
        <v>557</v>
      </c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</row>
    <row r="41" spans="10:33"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</row>
    <row r="42" spans="10:33">
      <c r="J42" s="260"/>
      <c r="K42" s="261" t="s">
        <v>30</v>
      </c>
      <c r="L42" s="261" t="s">
        <v>31</v>
      </c>
      <c r="M42" s="261" t="s">
        <v>32</v>
      </c>
      <c r="N42" s="261" t="s">
        <v>33</v>
      </c>
      <c r="O42" s="261" t="s">
        <v>34</v>
      </c>
      <c r="P42" s="261" t="s">
        <v>35</v>
      </c>
      <c r="Q42" s="261" t="s">
        <v>36</v>
      </c>
      <c r="R42" s="261" t="s">
        <v>37</v>
      </c>
      <c r="S42" s="261" t="s">
        <v>38</v>
      </c>
      <c r="T42" s="261" t="s">
        <v>39</v>
      </c>
      <c r="U42" s="261" t="s">
        <v>40</v>
      </c>
      <c r="V42" s="261" t="s">
        <v>41</v>
      </c>
      <c r="W42" s="261" t="s">
        <v>42</v>
      </c>
      <c r="X42" s="261" t="s">
        <v>43</v>
      </c>
      <c r="Y42" s="261" t="s">
        <v>44</v>
      </c>
      <c r="Z42" s="261" t="s">
        <v>45</v>
      </c>
      <c r="AA42" s="261" t="s">
        <v>46</v>
      </c>
      <c r="AB42" s="261" t="s">
        <v>47</v>
      </c>
      <c r="AC42" s="261" t="s">
        <v>48</v>
      </c>
      <c r="AD42" s="261" t="s">
        <v>49</v>
      </c>
      <c r="AE42" s="261" t="s">
        <v>50</v>
      </c>
      <c r="AF42" s="261" t="s">
        <v>51</v>
      </c>
      <c r="AG42" s="261" t="s">
        <v>52</v>
      </c>
    </row>
    <row r="43" spans="10:33">
      <c r="J43" s="251" t="s">
        <v>287</v>
      </c>
      <c r="K43" s="252">
        <v>427.9</v>
      </c>
      <c r="L43" s="252">
        <v>428</v>
      </c>
      <c r="M43" s="252">
        <v>448</v>
      </c>
      <c r="N43" s="252">
        <v>448</v>
      </c>
      <c r="O43" s="252">
        <v>468</v>
      </c>
      <c r="P43" s="252">
        <v>468</v>
      </c>
      <c r="Q43" s="252">
        <v>488</v>
      </c>
      <c r="R43" s="252">
        <v>488</v>
      </c>
      <c r="S43" s="252">
        <v>508</v>
      </c>
      <c r="T43" s="252">
        <v>508</v>
      </c>
      <c r="U43" s="252">
        <v>528</v>
      </c>
      <c r="V43" s="252">
        <v>528</v>
      </c>
      <c r="W43" s="252">
        <v>548</v>
      </c>
      <c r="X43" s="252">
        <v>548</v>
      </c>
      <c r="Y43" s="252">
        <v>568</v>
      </c>
      <c r="Z43" s="252">
        <v>568</v>
      </c>
      <c r="AA43" s="252">
        <v>588</v>
      </c>
      <c r="AB43" s="252">
        <v>588</v>
      </c>
      <c r="AC43" s="252">
        <v>608</v>
      </c>
      <c r="AD43" s="252">
        <v>608</v>
      </c>
      <c r="AE43" s="252">
        <v>628</v>
      </c>
      <c r="AF43" s="252">
        <v>628</v>
      </c>
      <c r="AG43" s="252">
        <v>648</v>
      </c>
    </row>
    <row r="44" spans="10:33">
      <c r="J44" s="251" t="s">
        <v>245</v>
      </c>
      <c r="K44" s="252">
        <v>537</v>
      </c>
      <c r="L44" s="252">
        <v>1342.5</v>
      </c>
      <c r="M44" s="252">
        <v>1745.25</v>
      </c>
      <c r="N44" s="252">
        <v>1849.9649999999999</v>
      </c>
      <c r="O44" s="252">
        <v>1960.9629</v>
      </c>
      <c r="P44" s="252">
        <v>2078.6206739999998</v>
      </c>
      <c r="Q44" s="252">
        <v>2203.3379144399996</v>
      </c>
      <c r="R44" s="252">
        <v>2335.5381893063995</v>
      </c>
      <c r="S44" s="252">
        <v>2475.6704806647836</v>
      </c>
      <c r="T44" s="252">
        <v>2624.2107095046704</v>
      </c>
      <c r="U44" s="252">
        <v>2781.6633520749506</v>
      </c>
      <c r="V44" s="252">
        <v>2948.5631531994477</v>
      </c>
      <c r="W44" s="252">
        <v>3125.4769423914145</v>
      </c>
      <c r="X44" s="252">
        <v>3313.0055589348995</v>
      </c>
      <c r="Y44" s="252">
        <v>3511.7858924709935</v>
      </c>
      <c r="Z44" s="252">
        <v>3722.4930460192531</v>
      </c>
      <c r="AA44" s="252">
        <v>3945.8426287804082</v>
      </c>
      <c r="AB44" s="252">
        <v>4182.5931865072325</v>
      </c>
      <c r="AC44" s="252">
        <v>4433.5487776976661</v>
      </c>
      <c r="AD44" s="252">
        <v>4699.5617043595257</v>
      </c>
      <c r="AE44" s="252">
        <v>4981.5354066210975</v>
      </c>
      <c r="AF44" s="252">
        <v>5280.427531018363</v>
      </c>
      <c r="AG44" s="252">
        <v>5597.2531828794645</v>
      </c>
    </row>
    <row r="45" spans="10:33">
      <c r="J45" s="251" t="s">
        <v>558</v>
      </c>
      <c r="K45" s="252">
        <v>3021</v>
      </c>
      <c r="L45" s="252">
        <v>3290.2771961379872</v>
      </c>
      <c r="M45" s="252">
        <v>3592.4571642373544</v>
      </c>
      <c r="N45" s="252">
        <v>3900.1479981205262</v>
      </c>
      <c r="O45" s="252">
        <v>4252.4437529488814</v>
      </c>
      <c r="P45" s="252">
        <v>4616.9108159400685</v>
      </c>
      <c r="Q45" s="252">
        <v>5040.0801338469091</v>
      </c>
      <c r="R45" s="252">
        <v>5483.9884332432175</v>
      </c>
      <c r="S45" s="252">
        <v>5565.6339870259462</v>
      </c>
      <c r="T45" s="252">
        <v>5688.2563314003037</v>
      </c>
      <c r="U45" s="252">
        <v>5798.941948198204</v>
      </c>
      <c r="V45" s="252">
        <v>5898.2647554322157</v>
      </c>
      <c r="W45" s="252">
        <v>5986.778144208688</v>
      </c>
      <c r="X45" s="252">
        <v>6065.015280590871</v>
      </c>
      <c r="Y45" s="252">
        <v>6133.4894756838885</v>
      </c>
      <c r="Z45" s="252">
        <v>6192.6946062144098</v>
      </c>
      <c r="AA45" s="252">
        <v>6243.1055719200276</v>
      </c>
      <c r="AB45" s="252">
        <v>6285.1787791009465</v>
      </c>
      <c r="AC45" s="252">
        <v>6319.3526419959626</v>
      </c>
      <c r="AD45" s="252">
        <v>6377.6448586289926</v>
      </c>
      <c r="AE45" s="252">
        <v>6429.251793370765</v>
      </c>
      <c r="AF45" s="252">
        <v>6474.4613598572632</v>
      </c>
      <c r="AG45" s="252">
        <v>6513.5519637153757</v>
      </c>
    </row>
    <row r="46" spans="10:33">
      <c r="J46" s="251" t="s">
        <v>556</v>
      </c>
      <c r="K46" s="252">
        <v>715</v>
      </c>
      <c r="L46" s="252">
        <v>721</v>
      </c>
      <c r="M46" s="252">
        <v>721</v>
      </c>
      <c r="N46" s="252">
        <v>805.3</v>
      </c>
      <c r="O46" s="252">
        <v>838.59999999999991</v>
      </c>
      <c r="P46" s="252">
        <v>871.89999999999986</v>
      </c>
      <c r="Q46" s="252">
        <v>871.89999999999986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</row>
    <row r="47" spans="10:33">
      <c r="J47" s="251" t="s">
        <v>559</v>
      </c>
      <c r="K47" s="252">
        <v>3266.8</v>
      </c>
      <c r="L47" s="252">
        <v>3304.6071801312173</v>
      </c>
      <c r="M47" s="252">
        <v>3342.414360262434</v>
      </c>
      <c r="N47" s="252">
        <v>3452.414360262434</v>
      </c>
      <c r="O47" s="252">
        <v>3487.414360262434</v>
      </c>
      <c r="P47" s="252">
        <v>3522.414360262434</v>
      </c>
      <c r="Q47" s="252">
        <v>3632.414360262434</v>
      </c>
      <c r="R47" s="252">
        <v>3667.414360262434</v>
      </c>
      <c r="S47" s="252">
        <v>3702.414360262434</v>
      </c>
      <c r="T47" s="252">
        <v>3812.414360262434</v>
      </c>
      <c r="U47" s="252">
        <v>3701.8</v>
      </c>
      <c r="V47" s="252">
        <v>3738.8</v>
      </c>
      <c r="W47" s="252">
        <v>3850.8</v>
      </c>
      <c r="X47" s="252">
        <v>3887.8</v>
      </c>
      <c r="Y47" s="252">
        <v>3924.8</v>
      </c>
      <c r="Z47" s="252">
        <v>4036.8</v>
      </c>
      <c r="AA47" s="252">
        <v>4073.8</v>
      </c>
      <c r="AB47" s="252">
        <v>4110.8</v>
      </c>
      <c r="AC47" s="252">
        <v>4222.8</v>
      </c>
      <c r="AD47" s="252">
        <v>4259.8</v>
      </c>
      <c r="AE47" s="252">
        <v>4296.8</v>
      </c>
      <c r="AF47" s="252">
        <v>4408.8</v>
      </c>
      <c r="AG47" s="252">
        <v>4445.8</v>
      </c>
    </row>
    <row r="48" spans="10:33">
      <c r="J48" s="251" t="s">
        <v>560</v>
      </c>
      <c r="K48" s="252">
        <v>1429.8100000000002</v>
      </c>
      <c r="L48" s="252">
        <v>1475.347165301627</v>
      </c>
      <c r="M48" s="252">
        <v>1573.3443053766202</v>
      </c>
      <c r="N48" s="252">
        <v>1625.0766642220153</v>
      </c>
      <c r="O48" s="252">
        <v>1678.0780999676917</v>
      </c>
      <c r="P48" s="252">
        <v>1732.2728897138561</v>
      </c>
      <c r="Q48" s="252">
        <v>1787.5938381609601</v>
      </c>
      <c r="R48" s="252">
        <v>1843.9809138836208</v>
      </c>
      <c r="S48" s="252">
        <v>1901.3801616696235</v>
      </c>
      <c r="T48" s="252">
        <v>1959.7428244327077</v>
      </c>
      <c r="U48" s="252">
        <v>2019.0246265422529</v>
      </c>
      <c r="V48" s="252">
        <v>2079.1851831084123</v>
      </c>
      <c r="W48" s="252">
        <v>2176.0056905345223</v>
      </c>
      <c r="X48" s="252">
        <v>2273.6339691628586</v>
      </c>
      <c r="Y48" s="252">
        <v>2372.0386607903329</v>
      </c>
      <c r="Z48" s="252">
        <v>2471.1907509212651</v>
      </c>
      <c r="AA48" s="252">
        <v>2571.0633154801926</v>
      </c>
      <c r="AB48" s="252">
        <v>2671.6313027530141</v>
      </c>
      <c r="AC48" s="252">
        <v>2772.8713446376287</v>
      </c>
      <c r="AD48" s="252">
        <v>2874.7615924397624</v>
      </c>
      <c r="AE48" s="252">
        <v>2977.2815733497555</v>
      </c>
      <c r="AF48" s="252">
        <v>3080.412064443829</v>
      </c>
      <c r="AG48" s="252">
        <v>3184.1349816143329</v>
      </c>
    </row>
    <row r="49" spans="1:33" s="92" customFormat="1">
      <c r="J49" s="251" t="s">
        <v>244</v>
      </c>
      <c r="K49" s="252">
        <v>395</v>
      </c>
      <c r="L49" s="252">
        <v>398.16264027049544</v>
      </c>
      <c r="M49" s="252">
        <v>401.32528054099083</v>
      </c>
      <c r="N49" s="252">
        <v>404.48792081148628</v>
      </c>
      <c r="O49" s="252">
        <v>407.65056108198166</v>
      </c>
      <c r="P49" s="252">
        <v>410.81320135247711</v>
      </c>
      <c r="Q49" s="252">
        <v>413.9758416229725</v>
      </c>
      <c r="R49" s="252">
        <v>417.13848189346794</v>
      </c>
      <c r="S49" s="252">
        <v>420.30112216396333</v>
      </c>
      <c r="T49" s="252">
        <v>423.46376243445877</v>
      </c>
      <c r="U49" s="252">
        <v>426.62640270495416</v>
      </c>
      <c r="V49" s="252">
        <v>429.7890429754496</v>
      </c>
      <c r="W49" s="252">
        <v>432.95168324594499</v>
      </c>
      <c r="X49" s="252">
        <v>436.11432351644044</v>
      </c>
      <c r="Y49" s="252">
        <v>439.27696378693588</v>
      </c>
      <c r="Z49" s="252">
        <v>442.43960405743127</v>
      </c>
      <c r="AA49" s="252">
        <v>445.60224432792666</v>
      </c>
      <c r="AB49" s="252">
        <v>448.7648845984221</v>
      </c>
      <c r="AC49" s="252">
        <v>451.92752486891749</v>
      </c>
      <c r="AD49" s="252">
        <v>455.09016513941293</v>
      </c>
      <c r="AE49" s="252">
        <v>458.25280540990832</v>
      </c>
      <c r="AF49" s="252">
        <v>461.41544568040376</v>
      </c>
      <c r="AG49" s="252">
        <v>464.57808595089921</v>
      </c>
    </row>
    <row r="50" spans="1:33">
      <c r="I50" s="91"/>
      <c r="J50" s="251" t="s">
        <v>553</v>
      </c>
      <c r="K50" s="252">
        <v>12.9</v>
      </c>
      <c r="L50" s="252">
        <v>12.9</v>
      </c>
      <c r="M50" s="252">
        <v>12.9</v>
      </c>
      <c r="N50" s="252">
        <v>16.899999999999999</v>
      </c>
      <c r="O50" s="252">
        <v>20.9</v>
      </c>
      <c r="P50" s="252">
        <v>24.9</v>
      </c>
      <c r="Q50" s="252">
        <v>28.9</v>
      </c>
      <c r="R50" s="252">
        <v>36.9</v>
      </c>
      <c r="S50" s="252">
        <v>44.9</v>
      </c>
      <c r="T50" s="252">
        <v>52.9</v>
      </c>
      <c r="U50" s="252">
        <v>60.9</v>
      </c>
      <c r="V50" s="252">
        <v>68.900000000000006</v>
      </c>
      <c r="W50" s="252">
        <v>76.900000000000006</v>
      </c>
      <c r="X50" s="252">
        <v>84.9</v>
      </c>
      <c r="Y50" s="252">
        <v>92.9</v>
      </c>
      <c r="Z50" s="252">
        <v>100.9</v>
      </c>
      <c r="AA50" s="252">
        <v>108.9</v>
      </c>
      <c r="AB50" s="252">
        <v>108.9</v>
      </c>
      <c r="AC50" s="252">
        <v>108.9</v>
      </c>
      <c r="AD50" s="252">
        <v>108.9</v>
      </c>
      <c r="AE50" s="252">
        <v>108.9</v>
      </c>
      <c r="AF50" s="252">
        <v>108.9</v>
      </c>
      <c r="AG50" s="252">
        <v>108.9</v>
      </c>
    </row>
    <row r="51" spans="1:33">
      <c r="J51" s="262" t="s">
        <v>206</v>
      </c>
      <c r="K51" s="253">
        <v>9805.41</v>
      </c>
      <c r="L51" s="253">
        <v>10972.794181841327</v>
      </c>
      <c r="M51" s="253">
        <v>11836.691110417398</v>
      </c>
      <c r="N51" s="253">
        <v>12502.291943416463</v>
      </c>
      <c r="O51" s="253">
        <v>13114.049674260988</v>
      </c>
      <c r="P51" s="253">
        <v>13725.831941268836</v>
      </c>
      <c r="Q51" s="253">
        <v>14466.202088333273</v>
      </c>
      <c r="R51" s="253">
        <v>15144.860378589137</v>
      </c>
      <c r="S51" s="253">
        <v>15490.200111786749</v>
      </c>
      <c r="T51" s="253">
        <v>15940.887988034574</v>
      </c>
      <c r="U51" s="253">
        <v>16188.856329520362</v>
      </c>
      <c r="V51" s="253">
        <v>16563.402134715525</v>
      </c>
      <c r="W51" s="253">
        <v>17068.81246038057</v>
      </c>
      <c r="X51" s="253">
        <v>17480.369132205073</v>
      </c>
      <c r="Y51" s="253">
        <v>17914.190992732154</v>
      </c>
      <c r="Z51" s="253">
        <v>18406.418007212364</v>
      </c>
      <c r="AA51" s="253">
        <v>18848.213760508555</v>
      </c>
      <c r="AB51" s="253">
        <v>19267.768152959616</v>
      </c>
      <c r="AC51" s="253">
        <v>19789.300289200179</v>
      </c>
      <c r="AD51" s="253">
        <v>20255.658320567694</v>
      </c>
      <c r="AE51" s="253">
        <v>20751.921578751528</v>
      </c>
      <c r="AF51" s="253">
        <v>21314.316400999862</v>
      </c>
      <c r="AG51" s="253">
        <v>21834.118214160077</v>
      </c>
    </row>
    <row r="52" spans="1:33">
      <c r="A52" s="90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3">
      <c r="J53" s="262" t="s">
        <v>561</v>
      </c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</row>
    <row r="54" spans="1:33"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</row>
    <row r="55" spans="1:33">
      <c r="J55" s="260"/>
      <c r="K55" s="261" t="s">
        <v>30</v>
      </c>
      <c r="L55" s="261" t="s">
        <v>31</v>
      </c>
      <c r="M55" s="261" t="s">
        <v>32</v>
      </c>
      <c r="N55" s="261" t="s">
        <v>33</v>
      </c>
      <c r="O55" s="261" t="s">
        <v>34</v>
      </c>
      <c r="P55" s="261" t="s">
        <v>35</v>
      </c>
      <c r="Q55" s="261" t="s">
        <v>36</v>
      </c>
      <c r="R55" s="261" t="s">
        <v>37</v>
      </c>
      <c r="S55" s="261" t="s">
        <v>38</v>
      </c>
      <c r="T55" s="261" t="s">
        <v>39</v>
      </c>
      <c r="U55" s="261" t="s">
        <v>40</v>
      </c>
      <c r="V55" s="261" t="s">
        <v>41</v>
      </c>
      <c r="W55" s="261" t="s">
        <v>42</v>
      </c>
      <c r="X55" s="261" t="s">
        <v>43</v>
      </c>
      <c r="Y55" s="261" t="s">
        <v>44</v>
      </c>
      <c r="Z55" s="261" t="s">
        <v>45</v>
      </c>
      <c r="AA55" s="261" t="s">
        <v>46</v>
      </c>
      <c r="AB55" s="261" t="s">
        <v>47</v>
      </c>
      <c r="AC55" s="261" t="s">
        <v>48</v>
      </c>
      <c r="AD55" s="261" t="s">
        <v>49</v>
      </c>
      <c r="AE55" s="261" t="s">
        <v>50</v>
      </c>
      <c r="AF55" s="261" t="s">
        <v>51</v>
      </c>
      <c r="AG55" s="261" t="s">
        <v>52</v>
      </c>
    </row>
    <row r="56" spans="1:33">
      <c r="J56" s="251" t="s">
        <v>245</v>
      </c>
      <c r="K56" s="252">
        <v>1725.9</v>
      </c>
      <c r="L56" s="252">
        <v>1921.0922096113131</v>
      </c>
      <c r="M56" s="252">
        <v>2116.2844192226262</v>
      </c>
      <c r="N56" s="252">
        <v>2315.3804730261654</v>
      </c>
      <c r="O56" s="252">
        <v>2518.4584479057758</v>
      </c>
      <c r="P56" s="252">
        <v>2725.5979822829781</v>
      </c>
      <c r="Q56" s="252">
        <v>2936.8803073477247</v>
      </c>
      <c r="R56" s="252">
        <v>3152.388278913766</v>
      </c>
      <c r="S56" s="252">
        <v>3370.0513301954679</v>
      </c>
      <c r="T56" s="252">
        <v>3589.8910119899865</v>
      </c>
      <c r="U56" s="252">
        <v>3811.9290906024503</v>
      </c>
      <c r="V56" s="252">
        <v>4036.1875500010387</v>
      </c>
      <c r="W56" s="252">
        <v>4262.6885939936128</v>
      </c>
      <c r="X56" s="252">
        <v>4491.4546484261127</v>
      </c>
      <c r="Y56" s="252">
        <v>4722.5083634029379</v>
      </c>
      <c r="Z56" s="252">
        <v>4955.8726155295317</v>
      </c>
      <c r="AA56" s="252">
        <v>5191.570510177391</v>
      </c>
      <c r="AB56" s="252">
        <v>5429.6253837717295</v>
      </c>
      <c r="AC56" s="252">
        <v>5670.0608061020112</v>
      </c>
      <c r="AD56" s="252">
        <v>5912.9005826555958</v>
      </c>
      <c r="AE56" s="252">
        <v>6158.1687569747155</v>
      </c>
      <c r="AF56" s="252">
        <v>6405.8896130370267</v>
      </c>
      <c r="AG56" s="252">
        <v>6656.0876776599607</v>
      </c>
    </row>
    <row r="57" spans="1:33">
      <c r="J57" s="251" t="s">
        <v>258</v>
      </c>
      <c r="K57" s="252">
        <v>36.67</v>
      </c>
      <c r="L57" s="252">
        <v>38.896000000000001</v>
      </c>
      <c r="M57" s="252">
        <v>41.3446</v>
      </c>
      <c r="N57" s="252">
        <v>44.038060000000002</v>
      </c>
      <c r="O57" s="252">
        <v>47.000866000000002</v>
      </c>
      <c r="P57" s="252">
        <v>50.259952600000005</v>
      </c>
      <c r="Q57" s="252">
        <v>53.844947860000005</v>
      </c>
      <c r="R57" s="252">
        <v>57.788442646000007</v>
      </c>
      <c r="S57" s="252">
        <v>61.771372379860004</v>
      </c>
      <c r="T57" s="252">
        <v>65.794131411058601</v>
      </c>
      <c r="U57" s="252">
        <v>69.85711803256919</v>
      </c>
      <c r="V57" s="252">
        <v>73.960734520294878</v>
      </c>
      <c r="W57" s="252">
        <v>78.105387172897821</v>
      </c>
      <c r="X57" s="252">
        <v>82.291486352026794</v>
      </c>
      <c r="Y57" s="252">
        <v>86.519446522947064</v>
      </c>
      <c r="Z57" s="252">
        <v>90.78968629557653</v>
      </c>
      <c r="AA57" s="252">
        <v>95.102628465932298</v>
      </c>
      <c r="AB57" s="252">
        <v>99.458700057991621</v>
      </c>
      <c r="AC57" s="252">
        <v>103.85833236597153</v>
      </c>
      <c r="AD57" s="252">
        <v>108.30196099703124</v>
      </c>
      <c r="AE57" s="252">
        <v>112.79002591440155</v>
      </c>
      <c r="AF57" s="252">
        <v>117.32297148094557</v>
      </c>
      <c r="AG57" s="252">
        <v>121.90124650315502</v>
      </c>
    </row>
    <row r="58" spans="1:33">
      <c r="J58" s="251" t="s">
        <v>287</v>
      </c>
      <c r="K58" s="252">
        <v>122.15</v>
      </c>
      <c r="L58" s="252">
        <v>160.65228358862146</v>
      </c>
      <c r="M58" s="252">
        <v>199.5395900131291</v>
      </c>
      <c r="N58" s="252">
        <v>238.81576950188185</v>
      </c>
      <c r="O58" s="252">
        <v>278.48471078552211</v>
      </c>
      <c r="P58" s="252">
        <v>318.55034148199877</v>
      </c>
      <c r="Q58" s="252">
        <v>359.01662848544021</v>
      </c>
      <c r="R58" s="252">
        <v>399.88757835891607</v>
      </c>
      <c r="S58" s="252">
        <v>444.84562321973954</v>
      </c>
      <c r="T58" s="252">
        <v>494.29947256664531</v>
      </c>
      <c r="U58" s="252">
        <v>548.69870684824161</v>
      </c>
      <c r="V58" s="252">
        <v>608.53786455799764</v>
      </c>
      <c r="W58" s="252">
        <v>674.36093803872927</v>
      </c>
      <c r="X58" s="252">
        <v>746.7663188675341</v>
      </c>
      <c r="Y58" s="252">
        <v>826.41223777921937</v>
      </c>
      <c r="Z58" s="252">
        <v>914.02274858207318</v>
      </c>
      <c r="AA58" s="252">
        <v>1010.3943104652124</v>
      </c>
      <c r="AB58" s="252">
        <v>1116.4030285366655</v>
      </c>
      <c r="AC58" s="252">
        <v>1223.471833788833</v>
      </c>
      <c r="AD58" s="252">
        <v>1331.6113270935223</v>
      </c>
      <c r="AE58" s="252">
        <v>1440.8322153312586</v>
      </c>
      <c r="AF58" s="252">
        <v>1551.1453124513721</v>
      </c>
      <c r="AG58" s="252">
        <v>1662.5615405426868</v>
      </c>
    </row>
    <row r="59" spans="1:33">
      <c r="J59" s="251" t="s">
        <v>206</v>
      </c>
      <c r="K59" s="253">
        <v>1884.7200000000003</v>
      </c>
      <c r="L59" s="253">
        <v>2120.6404931999346</v>
      </c>
      <c r="M59" s="253">
        <v>2357.168609235755</v>
      </c>
      <c r="N59" s="253">
        <v>2598.234302528047</v>
      </c>
      <c r="O59" s="253">
        <v>2843.9440246912977</v>
      </c>
      <c r="P59" s="253">
        <v>3094.4082763649767</v>
      </c>
      <c r="Q59" s="253">
        <v>3349.7418836931652</v>
      </c>
      <c r="R59" s="253">
        <v>3610.0642999186821</v>
      </c>
      <c r="S59" s="253">
        <v>3876.6683257950676</v>
      </c>
      <c r="T59" s="253">
        <v>4149.9846159676899</v>
      </c>
      <c r="U59" s="253">
        <v>4430.4849154832609</v>
      </c>
      <c r="V59" s="253">
        <v>4718.6861490793317</v>
      </c>
      <c r="W59" s="253">
        <v>5015.1549192052407</v>
      </c>
      <c r="X59" s="253">
        <v>5320.5124536456733</v>
      </c>
      <c r="Y59" s="253">
        <v>5635.440047705104</v>
      </c>
      <c r="Z59" s="253">
        <v>5960.6850504071817</v>
      </c>
      <c r="AA59" s="253">
        <v>6297.0674491085356</v>
      </c>
      <c r="AB59" s="253">
        <v>6645.4871123663861</v>
      </c>
      <c r="AC59" s="253">
        <v>6997.3909722568151</v>
      </c>
      <c r="AD59" s="253">
        <v>7352.8138707461494</v>
      </c>
      <c r="AE59" s="253">
        <v>7711.7909982203755</v>
      </c>
      <c r="AF59" s="253">
        <v>8074.3578969693444</v>
      </c>
      <c r="AG59" s="253">
        <v>8440.5504647058024</v>
      </c>
    </row>
    <row r="83" s="108" customFormat="1"/>
    <row r="111" spans="1:1">
      <c r="A111" s="90"/>
    </row>
    <row r="137" spans="1:1">
      <c r="A137" s="90"/>
    </row>
  </sheetData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E64097"/>
  </sheetPr>
  <dimension ref="A1:AG130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48.42578125" style="88" customWidth="1"/>
    <col min="2" max="9" width="9.140625" style="88"/>
    <col min="10" max="10" width="39.5703125" style="88" bestFit="1" customWidth="1"/>
    <col min="11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" style="88" bestFit="1" customWidth="1"/>
    <col min="20" max="22" width="10.85546875" style="88" bestFit="1" customWidth="1"/>
    <col min="23" max="26" width="10.5703125" style="88" bestFit="1" customWidth="1"/>
    <col min="27" max="30" width="10.85546875" style="88" bestFit="1" customWidth="1"/>
    <col min="31" max="31" width="10.5703125" style="88" bestFit="1" customWidth="1"/>
    <col min="32" max="32" width="10.85546875" style="88" bestFit="1" customWidth="1"/>
    <col min="33" max="33" width="10.5703125" style="88" bestFit="1" customWidth="1"/>
    <col min="34" max="16384" width="9.140625" style="88"/>
  </cols>
  <sheetData>
    <row r="1" spans="1:33">
      <c r="A1" s="92" t="s">
        <v>271</v>
      </c>
    </row>
    <row r="2" spans="1:33">
      <c r="J2" s="92" t="s">
        <v>262</v>
      </c>
    </row>
    <row r="4" spans="1:33">
      <c r="K4" s="114" t="s">
        <v>30</v>
      </c>
      <c r="L4" s="114" t="s">
        <v>31</v>
      </c>
      <c r="M4" s="114" t="s">
        <v>32</v>
      </c>
      <c r="N4" s="114" t="s">
        <v>33</v>
      </c>
      <c r="O4" s="114" t="s">
        <v>34</v>
      </c>
      <c r="P4" s="114" t="s">
        <v>35</v>
      </c>
      <c r="Q4" s="114" t="s">
        <v>36</v>
      </c>
      <c r="R4" s="114" t="s">
        <v>37</v>
      </c>
      <c r="S4" s="114" t="s">
        <v>38</v>
      </c>
      <c r="T4" s="114" t="s">
        <v>39</v>
      </c>
      <c r="U4" s="114" t="s">
        <v>40</v>
      </c>
      <c r="V4" s="114" t="s">
        <v>41</v>
      </c>
      <c r="W4" s="114" t="s">
        <v>42</v>
      </c>
      <c r="X4" s="114" t="s">
        <v>43</v>
      </c>
      <c r="Y4" s="114" t="s">
        <v>44</v>
      </c>
      <c r="Z4" s="114" t="s">
        <v>45</v>
      </c>
      <c r="AA4" s="114" t="s">
        <v>46</v>
      </c>
      <c r="AB4" s="114" t="s">
        <v>47</v>
      </c>
      <c r="AC4" s="114" t="s">
        <v>48</v>
      </c>
      <c r="AD4" s="114" t="s">
        <v>49</v>
      </c>
      <c r="AE4" s="114" t="s">
        <v>50</v>
      </c>
      <c r="AF4" s="114" t="s">
        <v>51</v>
      </c>
      <c r="AG4" s="114" t="s">
        <v>52</v>
      </c>
    </row>
    <row r="5" spans="1:33">
      <c r="J5" s="92" t="s">
        <v>252</v>
      </c>
      <c r="K5" s="91">
        <v>62.62679808</v>
      </c>
      <c r="L5" s="91">
        <v>62.62679808</v>
      </c>
      <c r="M5" s="91">
        <v>59.561273520000007</v>
      </c>
      <c r="N5" s="91">
        <v>59.386682880000002</v>
      </c>
      <c r="O5" s="91">
        <v>59.386682880000002</v>
      </c>
      <c r="P5" s="91">
        <v>59.386682880000002</v>
      </c>
      <c r="Q5" s="91">
        <v>59.561273520000007</v>
      </c>
      <c r="R5" s="91">
        <v>59.386682880000002</v>
      </c>
      <c r="S5" s="91">
        <v>59.386682880000002</v>
      </c>
      <c r="T5" s="91">
        <v>59.386682880000002</v>
      </c>
      <c r="U5" s="91">
        <v>59.561273520000007</v>
      </c>
      <c r="V5" s="91">
        <v>47.094082559999997</v>
      </c>
      <c r="W5" s="91">
        <v>34.05645552</v>
      </c>
      <c r="X5" s="91">
        <v>34.052922832634863</v>
      </c>
      <c r="Y5" s="91">
        <v>37.818337154518559</v>
      </c>
      <c r="Z5" s="91">
        <v>29.683735973520257</v>
      </c>
      <c r="AA5" s="91">
        <v>40.3257287101383</v>
      </c>
      <c r="AB5" s="91">
        <v>40.159828609587279</v>
      </c>
      <c r="AC5" s="91">
        <v>49.829875038518509</v>
      </c>
      <c r="AD5" s="91">
        <v>49.636105709670737</v>
      </c>
      <c r="AE5" s="91">
        <v>49.40970772050612</v>
      </c>
      <c r="AF5" s="91">
        <v>49.195242676676408</v>
      </c>
      <c r="AG5" s="91">
        <v>48.688967201545935</v>
      </c>
    </row>
    <row r="6" spans="1:33">
      <c r="J6" s="92" t="s">
        <v>251</v>
      </c>
      <c r="K6" s="91">
        <v>126.44289813135232</v>
      </c>
      <c r="L6" s="91">
        <v>111.79615549191111</v>
      </c>
      <c r="M6" s="91">
        <v>101.80874515788446</v>
      </c>
      <c r="N6" s="91">
        <v>96.6756851859992</v>
      </c>
      <c r="O6" s="91">
        <v>96.185982797521831</v>
      </c>
      <c r="P6" s="91">
        <v>82.472335165777196</v>
      </c>
      <c r="Q6" s="91">
        <v>69.366212380358945</v>
      </c>
      <c r="R6" s="91">
        <v>17.874040564073795</v>
      </c>
      <c r="S6" s="91">
        <v>17.001707865561631</v>
      </c>
      <c r="T6" s="91">
        <v>16.737764059263238</v>
      </c>
      <c r="U6" s="91">
        <v>15.492259546632964</v>
      </c>
      <c r="V6" s="91">
        <v>15.444075155595051</v>
      </c>
      <c r="W6" s="91">
        <v>15.500372191251081</v>
      </c>
      <c r="X6" s="91">
        <v>14.794451597359668</v>
      </c>
      <c r="Y6" s="91">
        <v>13.944596886492429</v>
      </c>
      <c r="Z6" s="91">
        <v>14.148490341895563</v>
      </c>
      <c r="AA6" s="91">
        <v>2.4535385608380689</v>
      </c>
      <c r="AB6" s="91">
        <v>2.4082749132655445</v>
      </c>
      <c r="AC6" s="91">
        <v>2.337617642633643</v>
      </c>
      <c r="AD6" s="91">
        <v>2.320368427229865</v>
      </c>
      <c r="AE6" s="91">
        <v>2.3125638642627604</v>
      </c>
      <c r="AF6" s="91">
        <v>2.3065664049263357</v>
      </c>
      <c r="AG6" s="91">
        <v>2.2994280763808588</v>
      </c>
    </row>
    <row r="7" spans="1:33">
      <c r="J7" s="92" t="s">
        <v>137</v>
      </c>
      <c r="K7" s="91">
        <v>77.763168780122385</v>
      </c>
      <c r="L7" s="91">
        <v>82.215672981918289</v>
      </c>
      <c r="M7" s="91">
        <v>91.982093581293157</v>
      </c>
      <c r="N7" s="91">
        <v>89.493006856319468</v>
      </c>
      <c r="O7" s="91">
        <v>86.731879688465469</v>
      </c>
      <c r="P7" s="91">
        <v>90.425227633742196</v>
      </c>
      <c r="Q7" s="91">
        <v>92.47957910071321</v>
      </c>
      <c r="R7" s="91">
        <v>132.27553070111483</v>
      </c>
      <c r="S7" s="91">
        <v>124.16177600336157</v>
      </c>
      <c r="T7" s="91">
        <v>113.55401446442698</v>
      </c>
      <c r="U7" s="91">
        <v>102.92285349746754</v>
      </c>
      <c r="V7" s="91">
        <v>103.48803934411799</v>
      </c>
      <c r="W7" s="91">
        <v>103.66680569478856</v>
      </c>
      <c r="X7" s="91">
        <v>93.421570992952979</v>
      </c>
      <c r="Y7" s="91">
        <v>81.320997934357493</v>
      </c>
      <c r="Z7" s="91">
        <v>83.902541705689202</v>
      </c>
      <c r="AA7" s="91">
        <v>81.780303650193687</v>
      </c>
      <c r="AB7" s="91">
        <v>73.420844838812712</v>
      </c>
      <c r="AC7" s="91">
        <v>62.230070010618277</v>
      </c>
      <c r="AD7" s="91">
        <v>58.861064905971638</v>
      </c>
      <c r="AE7" s="91">
        <v>57.289511253010758</v>
      </c>
      <c r="AF7" s="91">
        <v>56.267309080842047</v>
      </c>
      <c r="AG7" s="91">
        <v>54.326813061757463</v>
      </c>
    </row>
    <row r="8" spans="1:33">
      <c r="J8" s="92" t="s">
        <v>261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1.972690270188425</v>
      </c>
      <c r="Z8" s="91">
        <v>1.9998836130952449</v>
      </c>
      <c r="AA8" s="91">
        <v>1.8471433855467265</v>
      </c>
      <c r="AB8" s="91">
        <v>1.73225547920616</v>
      </c>
      <c r="AC8" s="91">
        <v>1.5608605645101146</v>
      </c>
      <c r="AD8" s="91">
        <v>1.5086181550813011</v>
      </c>
      <c r="AE8" s="91">
        <v>1.4829796766277259</v>
      </c>
      <c r="AF8" s="91">
        <v>1.4594270531723024</v>
      </c>
      <c r="AG8" s="91">
        <v>1.4187040046576067</v>
      </c>
    </row>
    <row r="9" spans="1:33">
      <c r="J9" s="92" t="s">
        <v>260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4.9737968775076311</v>
      </c>
      <c r="AC9" s="91">
        <v>4.5222592874521483</v>
      </c>
      <c r="AD9" s="91">
        <v>6.6266541215147168</v>
      </c>
      <c r="AE9" s="91">
        <v>6.529199887650968</v>
      </c>
      <c r="AF9" s="91">
        <v>6.4561795960720252</v>
      </c>
      <c r="AG9" s="91">
        <v>6.3251809685515372</v>
      </c>
    </row>
    <row r="10" spans="1:33">
      <c r="J10" s="92" t="s">
        <v>259</v>
      </c>
      <c r="K10" s="91">
        <v>21.999999999999996</v>
      </c>
      <c r="L10" s="91">
        <v>25.361749017134997</v>
      </c>
      <c r="M10" s="91">
        <v>24.530576466405321</v>
      </c>
      <c r="N10" s="91">
        <v>23.565357049739017</v>
      </c>
      <c r="O10" s="91">
        <v>22.667161066041029</v>
      </c>
      <c r="P10" s="91">
        <v>24.86965670910325</v>
      </c>
      <c r="Q10" s="91">
        <v>28.95607747475453</v>
      </c>
      <c r="R10" s="91">
        <v>32.527386661364119</v>
      </c>
      <c r="S10" s="91">
        <v>31.572030144484376</v>
      </c>
      <c r="T10" s="91">
        <v>30.616673627604619</v>
      </c>
      <c r="U10" s="91">
        <v>29.742580993220013</v>
      </c>
      <c r="V10" s="91">
        <v>28.705960593845127</v>
      </c>
      <c r="W10" s="91">
        <v>28.800626933931625</v>
      </c>
      <c r="X10" s="91">
        <v>29.273209036332847</v>
      </c>
      <c r="Y10" s="91">
        <v>29.827286456922376</v>
      </c>
      <c r="Z10" s="91">
        <v>30.218373241135282</v>
      </c>
      <c r="AA10" s="91">
        <v>30.690955343536505</v>
      </c>
      <c r="AB10" s="91">
        <v>31.743216341881507</v>
      </c>
      <c r="AC10" s="91">
        <v>32.625950408337545</v>
      </c>
      <c r="AD10" s="91">
        <v>33.508684474793569</v>
      </c>
      <c r="AE10" s="91">
        <v>34.391418541249607</v>
      </c>
      <c r="AF10" s="91">
        <v>35.274152607705624</v>
      </c>
      <c r="AG10" s="91">
        <v>37.785575263087864</v>
      </c>
    </row>
    <row r="11" spans="1:33">
      <c r="J11" s="92" t="s">
        <v>258</v>
      </c>
      <c r="K11" s="91">
        <v>30.300331920000005</v>
      </c>
      <c r="L11" s="91">
        <v>33.148367827873429</v>
      </c>
      <c r="M11" s="91">
        <v>36.615660678825598</v>
      </c>
      <c r="N11" s="91">
        <v>39.217152169224249</v>
      </c>
      <c r="O11" s="91">
        <v>41.174873015847744</v>
      </c>
      <c r="P11" s="91">
        <v>43.50926544692485</v>
      </c>
      <c r="Q11" s="91">
        <v>47.618708618648789</v>
      </c>
      <c r="R11" s="91">
        <v>54.633380601257706</v>
      </c>
      <c r="S11" s="91">
        <v>62.879597908010616</v>
      </c>
      <c r="T11" s="91">
        <v>73.728519195970136</v>
      </c>
      <c r="U11" s="91">
        <v>85.406832118697906</v>
      </c>
      <c r="V11" s="91">
        <v>97.339602186312007</v>
      </c>
      <c r="W11" s="91">
        <v>107.55073306093647</v>
      </c>
      <c r="X11" s="91">
        <v>115.47152422715159</v>
      </c>
      <c r="Y11" s="91">
        <v>120.04622604278234</v>
      </c>
      <c r="Z11" s="91">
        <v>122.97308024784481</v>
      </c>
      <c r="AA11" s="91">
        <v>124.9975084315145</v>
      </c>
      <c r="AB11" s="91">
        <v>127.02512377777354</v>
      </c>
      <c r="AC11" s="91">
        <v>129.03596379420495</v>
      </c>
      <c r="AD11" s="91">
        <v>129.44418749234018</v>
      </c>
      <c r="AE11" s="91">
        <v>129.83866597654432</v>
      </c>
      <c r="AF11" s="91">
        <v>130.21971983773074</v>
      </c>
      <c r="AG11" s="91">
        <v>130.58721497657154</v>
      </c>
    </row>
    <row r="12" spans="1:33">
      <c r="J12" s="92" t="s">
        <v>245</v>
      </c>
      <c r="K12" s="91">
        <v>1.72696392</v>
      </c>
      <c r="L12" s="91">
        <v>2.6399344204956083</v>
      </c>
      <c r="M12" s="91">
        <v>3.1648150209912167</v>
      </c>
      <c r="N12" s="91">
        <v>3.4052449094967367</v>
      </c>
      <c r="O12" s="91">
        <v>3.6545195307323679</v>
      </c>
      <c r="P12" s="91">
        <v>3.9130579474503113</v>
      </c>
      <c r="Q12" s="91">
        <v>4.1813021337436691</v>
      </c>
      <c r="R12" s="91">
        <v>4.4597183050784146</v>
      </c>
      <c r="S12" s="91">
        <v>4.7472880473695698</v>
      </c>
      <c r="T12" s="91">
        <v>5.044485060881283</v>
      </c>
      <c r="U12" s="91">
        <v>5.3518107127536192</v>
      </c>
      <c r="V12" s="91">
        <v>5.6697956894637169</v>
      </c>
      <c r="W12" s="91">
        <v>5.9990017483590918</v>
      </c>
      <c r="X12" s="91">
        <v>6.3400235742066897</v>
      </c>
      <c r="Y12" s="91">
        <v>6.6934907470578278</v>
      </c>
      <c r="Z12" s="91">
        <v>7.0600698281072489</v>
      </c>
      <c r="AA12" s="91">
        <v>7.4404665706251167</v>
      </c>
      <c r="AB12" s="91">
        <v>7.8354282634655972</v>
      </c>
      <c r="AC12" s="91">
        <v>8.2457462151057612</v>
      </c>
      <c r="AD12" s="91">
        <v>8.6722583866458827</v>
      </c>
      <c r="AE12" s="91">
        <v>9.1158521827079699</v>
      </c>
      <c r="AF12" s="91">
        <v>9.5774674097056423</v>
      </c>
      <c r="AG12" s="91">
        <v>10.058099411526753</v>
      </c>
    </row>
    <row r="13" spans="1:33">
      <c r="J13" s="92" t="s">
        <v>244</v>
      </c>
      <c r="K13" s="91">
        <v>10.927005000000001</v>
      </c>
      <c r="L13" s="91">
        <v>14.433465415151662</v>
      </c>
      <c r="M13" s="91">
        <v>12.547951430303327</v>
      </c>
      <c r="N13" s="91">
        <v>16.393618245454988</v>
      </c>
      <c r="O13" s="91">
        <v>16.404838660606654</v>
      </c>
      <c r="P13" s="91">
        <v>20.279219075758316</v>
      </c>
      <c r="Q13" s="91">
        <v>21.816033090909983</v>
      </c>
      <c r="R13" s="91">
        <v>21.773339906061643</v>
      </c>
      <c r="S13" s="91">
        <v>21.784560321213309</v>
      </c>
      <c r="T13" s="91">
        <v>21.79090215504959</v>
      </c>
      <c r="U13" s="91">
        <v>21.783124697877259</v>
      </c>
      <c r="V13" s="91">
        <v>21.73620554188814</v>
      </c>
      <c r="W13" s="91">
        <v>21.772493701332532</v>
      </c>
      <c r="X13" s="91">
        <v>21.604721259352761</v>
      </c>
      <c r="Y13" s="91">
        <v>21.227915697356575</v>
      </c>
      <c r="Z13" s="91">
        <v>21.371022222567049</v>
      </c>
      <c r="AA13" s="91">
        <v>20.317000158448039</v>
      </c>
      <c r="AB13" s="91">
        <v>19.961824383978421</v>
      </c>
      <c r="AC13" s="91">
        <v>18.501448201612455</v>
      </c>
      <c r="AD13" s="91">
        <v>18.320396906248551</v>
      </c>
      <c r="AE13" s="91">
        <v>18.108597768382957</v>
      </c>
      <c r="AF13" s="91">
        <v>17.939061996832653</v>
      </c>
      <c r="AG13" s="91">
        <v>17.653982480750685</v>
      </c>
    </row>
    <row r="14" spans="1:33">
      <c r="J14" s="92" t="s">
        <v>243</v>
      </c>
      <c r="K14" s="91">
        <v>6.3461668451999991</v>
      </c>
      <c r="L14" s="91">
        <v>6.4779691328650335</v>
      </c>
      <c r="M14" s="91">
        <v>6.8438487440566647</v>
      </c>
      <c r="N14" s="91">
        <v>7.0027628009945397</v>
      </c>
      <c r="O14" s="91">
        <v>7.1670908922782433</v>
      </c>
      <c r="P14" s="91">
        <v>7.3365099749305074</v>
      </c>
      <c r="Q14" s="91">
        <v>7.5107333857400267</v>
      </c>
      <c r="R14" s="91">
        <v>7.6895050234423437</v>
      </c>
      <c r="S14" s="91">
        <v>7.872594708627525</v>
      </c>
      <c r="T14" s="91">
        <v>8.0597944377147321</v>
      </c>
      <c r="U14" s="91">
        <v>8.2509153255506646</v>
      </c>
      <c r="V14" s="91">
        <v>8.4457850853490477</v>
      </c>
      <c r="W14" s="91">
        <v>8.8230932783464464</v>
      </c>
      <c r="X14" s="91">
        <v>9.2038475202250876</v>
      </c>
      <c r="Y14" s="91">
        <v>9.5879140331276105</v>
      </c>
      <c r="Z14" s="91">
        <v>9.9751690377337052</v>
      </c>
      <c r="AA14" s="91">
        <v>10.36549767270656</v>
      </c>
      <c r="AB14" s="91">
        <v>10.758793064427611</v>
      </c>
      <c r="AC14" s="91">
        <v>11.154955521769125</v>
      </c>
      <c r="AD14" s="91">
        <v>11.553891835579487</v>
      </c>
      <c r="AE14" s="91">
        <v>11.955514666395949</v>
      </c>
      <c r="AF14" s="91">
        <v>12.359742006918921</v>
      </c>
      <c r="AG14" s="91">
        <v>12.766496708175076</v>
      </c>
    </row>
    <row r="15" spans="1:33">
      <c r="J15" s="103" t="s">
        <v>257</v>
      </c>
      <c r="K15" s="91">
        <v>6.9610925999999997</v>
      </c>
      <c r="L15" s="91">
        <v>6.968202215999999</v>
      </c>
      <c r="M15" s="91">
        <v>7.050664983599999</v>
      </c>
      <c r="N15" s="91">
        <v>7.0517701719600003</v>
      </c>
      <c r="O15" s="91">
        <v>7.1558125351559996</v>
      </c>
      <c r="P15" s="91">
        <v>7.2038232946715999</v>
      </c>
      <c r="Q15" s="91">
        <v>7.3007814501387598</v>
      </c>
      <c r="R15" s="91">
        <v>7.3164328451526357</v>
      </c>
      <c r="S15" s="91">
        <v>7.4616213077166504</v>
      </c>
      <c r="T15" s="91">
        <v>7.4956798869063057</v>
      </c>
      <c r="U15" s="91">
        <v>7.6051147638878565</v>
      </c>
      <c r="V15" s="91">
        <v>7.7270166920392231</v>
      </c>
      <c r="W15" s="91">
        <v>7.937875397072105</v>
      </c>
      <c r="X15" s="91">
        <v>8.1245083771553137</v>
      </c>
      <c r="Y15" s="91">
        <v>8.3171744230393561</v>
      </c>
      <c r="Z15" s="91">
        <v>8.4138894581822381</v>
      </c>
      <c r="AA15" s="91">
        <v>8.5872457388765486</v>
      </c>
      <c r="AB15" s="91">
        <v>8.6739226543778027</v>
      </c>
      <c r="AC15" s="91">
        <v>8.744351927034069</v>
      </c>
      <c r="AD15" s="91">
        <v>8.7579760924168983</v>
      </c>
      <c r="AE15" s="91">
        <v>8.8286764994535538</v>
      </c>
      <c r="AF15" s="91">
        <v>8.8424827505605776</v>
      </c>
      <c r="AG15" s="91">
        <v>8.9129391678051331</v>
      </c>
    </row>
    <row r="16" spans="1:33">
      <c r="J16" s="103" t="s">
        <v>256</v>
      </c>
      <c r="K16" s="91">
        <v>6.4364841667430145E-2</v>
      </c>
      <c r="L16" s="91">
        <v>6.8557074615877941E-2</v>
      </c>
      <c r="M16" s="91">
        <v>5.467992E-2</v>
      </c>
      <c r="N16" s="91">
        <v>5.467992E-2</v>
      </c>
      <c r="O16" s="91">
        <v>5.467992E-2</v>
      </c>
      <c r="P16" s="91">
        <v>5.467992E-2</v>
      </c>
      <c r="Q16" s="91">
        <v>5.467992E-2</v>
      </c>
      <c r="R16" s="91">
        <v>5.467992E-2</v>
      </c>
      <c r="S16" s="91">
        <v>5.467992E-2</v>
      </c>
      <c r="T16" s="91">
        <v>5.467992E-2</v>
      </c>
      <c r="U16" s="91">
        <v>5.467992E-2</v>
      </c>
      <c r="V16" s="91">
        <v>5.467992E-2</v>
      </c>
      <c r="W16" s="91">
        <v>5.467992E-2</v>
      </c>
      <c r="X16" s="91">
        <v>5.467992E-2</v>
      </c>
      <c r="Y16" s="91">
        <v>5.467992E-2</v>
      </c>
      <c r="Z16" s="91">
        <v>5.467992E-2</v>
      </c>
      <c r="AA16" s="91">
        <v>5.467992E-2</v>
      </c>
      <c r="AB16" s="91">
        <v>5.467992E-2</v>
      </c>
      <c r="AC16" s="91">
        <v>5.467992E-2</v>
      </c>
      <c r="AD16" s="91">
        <v>5.467992E-2</v>
      </c>
      <c r="AE16" s="91">
        <v>5.467992E-2</v>
      </c>
      <c r="AF16" s="91">
        <v>5.467992E-2</v>
      </c>
      <c r="AG16" s="91">
        <v>5.467992E-2</v>
      </c>
    </row>
    <row r="17" spans="1:33">
      <c r="J17" s="92" t="s">
        <v>206</v>
      </c>
      <c r="K17" s="103">
        <f t="shared" ref="K17:AG17" si="0">SUM(K5:K16)</f>
        <v>345.15879011834215</v>
      </c>
      <c r="L17" s="103">
        <f t="shared" si="0"/>
        <v>345.73687165796593</v>
      </c>
      <c r="M17" s="103">
        <f t="shared" si="0"/>
        <v>344.16030950335977</v>
      </c>
      <c r="N17" s="103">
        <f t="shared" si="0"/>
        <v>342.24596018918828</v>
      </c>
      <c r="O17" s="103">
        <f t="shared" si="0"/>
        <v>340.58352098664932</v>
      </c>
      <c r="P17" s="103">
        <f t="shared" si="0"/>
        <v>339.4504580483582</v>
      </c>
      <c r="Q17" s="103">
        <f t="shared" si="0"/>
        <v>338.84538107500788</v>
      </c>
      <c r="R17" s="103">
        <f t="shared" si="0"/>
        <v>337.9906974075455</v>
      </c>
      <c r="S17" s="103">
        <f t="shared" si="0"/>
        <v>336.92253910634525</v>
      </c>
      <c r="T17" s="103">
        <f t="shared" si="0"/>
        <v>336.46919568781692</v>
      </c>
      <c r="U17" s="103">
        <f t="shared" si="0"/>
        <v>336.17144509608784</v>
      </c>
      <c r="V17" s="103">
        <f t="shared" si="0"/>
        <v>335.70524276861033</v>
      </c>
      <c r="W17" s="103">
        <f t="shared" si="0"/>
        <v>334.16213744601788</v>
      </c>
      <c r="X17" s="103">
        <f t="shared" si="0"/>
        <v>332.34145933737182</v>
      </c>
      <c r="Y17" s="103">
        <f t="shared" si="0"/>
        <v>330.81130956584303</v>
      </c>
      <c r="Z17" s="103">
        <f t="shared" si="0"/>
        <v>329.80093558977057</v>
      </c>
      <c r="AA17" s="103">
        <f t="shared" si="0"/>
        <v>328.8600681424241</v>
      </c>
      <c r="AB17" s="103">
        <f t="shared" si="0"/>
        <v>328.74798912428383</v>
      </c>
      <c r="AC17" s="103">
        <f t="shared" si="0"/>
        <v>328.84377853179666</v>
      </c>
      <c r="AD17" s="103">
        <f t="shared" si="0"/>
        <v>329.26488642749285</v>
      </c>
      <c r="AE17" s="103">
        <f t="shared" si="0"/>
        <v>329.31736795679268</v>
      </c>
      <c r="AF17" s="103">
        <f t="shared" si="0"/>
        <v>329.95203134114331</v>
      </c>
      <c r="AG17" s="103">
        <f t="shared" si="0"/>
        <v>330.87808124081045</v>
      </c>
    </row>
    <row r="18" spans="1:33">
      <c r="J18" s="92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>
      <c r="J19" s="92" t="s">
        <v>255</v>
      </c>
      <c r="K19" s="104">
        <v>401.6362582292594</v>
      </c>
      <c r="L19" s="104">
        <v>393.39892787686944</v>
      </c>
      <c r="M19" s="103">
        <v>385.16159752447948</v>
      </c>
      <c r="N19" s="104">
        <f>M19-36.3</f>
        <v>348.86159752447946</v>
      </c>
      <c r="O19" s="104">
        <f>N19-36.3</f>
        <v>312.56159752447945</v>
      </c>
      <c r="P19" s="104">
        <f>O19-36.3</f>
        <v>276.26159752447944</v>
      </c>
      <c r="Q19" s="104">
        <f>P19-36.3</f>
        <v>239.96159752447943</v>
      </c>
      <c r="R19" s="103">
        <v>203.41349773815003</v>
      </c>
      <c r="S19" s="104">
        <f>R19-6.83</f>
        <v>196.58349773815002</v>
      </c>
      <c r="T19" s="104">
        <f>S19-6.83</f>
        <v>189.75349773815</v>
      </c>
      <c r="U19" s="104">
        <f>T19-6.83</f>
        <v>182.92349773814999</v>
      </c>
      <c r="V19" s="104">
        <f>U19-6.83</f>
        <v>176.09349773814998</v>
      </c>
      <c r="W19" s="103">
        <v>169.28091479434795</v>
      </c>
      <c r="X19" s="104">
        <f>W19-14.11</f>
        <v>155.17091479434794</v>
      </c>
      <c r="Y19" s="104">
        <f>X19-14.11</f>
        <v>141.06091479434792</v>
      </c>
      <c r="Z19" s="104">
        <f>Y19-14.11</f>
        <v>126.95091479434792</v>
      </c>
      <c r="AA19" s="104">
        <f>Z19-14.11</f>
        <v>112.84091479434792</v>
      </c>
      <c r="AB19" s="103">
        <v>98.71100171137013</v>
      </c>
      <c r="AC19" s="104">
        <f>AB19-3.9</f>
        <v>94.811001711370125</v>
      </c>
      <c r="AD19" s="104">
        <f>AC19-3.9</f>
        <v>90.911001711370119</v>
      </c>
      <c r="AE19" s="104">
        <f>AD19-3.9</f>
        <v>87.011001711370113</v>
      </c>
      <c r="AF19" s="104">
        <f>AE19-3.9</f>
        <v>83.111001711370108</v>
      </c>
      <c r="AG19" s="103">
        <v>79.24242626364844</v>
      </c>
    </row>
    <row r="24" spans="1:33">
      <c r="A24" s="111"/>
    </row>
    <row r="42" spans="1:26" s="92" customFormat="1"/>
    <row r="43" spans="1:26">
      <c r="I43" s="91"/>
      <c r="N43" s="91"/>
      <c r="O43" s="110"/>
      <c r="S43" s="91"/>
      <c r="T43" s="110"/>
      <c r="X43" s="91"/>
      <c r="Y43" s="91"/>
      <c r="Z43" s="91"/>
    </row>
    <row r="45" spans="1:26">
      <c r="A45" s="90"/>
    </row>
    <row r="76" s="108" customFormat="1"/>
    <row r="104" spans="1:1">
      <c r="A104" s="90"/>
    </row>
    <row r="130" spans="1:1">
      <c r="A130" s="90"/>
    </row>
  </sheetData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E64097"/>
  </sheetPr>
  <dimension ref="A1:T158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48.42578125" style="88" customWidth="1"/>
    <col min="2" max="3" width="9.140625" style="88"/>
    <col min="4" max="4" width="10.5703125" style="88" bestFit="1" customWidth="1"/>
    <col min="5" max="16" width="9.140625" style="88"/>
    <col min="17" max="17" width="39.5703125" style="88" bestFit="1" customWidth="1"/>
    <col min="18" max="18" width="10" style="88" bestFit="1" customWidth="1"/>
    <col min="19" max="19" width="9.7109375" style="88" bestFit="1" customWidth="1"/>
    <col min="20" max="20" width="10.5703125" style="88" bestFit="1" customWidth="1"/>
    <col min="21" max="16384" width="9.140625" style="88"/>
  </cols>
  <sheetData>
    <row r="1" spans="1:20">
      <c r="A1" s="92" t="s">
        <v>272</v>
      </c>
    </row>
    <row r="2" spans="1:20">
      <c r="Q2" s="92" t="s">
        <v>253</v>
      </c>
    </row>
    <row r="3" spans="1:20">
      <c r="R3" s="96"/>
      <c r="S3" s="96"/>
    </row>
    <row r="4" spans="1:20" s="96" customFormat="1">
      <c r="R4" s="113" t="s">
        <v>30</v>
      </c>
      <c r="S4" s="113" t="s">
        <v>37</v>
      </c>
      <c r="T4" s="96" t="s">
        <v>52</v>
      </c>
    </row>
    <row r="5" spans="1:20">
      <c r="Q5" s="92" t="s">
        <v>252</v>
      </c>
      <c r="R5" s="101">
        <v>9471</v>
      </c>
      <c r="S5" s="101">
        <v>8981</v>
      </c>
      <c r="T5" s="94">
        <v>7892</v>
      </c>
    </row>
    <row r="6" spans="1:20">
      <c r="Q6" s="92" t="s">
        <v>251</v>
      </c>
      <c r="R6" s="101">
        <v>20454</v>
      </c>
      <c r="S6" s="101">
        <v>7855</v>
      </c>
      <c r="T6" s="94">
        <v>1914</v>
      </c>
    </row>
    <row r="7" spans="1:20">
      <c r="Q7" s="92" t="s">
        <v>137</v>
      </c>
      <c r="R7" s="101">
        <v>30760</v>
      </c>
      <c r="S7" s="101">
        <v>34250</v>
      </c>
      <c r="T7" s="94">
        <v>34290</v>
      </c>
    </row>
    <row r="8" spans="1:20">
      <c r="Q8" s="92" t="s">
        <v>269</v>
      </c>
      <c r="R8" s="101">
        <v>4037.8</v>
      </c>
      <c r="S8" s="101">
        <v>4810.331230886829</v>
      </c>
      <c r="T8" s="94">
        <v>5519.4674824975809</v>
      </c>
    </row>
    <row r="9" spans="1:20">
      <c r="Q9" s="92" t="s">
        <v>249</v>
      </c>
      <c r="R9" s="101">
        <v>0</v>
      </c>
      <c r="S9" s="101">
        <v>0</v>
      </c>
      <c r="T9" s="94">
        <v>1504</v>
      </c>
    </row>
    <row r="10" spans="1:20">
      <c r="Q10" s="92" t="s">
        <v>248</v>
      </c>
      <c r="R10" s="101">
        <v>4000</v>
      </c>
      <c r="S10" s="101">
        <v>6000</v>
      </c>
      <c r="T10" s="94">
        <v>11400</v>
      </c>
    </row>
    <row r="11" spans="1:20">
      <c r="Q11" s="92" t="s">
        <v>247</v>
      </c>
      <c r="R11" s="101">
        <v>6726.67</v>
      </c>
      <c r="S11" s="101">
        <v>12157.776875889218</v>
      </c>
      <c r="T11" s="94">
        <v>16801.453210218533</v>
      </c>
    </row>
    <row r="12" spans="1:20">
      <c r="Q12" s="92" t="s">
        <v>246</v>
      </c>
      <c r="R12" s="101">
        <v>4083</v>
      </c>
      <c r="S12" s="101">
        <v>7201.9</v>
      </c>
      <c r="T12" s="94">
        <v>25714.9</v>
      </c>
    </row>
    <row r="13" spans="1:20">
      <c r="Q13" s="92" t="s">
        <v>245</v>
      </c>
      <c r="R13" s="101">
        <v>2262.9</v>
      </c>
      <c r="S13" s="101">
        <v>5487.9264682201656</v>
      </c>
      <c r="T13" s="94">
        <v>12253.340860539425</v>
      </c>
    </row>
    <row r="14" spans="1:20">
      <c r="Q14" s="92" t="s">
        <v>244</v>
      </c>
      <c r="R14" s="101">
        <v>1862</v>
      </c>
      <c r="S14" s="101">
        <v>3050.138481893468</v>
      </c>
      <c r="T14" s="94">
        <v>3097.5780859508991</v>
      </c>
    </row>
    <row r="15" spans="1:20">
      <c r="Q15" s="92" t="s">
        <v>268</v>
      </c>
      <c r="R15" s="101">
        <v>2892.7600000000007</v>
      </c>
      <c r="S15" s="101">
        <v>3501.851621618142</v>
      </c>
      <c r="T15" s="94">
        <v>6306.9290396594388</v>
      </c>
    </row>
    <row r="16" spans="1:20">
      <c r="Q16" s="92" t="s">
        <v>267</v>
      </c>
      <c r="R16" s="101">
        <v>4445</v>
      </c>
      <c r="S16" s="101">
        <v>3521</v>
      </c>
      <c r="T16" s="94">
        <v>3431</v>
      </c>
    </row>
    <row r="17" spans="1:20">
      <c r="Q17" s="92" t="s">
        <v>206</v>
      </c>
      <c r="R17" s="100">
        <f>SUM(R5:R16)</f>
        <v>90995.12999999999</v>
      </c>
      <c r="S17" s="100">
        <f>SUM(S5:S16)</f>
        <v>96816.924678507814</v>
      </c>
      <c r="T17" s="100">
        <f>SUM(T5:T16)</f>
        <v>130124.66867886587</v>
      </c>
    </row>
    <row r="18" spans="1:20">
      <c r="Q18" s="92"/>
      <c r="R18" s="112"/>
      <c r="S18" s="112"/>
      <c r="T18" s="94"/>
    </row>
    <row r="19" spans="1:20">
      <c r="Q19" s="92" t="s">
        <v>242</v>
      </c>
      <c r="R19" s="94">
        <v>60493.93546049721</v>
      </c>
      <c r="S19" s="94">
        <v>59461.278045196326</v>
      </c>
      <c r="T19" s="94">
        <v>57428.215083673575</v>
      </c>
    </row>
    <row r="22" spans="1:20">
      <c r="A22" s="90"/>
    </row>
    <row r="30" spans="1:20">
      <c r="Q30" s="92" t="s">
        <v>262</v>
      </c>
    </row>
    <row r="32" spans="1:20">
      <c r="R32" s="114" t="s">
        <v>30</v>
      </c>
      <c r="S32" s="114" t="s">
        <v>37</v>
      </c>
      <c r="T32" s="114" t="s">
        <v>52</v>
      </c>
    </row>
    <row r="33" spans="17:20">
      <c r="Q33" s="92" t="s">
        <v>252</v>
      </c>
      <c r="R33" s="91">
        <v>62.62679808</v>
      </c>
      <c r="S33" s="91">
        <v>59.386682880000002</v>
      </c>
      <c r="T33" s="91">
        <v>48.688967201545935</v>
      </c>
    </row>
    <row r="34" spans="17:20">
      <c r="Q34" s="92" t="s">
        <v>251</v>
      </c>
      <c r="R34" s="91">
        <v>126.44289813135232</v>
      </c>
      <c r="S34" s="91">
        <v>17.874040564073795</v>
      </c>
      <c r="T34" s="91">
        <v>2.2994280763808588</v>
      </c>
    </row>
    <row r="35" spans="17:20">
      <c r="Q35" s="92" t="s">
        <v>137</v>
      </c>
      <c r="R35" s="91">
        <v>77.763168780122385</v>
      </c>
      <c r="S35" s="91">
        <v>132.27553070111483</v>
      </c>
      <c r="T35" s="91">
        <v>54.326813061757463</v>
      </c>
    </row>
    <row r="36" spans="17:20">
      <c r="Q36" s="92" t="s">
        <v>261</v>
      </c>
      <c r="R36" s="91">
        <v>0</v>
      </c>
      <c r="S36" s="91">
        <v>0</v>
      </c>
      <c r="T36" s="91">
        <v>1.4187040046576067</v>
      </c>
    </row>
    <row r="37" spans="17:20">
      <c r="Q37" s="92" t="s">
        <v>260</v>
      </c>
      <c r="R37" s="91">
        <v>0</v>
      </c>
      <c r="S37" s="91">
        <v>0</v>
      </c>
      <c r="T37" s="91">
        <v>6.3251809685515372</v>
      </c>
    </row>
    <row r="38" spans="17:20">
      <c r="Q38" s="92" t="s">
        <v>259</v>
      </c>
      <c r="R38" s="91">
        <v>21.999999999999996</v>
      </c>
      <c r="S38" s="91">
        <v>32.527386661364119</v>
      </c>
      <c r="T38" s="91">
        <v>37.785575263087864</v>
      </c>
    </row>
    <row r="39" spans="17:20">
      <c r="Q39" s="92" t="s">
        <v>258</v>
      </c>
      <c r="R39" s="91">
        <v>30.300331920000005</v>
      </c>
      <c r="S39" s="91">
        <v>54.633380601257706</v>
      </c>
      <c r="T39" s="91">
        <v>130.58721497657154</v>
      </c>
    </row>
    <row r="40" spans="17:20">
      <c r="Q40" s="92" t="s">
        <v>245</v>
      </c>
      <c r="R40" s="91">
        <v>1.72696392</v>
      </c>
      <c r="S40" s="91">
        <v>4.4597183050784146</v>
      </c>
      <c r="T40" s="91">
        <v>10.058099411526753</v>
      </c>
    </row>
    <row r="41" spans="17:20">
      <c r="Q41" s="92" t="s">
        <v>244</v>
      </c>
      <c r="R41" s="91">
        <v>10.927005000000001</v>
      </c>
      <c r="S41" s="91">
        <v>21.773339906061643</v>
      </c>
      <c r="T41" s="91">
        <v>17.653982480750685</v>
      </c>
    </row>
    <row r="42" spans="17:20">
      <c r="Q42" s="92" t="s">
        <v>243</v>
      </c>
      <c r="R42" s="91">
        <v>6.3461668451999991</v>
      </c>
      <c r="S42" s="91">
        <v>7.6895050234423437</v>
      </c>
      <c r="T42" s="91">
        <v>12.766496708175076</v>
      </c>
    </row>
    <row r="43" spans="17:20">
      <c r="Q43" s="103" t="s">
        <v>257</v>
      </c>
      <c r="R43" s="91">
        <v>6.9610925999999997</v>
      </c>
      <c r="S43" s="91">
        <v>7.3164328451526357</v>
      </c>
      <c r="T43" s="91">
        <v>8.9129391678051331</v>
      </c>
    </row>
    <row r="44" spans="17:20">
      <c r="Q44" s="103" t="s">
        <v>256</v>
      </c>
      <c r="R44" s="91">
        <v>6.4364841667430145E-2</v>
      </c>
      <c r="S44" s="91">
        <v>5.467992E-2</v>
      </c>
      <c r="T44" s="91">
        <v>5.467992E-2</v>
      </c>
    </row>
    <row r="45" spans="17:20">
      <c r="Q45" s="92" t="s">
        <v>206</v>
      </c>
      <c r="R45" s="103">
        <f>SUM(R33:R44)</f>
        <v>345.15879011834215</v>
      </c>
      <c r="S45" s="103">
        <f>SUM(S33:S44)</f>
        <v>337.9906974075455</v>
      </c>
      <c r="T45" s="103">
        <f>SUM(T33:T44)</f>
        <v>330.87808124081045</v>
      </c>
    </row>
    <row r="46" spans="17:20">
      <c r="Q46" s="92"/>
      <c r="R46" s="103"/>
      <c r="S46" s="103"/>
      <c r="T46" s="103"/>
    </row>
    <row r="47" spans="17:20">
      <c r="Q47" s="92" t="s">
        <v>255</v>
      </c>
      <c r="R47" s="104">
        <v>401.6362582292594</v>
      </c>
      <c r="S47" s="103">
        <v>203.41349773815003</v>
      </c>
      <c r="T47" s="103">
        <v>79.24242626364844</v>
      </c>
    </row>
    <row r="52" spans="1:1">
      <c r="A52" s="111"/>
    </row>
    <row r="70" spans="1:5" s="92" customFormat="1"/>
    <row r="71" spans="1:5">
      <c r="C71" s="91"/>
      <c r="D71" s="91"/>
      <c r="E71" s="91"/>
    </row>
    <row r="73" spans="1:5">
      <c r="A73" s="90"/>
    </row>
    <row r="104" s="108" customFormat="1"/>
    <row r="132" spans="1:1">
      <c r="A132" s="90"/>
    </row>
    <row r="158" spans="1:1">
      <c r="A158" s="90"/>
    </row>
  </sheetData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E64097"/>
  </sheetPr>
  <dimension ref="A1:AG133"/>
  <sheetViews>
    <sheetView showGridLines="0" zoomScale="85" zoomScaleNormal="85" workbookViewId="0">
      <pane ySplit="1" topLeftCell="A2" activePane="bottomLeft" state="frozen"/>
      <selection activeCell="C38" sqref="C38"/>
      <selection pane="bottomLeft" activeCell="A60" sqref="A60"/>
    </sheetView>
  </sheetViews>
  <sheetFormatPr defaultRowHeight="12"/>
  <cols>
    <col min="1" max="1" width="48.28515625" style="92" customWidth="1"/>
    <col min="2" max="3" width="10" style="88" bestFit="1" customWidth="1"/>
    <col min="4" max="4" width="9.7109375" style="88" bestFit="1" customWidth="1"/>
    <col min="5" max="5" width="10" style="88" bestFit="1" customWidth="1"/>
    <col min="6" max="9" width="9.140625" style="88"/>
    <col min="10" max="10" width="39.5703125" style="88" bestFit="1" customWidth="1"/>
    <col min="11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23" width="9.7109375" style="88" bestFit="1" customWidth="1"/>
    <col min="24" max="24" width="10.5703125" style="88" bestFit="1" customWidth="1"/>
    <col min="25" max="25" width="9.7109375" style="88" bestFit="1" customWidth="1"/>
    <col min="26" max="26" width="10.85546875" style="88" bestFit="1" customWidth="1"/>
    <col min="27" max="29" width="10.5703125" style="88" bestFit="1" customWidth="1"/>
    <col min="30" max="33" width="10.85546875" style="88" bestFit="1" customWidth="1"/>
    <col min="34" max="16384" width="9.140625" style="88"/>
  </cols>
  <sheetData>
    <row r="1" spans="1:33">
      <c r="A1" s="92" t="s">
        <v>273</v>
      </c>
    </row>
    <row r="2" spans="1:33">
      <c r="J2" s="92" t="s">
        <v>253</v>
      </c>
    </row>
    <row r="3" spans="1:33">
      <c r="J3" s="92"/>
      <c r="R3" s="116"/>
    </row>
    <row r="4" spans="1:33" s="96" customFormat="1">
      <c r="K4" s="96" t="s">
        <v>30</v>
      </c>
      <c r="L4" s="96" t="s">
        <v>31</v>
      </c>
      <c r="M4" s="96" t="s">
        <v>32</v>
      </c>
      <c r="N4" s="96" t="s">
        <v>33</v>
      </c>
      <c r="O4" s="96" t="s">
        <v>34</v>
      </c>
      <c r="P4" s="96" t="s">
        <v>35</v>
      </c>
      <c r="Q4" s="96" t="s">
        <v>36</v>
      </c>
      <c r="R4" s="96" t="s">
        <v>37</v>
      </c>
      <c r="S4" s="96" t="s">
        <v>38</v>
      </c>
      <c r="T4" s="96" t="s">
        <v>39</v>
      </c>
      <c r="U4" s="96" t="s">
        <v>40</v>
      </c>
      <c r="V4" s="96" t="s">
        <v>41</v>
      </c>
      <c r="W4" s="96" t="s">
        <v>42</v>
      </c>
      <c r="X4" s="96" t="s">
        <v>43</v>
      </c>
      <c r="Y4" s="96" t="s">
        <v>44</v>
      </c>
      <c r="Z4" s="96" t="s">
        <v>45</v>
      </c>
      <c r="AA4" s="96" t="s">
        <v>46</v>
      </c>
      <c r="AB4" s="96" t="s">
        <v>47</v>
      </c>
      <c r="AC4" s="96" t="s">
        <v>48</v>
      </c>
      <c r="AD4" s="96" t="s">
        <v>49</v>
      </c>
      <c r="AE4" s="96" t="s">
        <v>50</v>
      </c>
      <c r="AF4" s="96" t="s">
        <v>51</v>
      </c>
      <c r="AG4" s="96" t="s">
        <v>52</v>
      </c>
    </row>
    <row r="5" spans="1:33">
      <c r="J5" s="92" t="s">
        <v>252</v>
      </c>
      <c r="K5" s="94">
        <v>9471</v>
      </c>
      <c r="L5" s="94">
        <v>9471</v>
      </c>
      <c r="M5" s="94">
        <v>8981</v>
      </c>
      <c r="N5" s="94">
        <v>8981</v>
      </c>
      <c r="O5" s="94">
        <v>8981</v>
      </c>
      <c r="P5" s="94">
        <v>8981</v>
      </c>
      <c r="Q5" s="94">
        <v>8981</v>
      </c>
      <c r="R5" s="94">
        <v>8981</v>
      </c>
      <c r="S5" s="94">
        <v>8981</v>
      </c>
      <c r="T5" s="94">
        <v>8981</v>
      </c>
      <c r="U5" s="94">
        <v>8069</v>
      </c>
      <c r="V5" s="94">
        <v>6862</v>
      </c>
      <c r="W5" s="94">
        <v>5659</v>
      </c>
      <c r="X5" s="94">
        <v>4456</v>
      </c>
      <c r="Y5" s="94">
        <v>2882</v>
      </c>
      <c r="Z5" s="94">
        <v>2882</v>
      </c>
      <c r="AA5" s="94">
        <v>4552</v>
      </c>
      <c r="AB5" s="94">
        <v>4552</v>
      </c>
      <c r="AC5" s="94">
        <v>4552</v>
      </c>
      <c r="AD5" s="94">
        <v>4552</v>
      </c>
      <c r="AE5" s="94">
        <v>4552</v>
      </c>
      <c r="AF5" s="94">
        <v>4552</v>
      </c>
      <c r="AG5" s="94">
        <v>4552</v>
      </c>
    </row>
    <row r="6" spans="1:33">
      <c r="J6" s="92" t="s">
        <v>251</v>
      </c>
      <c r="K6" s="94">
        <v>20454</v>
      </c>
      <c r="L6" s="94">
        <v>18116</v>
      </c>
      <c r="M6" s="94">
        <v>16238</v>
      </c>
      <c r="N6" s="94">
        <v>15029</v>
      </c>
      <c r="O6" s="94">
        <v>14458</v>
      </c>
      <c r="P6" s="94">
        <v>13316</v>
      </c>
      <c r="Q6" s="94">
        <v>12340</v>
      </c>
      <c r="R6" s="94">
        <v>9797</v>
      </c>
      <c r="S6" s="94">
        <v>7855</v>
      </c>
      <c r="T6" s="94">
        <v>6855</v>
      </c>
      <c r="U6" s="94">
        <v>5855</v>
      </c>
      <c r="V6" s="94">
        <v>5855</v>
      </c>
      <c r="W6" s="94">
        <v>5855</v>
      </c>
      <c r="X6" s="94">
        <v>5855</v>
      </c>
      <c r="Y6" s="94">
        <v>5855</v>
      </c>
      <c r="Z6" s="94">
        <v>5855</v>
      </c>
      <c r="AA6" s="94">
        <v>3867</v>
      </c>
      <c r="AB6" s="94">
        <v>2897</v>
      </c>
      <c r="AC6" s="94">
        <v>1914</v>
      </c>
      <c r="AD6" s="94">
        <v>1914</v>
      </c>
      <c r="AE6" s="94">
        <v>1914</v>
      </c>
      <c r="AF6" s="94">
        <v>1914</v>
      </c>
      <c r="AG6" s="94">
        <v>1914</v>
      </c>
    </row>
    <row r="7" spans="1:33">
      <c r="J7" s="92" t="s">
        <v>137</v>
      </c>
      <c r="K7" s="94">
        <v>30760</v>
      </c>
      <c r="L7" s="94">
        <v>28878</v>
      </c>
      <c r="M7" s="94">
        <v>29320</v>
      </c>
      <c r="N7" s="94">
        <v>30910</v>
      </c>
      <c r="O7" s="94">
        <v>31620</v>
      </c>
      <c r="P7" s="94">
        <v>32615</v>
      </c>
      <c r="Q7" s="94">
        <v>32615</v>
      </c>
      <c r="R7" s="94">
        <v>34488</v>
      </c>
      <c r="S7" s="94">
        <v>35788</v>
      </c>
      <c r="T7" s="94">
        <v>36823</v>
      </c>
      <c r="U7" s="94">
        <v>38169</v>
      </c>
      <c r="V7" s="94">
        <v>38728</v>
      </c>
      <c r="W7" s="94">
        <v>39568</v>
      </c>
      <c r="X7" s="94">
        <v>40588</v>
      </c>
      <c r="Y7" s="94">
        <v>41380</v>
      </c>
      <c r="Z7" s="94">
        <v>41390</v>
      </c>
      <c r="AA7" s="94">
        <v>41390</v>
      </c>
      <c r="AB7" s="94">
        <v>42465</v>
      </c>
      <c r="AC7" s="94">
        <v>43465</v>
      </c>
      <c r="AD7" s="94">
        <v>43540</v>
      </c>
      <c r="AE7" s="94">
        <v>43139</v>
      </c>
      <c r="AF7" s="94">
        <v>43214</v>
      </c>
      <c r="AG7" s="94">
        <v>43214</v>
      </c>
    </row>
    <row r="8" spans="1:33">
      <c r="J8" s="92" t="s">
        <v>269</v>
      </c>
      <c r="K8" s="94">
        <v>4037.8</v>
      </c>
      <c r="L8" s="94">
        <v>4092.6039640640079</v>
      </c>
      <c r="M8" s="94">
        <v>4198.4143602624335</v>
      </c>
      <c r="N8" s="94">
        <v>4230.7230607860838</v>
      </c>
      <c r="O8" s="94">
        <v>4263.0317613097332</v>
      </c>
      <c r="P8" s="94">
        <v>4295.3404618333825</v>
      </c>
      <c r="Q8" s="94">
        <v>4817.6491623570319</v>
      </c>
      <c r="R8" s="94">
        <v>4694.9578628806812</v>
      </c>
      <c r="S8" s="94">
        <v>4727.2665634043315</v>
      </c>
      <c r="T8" s="94">
        <v>4759.5752639279808</v>
      </c>
      <c r="U8" s="94">
        <v>4646.2696041891968</v>
      </c>
      <c r="V8" s="94">
        <v>4675.5783047128461</v>
      </c>
      <c r="W8" s="94">
        <v>4704.8870052364964</v>
      </c>
      <c r="X8" s="94">
        <v>4734.1957057601458</v>
      </c>
      <c r="Y8" s="94">
        <v>4763.5044062837951</v>
      </c>
      <c r="Z8" s="94">
        <v>4792.8131068074445</v>
      </c>
      <c r="AA8" s="94">
        <v>4822.1218073310938</v>
      </c>
      <c r="AB8" s="94">
        <v>4851.4305078547441</v>
      </c>
      <c r="AC8" s="94">
        <v>4880.7392083783934</v>
      </c>
      <c r="AD8" s="94">
        <v>4910.0479089020428</v>
      </c>
      <c r="AE8" s="94">
        <v>4939.356609425693</v>
      </c>
      <c r="AF8" s="94">
        <v>4968.6653099493424</v>
      </c>
      <c r="AG8" s="94">
        <v>4997.9740104729917</v>
      </c>
    </row>
    <row r="9" spans="1:33">
      <c r="J9" s="92" t="s">
        <v>249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</row>
    <row r="10" spans="1:33">
      <c r="J10" s="92" t="s">
        <v>248</v>
      </c>
      <c r="K10" s="94">
        <v>4000</v>
      </c>
      <c r="L10" s="94">
        <v>4000</v>
      </c>
      <c r="M10" s="94">
        <v>4000</v>
      </c>
      <c r="N10" s="94">
        <v>4000</v>
      </c>
      <c r="O10" s="94">
        <v>4000</v>
      </c>
      <c r="P10" s="94">
        <v>4000</v>
      </c>
      <c r="Q10" s="94">
        <v>4000</v>
      </c>
      <c r="R10" s="94">
        <v>5000</v>
      </c>
      <c r="S10" s="94">
        <v>5000</v>
      </c>
      <c r="T10" s="94">
        <v>6000</v>
      </c>
      <c r="U10" s="94">
        <v>6000</v>
      </c>
      <c r="V10" s="94">
        <v>6000</v>
      </c>
      <c r="W10" s="94">
        <v>6000</v>
      </c>
      <c r="X10" s="94">
        <v>6000</v>
      </c>
      <c r="Y10" s="94">
        <v>6000</v>
      </c>
      <c r="Z10" s="94">
        <v>6000</v>
      </c>
      <c r="AA10" s="94">
        <v>6000</v>
      </c>
      <c r="AB10" s="94">
        <v>7400</v>
      </c>
      <c r="AC10" s="94">
        <v>7400</v>
      </c>
      <c r="AD10" s="94">
        <v>7400</v>
      </c>
      <c r="AE10" s="94">
        <v>7400</v>
      </c>
      <c r="AF10" s="94">
        <v>7400</v>
      </c>
      <c r="AG10" s="94">
        <v>7400</v>
      </c>
    </row>
    <row r="11" spans="1:33">
      <c r="J11" s="92" t="s">
        <v>247</v>
      </c>
      <c r="K11" s="94">
        <v>6726.67</v>
      </c>
      <c r="L11" s="94">
        <v>7128.1731961379874</v>
      </c>
      <c r="M11" s="94">
        <v>7900.8017642373543</v>
      </c>
      <c r="N11" s="94">
        <v>8254.1786582145014</v>
      </c>
      <c r="O11" s="94">
        <v>8770.2002436539933</v>
      </c>
      <c r="P11" s="94">
        <v>9131.9723624678591</v>
      </c>
      <c r="Q11" s="94">
        <v>9832.9130616298735</v>
      </c>
      <c r="R11" s="94">
        <v>10261.49884223787</v>
      </c>
      <c r="S11" s="94">
        <v>10681.247581611397</v>
      </c>
      <c r="T11" s="94">
        <v>11107.04688647331</v>
      </c>
      <c r="U11" s="94">
        <v>11326.978935037079</v>
      </c>
      <c r="V11" s="94">
        <v>11671.520481529033</v>
      </c>
      <c r="W11" s="94">
        <v>12161.131246866109</v>
      </c>
      <c r="X11" s="94">
        <v>12230.254169242449</v>
      </c>
      <c r="Y11" s="94">
        <v>12291.315711340574</v>
      </c>
      <c r="Z11" s="94">
        <v>12344.726209453536</v>
      </c>
      <c r="AA11" s="94">
        <v>12390.880253159556</v>
      </c>
      <c r="AB11" s="94">
        <v>12430.157086711777</v>
      </c>
      <c r="AC11" s="94">
        <v>12462.92102522262</v>
      </c>
      <c r="AD11" s="94">
        <v>12515.747193659094</v>
      </c>
      <c r="AE11" s="94">
        <v>12563.069014412136</v>
      </c>
      <c r="AF11" s="94">
        <v>12605.125900162475</v>
      </c>
      <c r="AG11" s="94">
        <v>12642.149376386918</v>
      </c>
    </row>
    <row r="12" spans="1:33">
      <c r="J12" s="92" t="s">
        <v>246</v>
      </c>
      <c r="K12" s="94">
        <v>4083</v>
      </c>
      <c r="L12" s="94">
        <v>4616</v>
      </c>
      <c r="M12" s="94">
        <v>5041</v>
      </c>
      <c r="N12" s="94">
        <v>5125.3</v>
      </c>
      <c r="O12" s="94">
        <v>5158.6000000000004</v>
      </c>
      <c r="P12" s="94">
        <v>5191.8999999999996</v>
      </c>
      <c r="Q12" s="94">
        <v>5191.8999999999996</v>
      </c>
      <c r="R12" s="94">
        <v>5191.8999999999996</v>
      </c>
      <c r="S12" s="94">
        <v>5641.9</v>
      </c>
      <c r="T12" s="94">
        <v>6586.9</v>
      </c>
      <c r="U12" s="94">
        <v>7948.9</v>
      </c>
      <c r="V12" s="94">
        <v>8860.9</v>
      </c>
      <c r="W12" s="94">
        <v>9440.9</v>
      </c>
      <c r="X12" s="94">
        <v>9440.9</v>
      </c>
      <c r="Y12" s="94">
        <v>9440.9</v>
      </c>
      <c r="Z12" s="94">
        <v>9440.9</v>
      </c>
      <c r="AA12" s="94">
        <v>9440.9</v>
      </c>
      <c r="AB12" s="94">
        <v>9440.9</v>
      </c>
      <c r="AC12" s="94">
        <v>9440.9</v>
      </c>
      <c r="AD12" s="94">
        <v>9440.9</v>
      </c>
      <c r="AE12" s="94">
        <v>9440.9</v>
      </c>
      <c r="AF12" s="94">
        <v>9440.9</v>
      </c>
      <c r="AG12" s="94">
        <v>9440.9</v>
      </c>
    </row>
    <row r="13" spans="1:33">
      <c r="J13" s="92" t="s">
        <v>245</v>
      </c>
      <c r="K13" s="94">
        <v>2262.9</v>
      </c>
      <c r="L13" s="94">
        <v>3263.5922096113131</v>
      </c>
      <c r="M13" s="94">
        <v>3861.5344192226262</v>
      </c>
      <c r="N13" s="94">
        <v>4072.847223026165</v>
      </c>
      <c r="O13" s="94">
        <v>4283.3250579057758</v>
      </c>
      <c r="P13" s="94">
        <v>4513.2117619229775</v>
      </c>
      <c r="Q13" s="94">
        <v>4809.7175346217246</v>
      </c>
      <c r="R13" s="94">
        <v>5090.8849760380781</v>
      </c>
      <c r="S13" s="94">
        <v>5387.7227719372659</v>
      </c>
      <c r="T13" s="94">
        <v>5689.2595795937232</v>
      </c>
      <c r="U13" s="94">
        <v>5995.5348219812859</v>
      </c>
      <c r="V13" s="94">
        <v>6306.5811779646137</v>
      </c>
      <c r="W13" s="94">
        <v>6622.4236854991304</v>
      </c>
      <c r="X13" s="94">
        <v>6943.0787620379378</v>
      </c>
      <c r="Y13" s="94">
        <v>7268.5531354444083</v>
      </c>
      <c r="Z13" s="94">
        <v>7598.8426782032002</v>
      </c>
      <c r="AA13" s="94">
        <v>7933.9311371797739</v>
      </c>
      <c r="AB13" s="94">
        <v>8273.7887505966464</v>
      </c>
      <c r="AC13" s="94">
        <v>8618.370743270958</v>
      </c>
      <c r="AD13" s="94">
        <v>8967.6156904892869</v>
      </c>
      <c r="AE13" s="94">
        <v>9321.443740179111</v>
      </c>
      <c r="AF13" s="94">
        <v>9679.7546822684108</v>
      </c>
      <c r="AG13" s="94">
        <v>10042.425853302035</v>
      </c>
    </row>
    <row r="14" spans="1:33">
      <c r="J14" s="92" t="s">
        <v>244</v>
      </c>
      <c r="K14" s="94">
        <v>1862</v>
      </c>
      <c r="L14" s="94">
        <v>2435.1626402704956</v>
      </c>
      <c r="M14" s="94">
        <v>2124.3252805409907</v>
      </c>
      <c r="N14" s="94">
        <v>2755.2635247709118</v>
      </c>
      <c r="O14" s="94">
        <v>2755.8855049737836</v>
      </c>
      <c r="P14" s="94">
        <v>2757.2074851766552</v>
      </c>
      <c r="Q14" s="94">
        <v>2757.7999485470673</v>
      </c>
      <c r="R14" s="94">
        <v>2760.4249399715782</v>
      </c>
      <c r="S14" s="94">
        <v>2763.0499313960895</v>
      </c>
      <c r="T14" s="94">
        <v>2765.6749228206008</v>
      </c>
      <c r="U14" s="94">
        <v>2768.2999142451117</v>
      </c>
      <c r="V14" s="94">
        <v>3050.9249056696231</v>
      </c>
      <c r="W14" s="94">
        <v>3053.5498970941344</v>
      </c>
      <c r="X14" s="94">
        <v>3056.1748885186457</v>
      </c>
      <c r="Y14" s="94">
        <v>3058.7998799431566</v>
      </c>
      <c r="Z14" s="94">
        <v>3061.4248713676679</v>
      </c>
      <c r="AA14" s="94">
        <v>3064.0498627921793</v>
      </c>
      <c r="AB14" s="94">
        <v>3066.6748542166902</v>
      </c>
      <c r="AC14" s="94">
        <v>3069.2998456412015</v>
      </c>
      <c r="AD14" s="94">
        <v>3071.9248370657128</v>
      </c>
      <c r="AE14" s="94">
        <v>3074.5498284902242</v>
      </c>
      <c r="AF14" s="94">
        <v>3077.1748199147351</v>
      </c>
      <c r="AG14" s="94">
        <v>3079.7998113392464</v>
      </c>
    </row>
    <row r="15" spans="1:33">
      <c r="J15" s="92" t="s">
        <v>268</v>
      </c>
      <c r="K15" s="94">
        <v>2892.7600000000007</v>
      </c>
      <c r="L15" s="94">
        <v>2934.2344758983768</v>
      </c>
      <c r="M15" s="94">
        <v>2977.1908353809963</v>
      </c>
      <c r="N15" s="94">
        <v>3007.1174448645465</v>
      </c>
      <c r="O15" s="94">
        <v>3044.3378772403344</v>
      </c>
      <c r="P15" s="94">
        <v>3068.6703169545071</v>
      </c>
      <c r="Q15" s="94">
        <v>3089.94955258146</v>
      </c>
      <c r="R15" s="94">
        <v>3113.002451807421</v>
      </c>
      <c r="S15" s="94">
        <v>3144.4201364425007</v>
      </c>
      <c r="T15" s="94">
        <v>3175.9056501715277</v>
      </c>
      <c r="U15" s="94">
        <v>3207.4291038529159</v>
      </c>
      <c r="V15" s="94">
        <v>3259.9147060416367</v>
      </c>
      <c r="W15" s="94">
        <v>3354.7451399367847</v>
      </c>
      <c r="X15" s="94">
        <v>3463.1154045925368</v>
      </c>
      <c r="Y15" s="94">
        <v>3547.0429417334681</v>
      </c>
      <c r="Z15" s="94">
        <v>3632.5493118129575</v>
      </c>
      <c r="AA15" s="94">
        <v>3719.6600924574059</v>
      </c>
      <c r="AB15" s="94">
        <v>3808.4048115835967</v>
      </c>
      <c r="AC15" s="94">
        <v>3898.8169105482457</v>
      </c>
      <c r="AD15" s="94">
        <v>3990.9337336606386</v>
      </c>
      <c r="AE15" s="94">
        <v>4084.7965411505688</v>
      </c>
      <c r="AF15" s="94">
        <v>4180.4505432861997</v>
      </c>
      <c r="AG15" s="94">
        <v>4277.9449538178278</v>
      </c>
    </row>
    <row r="16" spans="1:33">
      <c r="J16" s="92" t="s">
        <v>267</v>
      </c>
      <c r="K16" s="94">
        <v>4445</v>
      </c>
      <c r="L16" s="94">
        <v>4445</v>
      </c>
      <c r="M16" s="94">
        <v>3572</v>
      </c>
      <c r="N16" s="94">
        <v>3572</v>
      </c>
      <c r="O16" s="94">
        <v>3572</v>
      </c>
      <c r="P16" s="94">
        <v>3572</v>
      </c>
      <c r="Q16" s="94">
        <v>3572</v>
      </c>
      <c r="R16" s="94">
        <v>3521</v>
      </c>
      <c r="S16" s="94">
        <v>3431</v>
      </c>
      <c r="T16" s="94">
        <v>3431</v>
      </c>
      <c r="U16" s="94">
        <v>3431</v>
      </c>
      <c r="V16" s="94">
        <v>3431</v>
      </c>
      <c r="W16" s="94">
        <v>3431</v>
      </c>
      <c r="X16" s="94">
        <v>3431</v>
      </c>
      <c r="Y16" s="94">
        <v>3431</v>
      </c>
      <c r="Z16" s="94">
        <v>3431</v>
      </c>
      <c r="AA16" s="94">
        <v>3431</v>
      </c>
      <c r="AB16" s="94">
        <v>3431</v>
      </c>
      <c r="AC16" s="94">
        <v>3431</v>
      </c>
      <c r="AD16" s="94">
        <v>3431</v>
      </c>
      <c r="AE16" s="94">
        <v>3431</v>
      </c>
      <c r="AF16" s="94">
        <v>3431</v>
      </c>
      <c r="AG16" s="94">
        <v>3431</v>
      </c>
    </row>
    <row r="17" spans="1:33">
      <c r="J17" s="92" t="s">
        <v>206</v>
      </c>
      <c r="K17" s="112">
        <f t="shared" ref="K17:AG17" si="0">SUM(K5:K16)</f>
        <v>90995.12999999999</v>
      </c>
      <c r="L17" s="112">
        <f t="shared" si="0"/>
        <v>89379.766485982182</v>
      </c>
      <c r="M17" s="112">
        <f t="shared" si="0"/>
        <v>88214.266659644403</v>
      </c>
      <c r="N17" s="112">
        <f t="shared" si="0"/>
        <v>89937.429911662213</v>
      </c>
      <c r="O17" s="112">
        <f t="shared" si="0"/>
        <v>90906.380445083647</v>
      </c>
      <c r="P17" s="112">
        <f t="shared" si="0"/>
        <v>91442.302388355383</v>
      </c>
      <c r="Q17" s="112">
        <f t="shared" si="0"/>
        <v>92007.929259737153</v>
      </c>
      <c r="R17" s="112">
        <f t="shared" si="0"/>
        <v>92899.66907293562</v>
      </c>
      <c r="S17" s="112">
        <f t="shared" si="0"/>
        <v>93400.606984791564</v>
      </c>
      <c r="T17" s="112">
        <f t="shared" si="0"/>
        <v>96174.362302987138</v>
      </c>
      <c r="U17" s="112">
        <f t="shared" si="0"/>
        <v>97417.412379305591</v>
      </c>
      <c r="V17" s="112">
        <f t="shared" si="0"/>
        <v>98701.419575917767</v>
      </c>
      <c r="W17" s="112">
        <f t="shared" si="0"/>
        <v>99850.636974632653</v>
      </c>
      <c r="X17" s="112">
        <f t="shared" si="0"/>
        <v>100197.71893015171</v>
      </c>
      <c r="Y17" s="112">
        <f t="shared" si="0"/>
        <v>99918.116074745398</v>
      </c>
      <c r="Z17" s="112">
        <f t="shared" si="0"/>
        <v>100429.2561776448</v>
      </c>
      <c r="AA17" s="112">
        <f t="shared" si="0"/>
        <v>100611.54315291999</v>
      </c>
      <c r="AB17" s="112">
        <f t="shared" si="0"/>
        <v>102616.35601096344</v>
      </c>
      <c r="AC17" s="112">
        <f t="shared" si="0"/>
        <v>103133.04773306142</v>
      </c>
      <c r="AD17" s="112">
        <f t="shared" si="0"/>
        <v>103734.16936377677</v>
      </c>
      <c r="AE17" s="112">
        <f t="shared" si="0"/>
        <v>103860.11573365773</v>
      </c>
      <c r="AF17" s="112">
        <f t="shared" si="0"/>
        <v>104463.07125558116</v>
      </c>
      <c r="AG17" s="112">
        <f t="shared" si="0"/>
        <v>104992.19400531902</v>
      </c>
    </row>
    <row r="18" spans="1:33">
      <c r="J18" s="92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</row>
    <row r="19" spans="1:33">
      <c r="J19" s="92" t="s">
        <v>242</v>
      </c>
      <c r="K19" s="94">
        <v>60493.074460497199</v>
      </c>
      <c r="L19" s="94">
        <v>60733.430614065357</v>
      </c>
      <c r="M19" s="94">
        <v>60758.060154304185</v>
      </c>
      <c r="N19" s="94">
        <v>60656.359393953906</v>
      </c>
      <c r="O19" s="94">
        <v>60515.925044957061</v>
      </c>
      <c r="P19" s="94">
        <v>60417.486683481155</v>
      </c>
      <c r="Q19" s="94">
        <v>60380.084081851972</v>
      </c>
      <c r="R19" s="94">
        <v>60254.224101848464</v>
      </c>
      <c r="S19" s="94">
        <v>60078.191199389606</v>
      </c>
      <c r="T19" s="94">
        <v>59947.268239357458</v>
      </c>
      <c r="U19" s="94">
        <v>59811.564928806205</v>
      </c>
      <c r="V19" s="94">
        <v>59689.137671327691</v>
      </c>
      <c r="W19" s="94">
        <v>59480.554008161758</v>
      </c>
      <c r="X19" s="94">
        <v>59335.657745489283</v>
      </c>
      <c r="Y19" s="94">
        <v>59250.256038083593</v>
      </c>
      <c r="Z19" s="94">
        <v>59205.550483220235</v>
      </c>
      <c r="AA19" s="94">
        <v>59115.536308528179</v>
      </c>
      <c r="AB19" s="94">
        <v>59091.67259689093</v>
      </c>
      <c r="AC19" s="94">
        <v>59113.406745102082</v>
      </c>
      <c r="AD19" s="94">
        <v>59162.515328852918</v>
      </c>
      <c r="AE19" s="94">
        <v>59136.79201714629</v>
      </c>
      <c r="AF19" s="94">
        <v>59156.204294669093</v>
      </c>
      <c r="AG19" s="94">
        <v>59228.84125427551</v>
      </c>
    </row>
    <row r="22" spans="1:33">
      <c r="A22" s="90"/>
      <c r="J22" s="251" t="s">
        <v>551</v>
      </c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</row>
    <row r="23" spans="1:33"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</row>
    <row r="24" spans="1:33">
      <c r="J24" s="260"/>
      <c r="K24" s="261" t="s">
        <v>30</v>
      </c>
      <c r="L24" s="261" t="s">
        <v>31</v>
      </c>
      <c r="M24" s="261" t="s">
        <v>32</v>
      </c>
      <c r="N24" s="261" t="s">
        <v>33</v>
      </c>
      <c r="O24" s="261" t="s">
        <v>34</v>
      </c>
      <c r="P24" s="261" t="s">
        <v>35</v>
      </c>
      <c r="Q24" s="261" t="s">
        <v>36</v>
      </c>
      <c r="R24" s="261" t="s">
        <v>37</v>
      </c>
      <c r="S24" s="261" t="s">
        <v>38</v>
      </c>
      <c r="T24" s="261" t="s">
        <v>39</v>
      </c>
      <c r="U24" s="261" t="s">
        <v>40</v>
      </c>
      <c r="V24" s="261" t="s">
        <v>41</v>
      </c>
      <c r="W24" s="261" t="s">
        <v>42</v>
      </c>
      <c r="X24" s="261" t="s">
        <v>43</v>
      </c>
      <c r="Y24" s="261" t="s">
        <v>44</v>
      </c>
      <c r="Z24" s="261" t="s">
        <v>45</v>
      </c>
      <c r="AA24" s="261" t="s">
        <v>46</v>
      </c>
      <c r="AB24" s="261" t="s">
        <v>47</v>
      </c>
      <c r="AC24" s="261" t="s">
        <v>48</v>
      </c>
      <c r="AD24" s="261" t="s">
        <v>49</v>
      </c>
      <c r="AE24" s="261" t="s">
        <v>50</v>
      </c>
      <c r="AF24" s="261" t="s">
        <v>51</v>
      </c>
      <c r="AG24" s="261" t="s">
        <v>52</v>
      </c>
    </row>
    <row r="25" spans="1:33">
      <c r="J25" s="251" t="s">
        <v>244</v>
      </c>
      <c r="K25" s="252">
        <v>1467</v>
      </c>
      <c r="L25" s="252">
        <v>2037</v>
      </c>
      <c r="M25" s="252">
        <v>1723</v>
      </c>
      <c r="N25" s="252">
        <v>2353</v>
      </c>
      <c r="O25" s="252">
        <v>2353</v>
      </c>
      <c r="P25" s="252">
        <v>2353</v>
      </c>
      <c r="Q25" s="252">
        <v>2353</v>
      </c>
      <c r="R25" s="252">
        <v>2353</v>
      </c>
      <c r="S25" s="252">
        <v>2353</v>
      </c>
      <c r="T25" s="252">
        <v>2353</v>
      </c>
      <c r="U25" s="252">
        <v>2353</v>
      </c>
      <c r="V25" s="252">
        <v>2633</v>
      </c>
      <c r="W25" s="252">
        <v>2633</v>
      </c>
      <c r="X25" s="252">
        <v>2633</v>
      </c>
      <c r="Y25" s="252">
        <v>2633</v>
      </c>
      <c r="Z25" s="252">
        <v>2633</v>
      </c>
      <c r="AA25" s="252">
        <v>2633</v>
      </c>
      <c r="AB25" s="252">
        <v>2633</v>
      </c>
      <c r="AC25" s="252">
        <v>2633</v>
      </c>
      <c r="AD25" s="252">
        <v>2633</v>
      </c>
      <c r="AE25" s="252">
        <v>2633</v>
      </c>
      <c r="AF25" s="252">
        <v>2633</v>
      </c>
      <c r="AG25" s="252">
        <v>2633</v>
      </c>
    </row>
    <row r="26" spans="1:33">
      <c r="J26" s="251" t="s">
        <v>249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</row>
    <row r="27" spans="1:33">
      <c r="J27" s="251" t="s">
        <v>251</v>
      </c>
      <c r="K27" s="252">
        <v>20454</v>
      </c>
      <c r="L27" s="252">
        <v>18116</v>
      </c>
      <c r="M27" s="252">
        <v>16238</v>
      </c>
      <c r="N27" s="252">
        <v>15029</v>
      </c>
      <c r="O27" s="252">
        <v>14458</v>
      </c>
      <c r="P27" s="252">
        <v>13316</v>
      </c>
      <c r="Q27" s="252">
        <v>12340</v>
      </c>
      <c r="R27" s="252">
        <v>9797</v>
      </c>
      <c r="S27" s="252">
        <v>7855</v>
      </c>
      <c r="T27" s="252">
        <v>6855</v>
      </c>
      <c r="U27" s="252">
        <v>5855</v>
      </c>
      <c r="V27" s="252">
        <v>5855</v>
      </c>
      <c r="W27" s="252">
        <v>5855</v>
      </c>
      <c r="X27" s="252">
        <v>5855</v>
      </c>
      <c r="Y27" s="252">
        <v>5855</v>
      </c>
      <c r="Z27" s="252">
        <v>5855</v>
      </c>
      <c r="AA27" s="252">
        <v>3867</v>
      </c>
      <c r="AB27" s="252">
        <v>2897</v>
      </c>
      <c r="AC27" s="252">
        <v>1914</v>
      </c>
      <c r="AD27" s="252">
        <v>1914</v>
      </c>
      <c r="AE27" s="252">
        <v>1914</v>
      </c>
      <c r="AF27" s="252">
        <v>1914</v>
      </c>
      <c r="AG27" s="252">
        <v>1914</v>
      </c>
    </row>
    <row r="28" spans="1:33">
      <c r="J28" s="251" t="s">
        <v>137</v>
      </c>
      <c r="K28" s="252">
        <v>30188</v>
      </c>
      <c r="L28" s="252">
        <v>28306</v>
      </c>
      <c r="M28" s="252">
        <v>28748</v>
      </c>
      <c r="N28" s="252">
        <v>30263</v>
      </c>
      <c r="O28" s="252">
        <v>30973</v>
      </c>
      <c r="P28" s="252">
        <v>31893</v>
      </c>
      <c r="Q28" s="252">
        <v>31893</v>
      </c>
      <c r="R28" s="252">
        <v>33691</v>
      </c>
      <c r="S28" s="252">
        <v>34991</v>
      </c>
      <c r="T28" s="252">
        <v>35951</v>
      </c>
      <c r="U28" s="252">
        <v>37297</v>
      </c>
      <c r="V28" s="252">
        <v>37781</v>
      </c>
      <c r="W28" s="252">
        <v>38621</v>
      </c>
      <c r="X28" s="252">
        <v>39566</v>
      </c>
      <c r="Y28" s="252">
        <v>40358</v>
      </c>
      <c r="Z28" s="252">
        <v>40293</v>
      </c>
      <c r="AA28" s="252">
        <v>40293</v>
      </c>
      <c r="AB28" s="252">
        <v>41293</v>
      </c>
      <c r="AC28" s="252">
        <v>42293</v>
      </c>
      <c r="AD28" s="252">
        <v>42293</v>
      </c>
      <c r="AE28" s="252">
        <v>41892</v>
      </c>
      <c r="AF28" s="252">
        <v>41892</v>
      </c>
      <c r="AG28" s="252">
        <v>41892</v>
      </c>
    </row>
    <row r="29" spans="1:33">
      <c r="J29" s="251" t="s">
        <v>250</v>
      </c>
      <c r="K29" s="252">
        <v>1699</v>
      </c>
      <c r="L29" s="252">
        <v>1699</v>
      </c>
      <c r="M29" s="252">
        <v>1699</v>
      </c>
      <c r="N29" s="252">
        <v>1699</v>
      </c>
      <c r="O29" s="252">
        <v>1699</v>
      </c>
      <c r="P29" s="252">
        <v>1699</v>
      </c>
      <c r="Q29" s="252">
        <v>2189</v>
      </c>
      <c r="R29" s="252">
        <v>2034</v>
      </c>
      <c r="S29" s="252">
        <v>2034</v>
      </c>
      <c r="T29" s="252">
        <v>2034</v>
      </c>
      <c r="U29" s="252">
        <v>2034</v>
      </c>
      <c r="V29" s="252">
        <v>2034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</row>
    <row r="30" spans="1:33">
      <c r="J30" s="251" t="s">
        <v>287</v>
      </c>
      <c r="K30" s="252">
        <v>1122</v>
      </c>
      <c r="L30" s="252">
        <v>1122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</row>
    <row r="31" spans="1:33">
      <c r="J31" s="251" t="s">
        <v>552</v>
      </c>
      <c r="K31" s="252">
        <v>4000</v>
      </c>
      <c r="L31" s="252">
        <v>4000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4000</v>
      </c>
      <c r="R31" s="252">
        <v>5000</v>
      </c>
      <c r="S31" s="252">
        <v>5000</v>
      </c>
      <c r="T31" s="252">
        <v>6000</v>
      </c>
      <c r="U31" s="252">
        <v>6000</v>
      </c>
      <c r="V31" s="252">
        <v>6000</v>
      </c>
      <c r="W31" s="252">
        <v>6000</v>
      </c>
      <c r="X31" s="252">
        <v>6000</v>
      </c>
      <c r="Y31" s="252">
        <v>6000</v>
      </c>
      <c r="Z31" s="252">
        <v>6000</v>
      </c>
      <c r="AA31" s="252">
        <v>6000</v>
      </c>
      <c r="AB31" s="252">
        <v>7400</v>
      </c>
      <c r="AC31" s="252">
        <v>7400</v>
      </c>
      <c r="AD31" s="252">
        <v>7400</v>
      </c>
      <c r="AE31" s="252">
        <v>7400</v>
      </c>
      <c r="AF31" s="252">
        <v>7400</v>
      </c>
      <c r="AG31" s="252">
        <v>7400</v>
      </c>
    </row>
    <row r="32" spans="1:33">
      <c r="A32" s="115"/>
      <c r="J32" s="251" t="s">
        <v>553</v>
      </c>
      <c r="K32" s="252">
        <v>0</v>
      </c>
      <c r="L32" s="252">
        <v>0</v>
      </c>
      <c r="M32" s="252">
        <v>0</v>
      </c>
      <c r="N32" s="252">
        <v>0</v>
      </c>
      <c r="O32" s="252">
        <v>10</v>
      </c>
      <c r="P32" s="252">
        <v>10</v>
      </c>
      <c r="Q32" s="252">
        <v>10</v>
      </c>
      <c r="R32" s="252">
        <v>10</v>
      </c>
      <c r="S32" s="252">
        <v>10</v>
      </c>
      <c r="T32" s="252">
        <v>10</v>
      </c>
      <c r="U32" s="252">
        <v>10</v>
      </c>
      <c r="V32" s="252">
        <v>19</v>
      </c>
      <c r="W32" s="252">
        <v>33</v>
      </c>
      <c r="X32" s="252">
        <v>59</v>
      </c>
      <c r="Y32" s="252">
        <v>59</v>
      </c>
      <c r="Z32" s="252">
        <v>59</v>
      </c>
      <c r="AA32" s="252">
        <v>59</v>
      </c>
      <c r="AB32" s="252">
        <v>59</v>
      </c>
      <c r="AC32" s="252">
        <v>59</v>
      </c>
      <c r="AD32" s="252">
        <v>59</v>
      </c>
      <c r="AE32" s="252">
        <v>59</v>
      </c>
      <c r="AF32" s="252">
        <v>59</v>
      </c>
      <c r="AG32" s="252">
        <v>59</v>
      </c>
    </row>
    <row r="33" spans="10:33">
      <c r="J33" s="251" t="s">
        <v>252</v>
      </c>
      <c r="K33" s="252">
        <v>9471</v>
      </c>
      <c r="L33" s="252">
        <v>9471</v>
      </c>
      <c r="M33" s="252">
        <v>8981</v>
      </c>
      <c r="N33" s="252">
        <v>8981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8069</v>
      </c>
      <c r="V33" s="252">
        <v>6862</v>
      </c>
      <c r="W33" s="252">
        <v>5659</v>
      </c>
      <c r="X33" s="252">
        <v>4456</v>
      </c>
      <c r="Y33" s="252">
        <v>2882</v>
      </c>
      <c r="Z33" s="252">
        <v>2882</v>
      </c>
      <c r="AA33" s="252">
        <v>4552</v>
      </c>
      <c r="AB33" s="252">
        <v>4552</v>
      </c>
      <c r="AC33" s="252">
        <v>4552</v>
      </c>
      <c r="AD33" s="252">
        <v>4552</v>
      </c>
      <c r="AE33" s="252">
        <v>4552</v>
      </c>
      <c r="AF33" s="252">
        <v>4552</v>
      </c>
      <c r="AG33" s="252">
        <v>4552</v>
      </c>
    </row>
    <row r="34" spans="10:33">
      <c r="J34" s="251" t="s">
        <v>138</v>
      </c>
      <c r="K34" s="252">
        <v>1123</v>
      </c>
      <c r="L34" s="252">
        <v>1123</v>
      </c>
      <c r="M34" s="252">
        <v>250</v>
      </c>
      <c r="N34" s="252">
        <v>250</v>
      </c>
      <c r="O34" s="252">
        <v>250</v>
      </c>
      <c r="P34" s="252">
        <v>250</v>
      </c>
      <c r="Q34" s="252">
        <v>250</v>
      </c>
      <c r="R34" s="252">
        <v>199</v>
      </c>
      <c r="S34" s="252">
        <v>109</v>
      </c>
      <c r="T34" s="252">
        <v>109</v>
      </c>
      <c r="U34" s="252">
        <v>109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109</v>
      </c>
      <c r="AC34" s="252">
        <v>109</v>
      </c>
      <c r="AD34" s="252">
        <v>109</v>
      </c>
      <c r="AE34" s="252">
        <v>109</v>
      </c>
      <c r="AF34" s="252">
        <v>109</v>
      </c>
      <c r="AG34" s="252">
        <v>109</v>
      </c>
    </row>
    <row r="35" spans="10:33">
      <c r="J35" s="251" t="s">
        <v>554</v>
      </c>
      <c r="K35" s="252">
        <v>2744</v>
      </c>
      <c r="L35" s="252">
        <v>2744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2744</v>
      </c>
      <c r="W35" s="252">
        <v>2744</v>
      </c>
      <c r="X35" s="252">
        <v>2744</v>
      </c>
      <c r="Y35" s="252">
        <v>2744</v>
      </c>
      <c r="Z35" s="252">
        <v>2744</v>
      </c>
      <c r="AA35" s="252">
        <v>2744</v>
      </c>
      <c r="AB35" s="252">
        <v>2744</v>
      </c>
      <c r="AC35" s="252">
        <v>2744</v>
      </c>
      <c r="AD35" s="252">
        <v>2744</v>
      </c>
      <c r="AE35" s="252">
        <v>2744</v>
      </c>
      <c r="AF35" s="252">
        <v>2744</v>
      </c>
      <c r="AG35" s="252">
        <v>2744</v>
      </c>
    </row>
    <row r="36" spans="10:33">
      <c r="J36" s="251" t="s">
        <v>555</v>
      </c>
      <c r="K36" s="252">
        <v>3669</v>
      </c>
      <c r="L36" s="252">
        <v>3799</v>
      </c>
      <c r="M36" s="252">
        <v>4267</v>
      </c>
      <c r="N36" s="252">
        <v>4505</v>
      </c>
      <c r="O36" s="252">
        <v>4896</v>
      </c>
      <c r="P36" s="252">
        <v>5065</v>
      </c>
      <c r="Q36" s="252">
        <v>5495</v>
      </c>
      <c r="R36" s="252">
        <v>5652</v>
      </c>
      <c r="S36" s="252">
        <v>6000</v>
      </c>
      <c r="T36" s="252">
        <v>6320</v>
      </c>
      <c r="U36" s="252">
        <v>6444</v>
      </c>
      <c r="V36" s="252">
        <v>6702</v>
      </c>
      <c r="W36" s="252">
        <v>7114</v>
      </c>
      <c r="X36" s="252">
        <v>7114</v>
      </c>
      <c r="Y36" s="252">
        <v>7114</v>
      </c>
      <c r="Z36" s="252">
        <v>7114</v>
      </c>
      <c r="AA36" s="252">
        <v>7114</v>
      </c>
      <c r="AB36" s="252">
        <v>7114</v>
      </c>
      <c r="AC36" s="252">
        <v>7114</v>
      </c>
      <c r="AD36" s="252">
        <v>7114</v>
      </c>
      <c r="AE36" s="252">
        <v>7114</v>
      </c>
      <c r="AF36" s="252">
        <v>7114</v>
      </c>
      <c r="AG36" s="252">
        <v>7114</v>
      </c>
    </row>
    <row r="37" spans="10:33">
      <c r="J37" s="251" t="s">
        <v>556</v>
      </c>
      <c r="K37" s="252">
        <v>3368</v>
      </c>
      <c r="L37" s="252">
        <v>3895</v>
      </c>
      <c r="M37" s="252">
        <v>4320</v>
      </c>
      <c r="N37" s="252">
        <v>4320</v>
      </c>
      <c r="O37" s="252">
        <v>4320</v>
      </c>
      <c r="P37" s="252">
        <v>4320</v>
      </c>
      <c r="Q37" s="252">
        <v>4320</v>
      </c>
      <c r="R37" s="252">
        <v>4320</v>
      </c>
      <c r="S37" s="252">
        <v>4770</v>
      </c>
      <c r="T37" s="252">
        <v>5715</v>
      </c>
      <c r="U37" s="252">
        <v>7077</v>
      </c>
      <c r="V37" s="252">
        <v>7989</v>
      </c>
      <c r="W37" s="252">
        <v>8569</v>
      </c>
      <c r="X37" s="252">
        <v>8569</v>
      </c>
      <c r="Y37" s="252">
        <v>8569</v>
      </c>
      <c r="Z37" s="252">
        <v>8569</v>
      </c>
      <c r="AA37" s="252">
        <v>8569</v>
      </c>
      <c r="AB37" s="252">
        <v>8569</v>
      </c>
      <c r="AC37" s="252">
        <v>8569</v>
      </c>
      <c r="AD37" s="252">
        <v>8569</v>
      </c>
      <c r="AE37" s="252">
        <v>8569</v>
      </c>
      <c r="AF37" s="252">
        <v>8569</v>
      </c>
      <c r="AG37" s="252">
        <v>8569</v>
      </c>
    </row>
    <row r="38" spans="10:33">
      <c r="J38" s="262" t="s">
        <v>206</v>
      </c>
      <c r="K38" s="253">
        <v>79305</v>
      </c>
      <c r="L38" s="253">
        <v>76312</v>
      </c>
      <c r="M38" s="253">
        <v>74092</v>
      </c>
      <c r="N38" s="253">
        <v>75266</v>
      </c>
      <c r="O38" s="253">
        <v>75806</v>
      </c>
      <c r="P38" s="253">
        <v>75753</v>
      </c>
      <c r="Q38" s="253">
        <v>75697</v>
      </c>
      <c r="R38" s="253">
        <v>75903</v>
      </c>
      <c r="S38" s="253">
        <v>75969</v>
      </c>
      <c r="T38" s="253">
        <v>78194</v>
      </c>
      <c r="U38" s="253">
        <v>79114</v>
      </c>
      <c r="V38" s="253">
        <v>79850</v>
      </c>
      <c r="W38" s="253">
        <v>80493</v>
      </c>
      <c r="X38" s="253">
        <v>80261</v>
      </c>
      <c r="Y38" s="253">
        <v>79479</v>
      </c>
      <c r="Z38" s="253">
        <v>79414</v>
      </c>
      <c r="AA38" s="253">
        <v>79096</v>
      </c>
      <c r="AB38" s="253">
        <v>80526</v>
      </c>
      <c r="AC38" s="253">
        <v>80543</v>
      </c>
      <c r="AD38" s="253">
        <v>80543</v>
      </c>
      <c r="AE38" s="253">
        <v>80142</v>
      </c>
      <c r="AF38" s="253">
        <v>80142</v>
      </c>
      <c r="AG38" s="253">
        <v>80142</v>
      </c>
    </row>
    <row r="39" spans="10:33"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</row>
    <row r="40" spans="10:33">
      <c r="J40" s="251" t="s">
        <v>557</v>
      </c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</row>
    <row r="41" spans="10:33"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</row>
    <row r="42" spans="10:33">
      <c r="J42" s="260"/>
      <c r="K42" s="261" t="s">
        <v>30</v>
      </c>
      <c r="L42" s="261" t="s">
        <v>31</v>
      </c>
      <c r="M42" s="261" t="s">
        <v>32</v>
      </c>
      <c r="N42" s="261" t="s">
        <v>33</v>
      </c>
      <c r="O42" s="261" t="s">
        <v>34</v>
      </c>
      <c r="P42" s="261" t="s">
        <v>35</v>
      </c>
      <c r="Q42" s="261" t="s">
        <v>36</v>
      </c>
      <c r="R42" s="261" t="s">
        <v>37</v>
      </c>
      <c r="S42" s="261" t="s">
        <v>38</v>
      </c>
      <c r="T42" s="261" t="s">
        <v>39</v>
      </c>
      <c r="U42" s="261" t="s">
        <v>40</v>
      </c>
      <c r="V42" s="261" t="s">
        <v>41</v>
      </c>
      <c r="W42" s="261" t="s">
        <v>42</v>
      </c>
      <c r="X42" s="261" t="s">
        <v>43</v>
      </c>
      <c r="Y42" s="261" t="s">
        <v>44</v>
      </c>
      <c r="Z42" s="261" t="s">
        <v>45</v>
      </c>
      <c r="AA42" s="261" t="s">
        <v>46</v>
      </c>
      <c r="AB42" s="261" t="s">
        <v>47</v>
      </c>
      <c r="AC42" s="261" t="s">
        <v>48</v>
      </c>
      <c r="AD42" s="261" t="s">
        <v>49</v>
      </c>
      <c r="AE42" s="261" t="s">
        <v>50</v>
      </c>
      <c r="AF42" s="261" t="s">
        <v>51</v>
      </c>
      <c r="AG42" s="261" t="s">
        <v>52</v>
      </c>
    </row>
    <row r="43" spans="10:33">
      <c r="J43" s="251" t="s">
        <v>287</v>
      </c>
      <c r="K43" s="252">
        <v>427.9</v>
      </c>
      <c r="L43" s="252">
        <v>428</v>
      </c>
      <c r="M43" s="252">
        <v>428</v>
      </c>
      <c r="N43" s="252">
        <v>428</v>
      </c>
      <c r="O43" s="252">
        <v>428</v>
      </c>
      <c r="P43" s="252">
        <v>428</v>
      </c>
      <c r="Q43" s="252">
        <v>428</v>
      </c>
      <c r="R43" s="252">
        <v>428</v>
      </c>
      <c r="S43" s="252">
        <v>428</v>
      </c>
      <c r="T43" s="252">
        <v>428</v>
      </c>
      <c r="U43" s="252">
        <v>428</v>
      </c>
      <c r="V43" s="252">
        <v>428</v>
      </c>
      <c r="W43" s="252">
        <v>428</v>
      </c>
      <c r="X43" s="252">
        <v>428</v>
      </c>
      <c r="Y43" s="252">
        <v>428</v>
      </c>
      <c r="Z43" s="252">
        <v>428</v>
      </c>
      <c r="AA43" s="252">
        <v>428</v>
      </c>
      <c r="AB43" s="252">
        <v>428</v>
      </c>
      <c r="AC43" s="252">
        <v>428</v>
      </c>
      <c r="AD43" s="252">
        <v>428</v>
      </c>
      <c r="AE43" s="252">
        <v>428</v>
      </c>
      <c r="AF43" s="252">
        <v>428</v>
      </c>
      <c r="AG43" s="252">
        <v>428</v>
      </c>
    </row>
    <row r="44" spans="10:33">
      <c r="J44" s="251" t="s">
        <v>245</v>
      </c>
      <c r="K44" s="252">
        <v>537</v>
      </c>
      <c r="L44" s="252">
        <v>1342.5</v>
      </c>
      <c r="M44" s="252">
        <v>1745.25</v>
      </c>
      <c r="N44" s="252">
        <v>1757.4667499999998</v>
      </c>
      <c r="O44" s="252">
        <v>1764.86661</v>
      </c>
      <c r="P44" s="252">
        <v>1787.6137796399998</v>
      </c>
      <c r="Q44" s="252">
        <v>1872.8372272739996</v>
      </c>
      <c r="R44" s="252">
        <v>1938.4966971243116</v>
      </c>
      <c r="S44" s="252">
        <v>2017.6714417417984</v>
      </c>
      <c r="T44" s="252">
        <v>2099.3685676037362</v>
      </c>
      <c r="U44" s="252">
        <v>2183.605731378836</v>
      </c>
      <c r="V44" s="252">
        <v>2270.3936279635745</v>
      </c>
      <c r="W44" s="252">
        <v>2359.7350915055176</v>
      </c>
      <c r="X44" s="252">
        <v>2451.6241136118251</v>
      </c>
      <c r="Y44" s="252">
        <v>2546.04477204147</v>
      </c>
      <c r="Z44" s="252">
        <v>2642.970062673669</v>
      </c>
      <c r="AA44" s="252">
        <v>2742.3606270023829</v>
      </c>
      <c r="AB44" s="252">
        <v>2844.1633668249174</v>
      </c>
      <c r="AC44" s="252">
        <v>2948.3099371689473</v>
      </c>
      <c r="AD44" s="252">
        <v>3054.7151078336906</v>
      </c>
      <c r="AE44" s="252">
        <v>3163.274983204396</v>
      </c>
      <c r="AF44" s="252">
        <v>3273.865069231384</v>
      </c>
      <c r="AG44" s="252">
        <v>3386.3381756420745</v>
      </c>
    </row>
    <row r="45" spans="10:33">
      <c r="J45" s="251" t="s">
        <v>558</v>
      </c>
      <c r="K45" s="252">
        <v>3021</v>
      </c>
      <c r="L45" s="252">
        <v>3290.2771961379872</v>
      </c>
      <c r="M45" s="252">
        <v>3592.4571642373544</v>
      </c>
      <c r="N45" s="252">
        <v>3705.1405982144997</v>
      </c>
      <c r="O45" s="252">
        <v>3827.1993776539935</v>
      </c>
      <c r="P45" s="252">
        <v>4016.7124098678596</v>
      </c>
      <c r="Q45" s="252">
        <v>4284.068113769873</v>
      </c>
      <c r="R45" s="252">
        <v>4551.7103995918706</v>
      </c>
      <c r="S45" s="252">
        <v>4619.476209231535</v>
      </c>
      <c r="T45" s="252">
        <v>4721.2527550622517</v>
      </c>
      <c r="U45" s="252">
        <v>4813.1218170045095</v>
      </c>
      <c r="V45" s="252">
        <v>4895.5597470087387</v>
      </c>
      <c r="W45" s="252">
        <v>4969.0258596932108</v>
      </c>
      <c r="X45" s="252">
        <v>5033.9626828904229</v>
      </c>
      <c r="Y45" s="252">
        <v>5090.7962648176272</v>
      </c>
      <c r="Z45" s="252">
        <v>5139.9365231579595</v>
      </c>
      <c r="AA45" s="252">
        <v>5181.7776246936228</v>
      </c>
      <c r="AB45" s="252">
        <v>5216.6983866537857</v>
      </c>
      <c r="AC45" s="252">
        <v>5245.0626928566489</v>
      </c>
      <c r="AD45" s="252">
        <v>5293.445232662064</v>
      </c>
      <c r="AE45" s="252">
        <v>5336.2789884977346</v>
      </c>
      <c r="AF45" s="252">
        <v>5373.8029286815281</v>
      </c>
      <c r="AG45" s="252">
        <v>5406.248129883762</v>
      </c>
    </row>
    <row r="46" spans="10:33">
      <c r="J46" s="251" t="s">
        <v>556</v>
      </c>
      <c r="K46" s="252">
        <v>715</v>
      </c>
      <c r="L46" s="252">
        <v>721</v>
      </c>
      <c r="M46" s="252">
        <v>721</v>
      </c>
      <c r="N46" s="252">
        <v>805.3</v>
      </c>
      <c r="O46" s="252">
        <v>838.59999999999991</v>
      </c>
      <c r="P46" s="252">
        <v>871.89999999999986</v>
      </c>
      <c r="Q46" s="252">
        <v>871.89999999999986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</row>
    <row r="47" spans="10:33">
      <c r="J47" s="251" t="s">
        <v>559</v>
      </c>
      <c r="K47" s="252">
        <v>3266.8</v>
      </c>
      <c r="L47" s="252">
        <v>3304.6071801312173</v>
      </c>
      <c r="M47" s="252">
        <v>3342.414360262434</v>
      </c>
      <c r="N47" s="252">
        <v>3435.414360262434</v>
      </c>
      <c r="O47" s="252">
        <v>3453.414360262434</v>
      </c>
      <c r="P47" s="252">
        <v>3546.414360262434</v>
      </c>
      <c r="Q47" s="252">
        <v>3564.414360262434</v>
      </c>
      <c r="R47" s="252">
        <v>3657.414360262434</v>
      </c>
      <c r="S47" s="252">
        <v>3675.414360262434</v>
      </c>
      <c r="T47" s="252">
        <v>3768.414360262434</v>
      </c>
      <c r="U47" s="252">
        <v>3640.8</v>
      </c>
      <c r="V47" s="252">
        <v>3730.8</v>
      </c>
      <c r="W47" s="252">
        <v>3745.8</v>
      </c>
      <c r="X47" s="252">
        <v>3835.8</v>
      </c>
      <c r="Y47" s="252">
        <v>3850.8</v>
      </c>
      <c r="Z47" s="252">
        <v>3940.8</v>
      </c>
      <c r="AA47" s="252">
        <v>3955.8</v>
      </c>
      <c r="AB47" s="252">
        <v>4045.8</v>
      </c>
      <c r="AC47" s="252">
        <v>4060.8</v>
      </c>
      <c r="AD47" s="252">
        <v>4150.8</v>
      </c>
      <c r="AE47" s="252">
        <v>4165.8</v>
      </c>
      <c r="AF47" s="252">
        <v>4255.8</v>
      </c>
      <c r="AG47" s="252">
        <v>4270.8</v>
      </c>
    </row>
    <row r="48" spans="10:33">
      <c r="J48" s="251" t="s">
        <v>560</v>
      </c>
      <c r="K48" s="252">
        <v>1429.8100000000002</v>
      </c>
      <c r="L48" s="252">
        <v>1475.347165301627</v>
      </c>
      <c r="M48" s="252">
        <v>1573.3443053766202</v>
      </c>
      <c r="N48" s="252">
        <v>1600.4875555542353</v>
      </c>
      <c r="O48" s="252">
        <v>1624.793708025793</v>
      </c>
      <c r="P48" s="252">
        <v>1646.0796380314559</v>
      </c>
      <c r="Q48" s="252">
        <v>1664.1788118475781</v>
      </c>
      <c r="R48" s="252">
        <v>1687.9167616393638</v>
      </c>
      <c r="S48" s="252">
        <v>1719.3383143423762</v>
      </c>
      <c r="T48" s="252">
        <v>1750.112454516551</v>
      </c>
      <c r="U48" s="252">
        <v>1780.1735309391606</v>
      </c>
      <c r="V48" s="252">
        <v>1821.4082019799821</v>
      </c>
      <c r="W48" s="252">
        <v>1899.1597231436533</v>
      </c>
      <c r="X48" s="252">
        <v>1977.5816944051721</v>
      </c>
      <c r="Y48" s="252">
        <v>2056.648088455976</v>
      </c>
      <c r="Z48" s="252">
        <v>2136.3348232646499</v>
      </c>
      <c r="AA48" s="252">
        <v>2216.6195518485597</v>
      </c>
      <c r="AB48" s="252">
        <v>2297.4814812850009</v>
      </c>
      <c r="AC48" s="252">
        <v>2378.9012160492316</v>
      </c>
      <c r="AD48" s="252">
        <v>2460.8606217250021</v>
      </c>
      <c r="AE48" s="252">
        <v>2543.3427058802968</v>
      </c>
      <c r="AF48" s="252">
        <v>2626.3315134883774</v>
      </c>
      <c r="AG48" s="252">
        <v>2709.8120347398963</v>
      </c>
    </row>
    <row r="49" spans="1:33">
      <c r="J49" s="251" t="s">
        <v>244</v>
      </c>
      <c r="K49" s="252">
        <v>395</v>
      </c>
      <c r="L49" s="252">
        <v>398.16264027049544</v>
      </c>
      <c r="M49" s="252">
        <v>401.32528054099083</v>
      </c>
      <c r="N49" s="252">
        <v>402.26352477091194</v>
      </c>
      <c r="O49" s="252">
        <v>402.8855049737835</v>
      </c>
      <c r="P49" s="252">
        <v>404.20748517665504</v>
      </c>
      <c r="Q49" s="252">
        <v>404.79994854706717</v>
      </c>
      <c r="R49" s="252">
        <v>407.4249399715784</v>
      </c>
      <c r="S49" s="252">
        <v>410.04993139608956</v>
      </c>
      <c r="T49" s="252">
        <v>412.67492282060078</v>
      </c>
      <c r="U49" s="252">
        <v>415.29991424511195</v>
      </c>
      <c r="V49" s="252">
        <v>417.92490566962317</v>
      </c>
      <c r="W49" s="252">
        <v>420.54989709413434</v>
      </c>
      <c r="X49" s="252">
        <v>423.17488851864556</v>
      </c>
      <c r="Y49" s="252">
        <v>425.79987994315672</v>
      </c>
      <c r="Z49" s="252">
        <v>428.42487136766795</v>
      </c>
      <c r="AA49" s="252">
        <v>431.04986279217917</v>
      </c>
      <c r="AB49" s="252">
        <v>433.67485421669033</v>
      </c>
      <c r="AC49" s="252">
        <v>436.2998456412015</v>
      </c>
      <c r="AD49" s="252">
        <v>438.92483706571272</v>
      </c>
      <c r="AE49" s="252">
        <v>441.54982849022394</v>
      </c>
      <c r="AF49" s="252">
        <v>444.17481991473511</v>
      </c>
      <c r="AG49" s="252">
        <v>446.79981133924633</v>
      </c>
    </row>
    <row r="50" spans="1:33" s="92" customFormat="1">
      <c r="J50" s="251" t="s">
        <v>553</v>
      </c>
      <c r="K50" s="252">
        <v>12.9</v>
      </c>
      <c r="L50" s="252">
        <v>12.9</v>
      </c>
      <c r="M50" s="252">
        <v>12.9</v>
      </c>
      <c r="N50" s="252">
        <v>16.899999999999999</v>
      </c>
      <c r="O50" s="252">
        <v>20.9</v>
      </c>
      <c r="P50" s="252">
        <v>24.9</v>
      </c>
      <c r="Q50" s="252">
        <v>28.9</v>
      </c>
      <c r="R50" s="252">
        <v>28.9</v>
      </c>
      <c r="S50" s="252">
        <v>28.9</v>
      </c>
      <c r="T50" s="252">
        <v>28.9</v>
      </c>
      <c r="U50" s="252">
        <v>28.9</v>
      </c>
      <c r="V50" s="252">
        <v>28.9</v>
      </c>
      <c r="W50" s="252">
        <v>28.9</v>
      </c>
      <c r="X50" s="252">
        <v>28.9</v>
      </c>
      <c r="Y50" s="252">
        <v>28.9</v>
      </c>
      <c r="Z50" s="252">
        <v>28.9</v>
      </c>
      <c r="AA50" s="252">
        <v>28.9</v>
      </c>
      <c r="AB50" s="252">
        <v>28.9</v>
      </c>
      <c r="AC50" s="252">
        <v>28.9</v>
      </c>
      <c r="AD50" s="252">
        <v>28.9</v>
      </c>
      <c r="AE50" s="252">
        <v>28.9</v>
      </c>
      <c r="AF50" s="252">
        <v>28.9</v>
      </c>
      <c r="AG50" s="252">
        <v>28.9</v>
      </c>
    </row>
    <row r="51" spans="1:33">
      <c r="I51" s="91"/>
      <c r="J51" s="262" t="s">
        <v>206</v>
      </c>
      <c r="K51" s="253">
        <v>9805.41</v>
      </c>
      <c r="L51" s="253">
        <v>10972.794181841327</v>
      </c>
      <c r="M51" s="253">
        <v>11816.691110417398</v>
      </c>
      <c r="N51" s="253">
        <v>12150.972788802079</v>
      </c>
      <c r="O51" s="253">
        <v>12360.659560916003</v>
      </c>
      <c r="P51" s="253">
        <v>12725.827672978403</v>
      </c>
      <c r="Q51" s="253">
        <v>13119.098461700951</v>
      </c>
      <c r="R51" s="253">
        <v>13571.763158589558</v>
      </c>
      <c r="S51" s="253">
        <v>13770.750256974232</v>
      </c>
      <c r="T51" s="253">
        <v>14080.623060265572</v>
      </c>
      <c r="U51" s="253">
        <v>14161.800993567616</v>
      </c>
      <c r="V51" s="253">
        <v>14464.886482621918</v>
      </c>
      <c r="W51" s="253">
        <v>14723.070571436516</v>
      </c>
      <c r="X51" s="253">
        <v>15050.943379426068</v>
      </c>
      <c r="Y51" s="253">
        <v>15298.889005258228</v>
      </c>
      <c r="Z51" s="253">
        <v>15617.266280463946</v>
      </c>
      <c r="AA51" s="253">
        <v>15856.407666336743</v>
      </c>
      <c r="AB51" s="253">
        <v>16166.618088980393</v>
      </c>
      <c r="AC51" s="253">
        <v>16398.173691716031</v>
      </c>
      <c r="AD51" s="253">
        <v>16727.545799286469</v>
      </c>
      <c r="AE51" s="253">
        <v>16979.046506072653</v>
      </c>
      <c r="AF51" s="253">
        <v>17302.774331316028</v>
      </c>
      <c r="AG51" s="253">
        <v>17548.798151604977</v>
      </c>
    </row>
    <row r="52" spans="1:33"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3">
      <c r="A53" s="90"/>
      <c r="J53" s="262" t="s">
        <v>561</v>
      </c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</row>
    <row r="54" spans="1:33"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</row>
    <row r="55" spans="1:33">
      <c r="J55" s="260"/>
      <c r="K55" s="261" t="s">
        <v>30</v>
      </c>
      <c r="L55" s="261" t="s">
        <v>31</v>
      </c>
      <c r="M55" s="261" t="s">
        <v>32</v>
      </c>
      <c r="N55" s="261" t="s">
        <v>33</v>
      </c>
      <c r="O55" s="261" t="s">
        <v>34</v>
      </c>
      <c r="P55" s="261" t="s">
        <v>35</v>
      </c>
      <c r="Q55" s="261" t="s">
        <v>36</v>
      </c>
      <c r="R55" s="261" t="s">
        <v>37</v>
      </c>
      <c r="S55" s="261" t="s">
        <v>38</v>
      </c>
      <c r="T55" s="261" t="s">
        <v>39</v>
      </c>
      <c r="U55" s="261" t="s">
        <v>40</v>
      </c>
      <c r="V55" s="261" t="s">
        <v>41</v>
      </c>
      <c r="W55" s="261" t="s">
        <v>42</v>
      </c>
      <c r="X55" s="261" t="s">
        <v>43</v>
      </c>
      <c r="Y55" s="261" t="s">
        <v>44</v>
      </c>
      <c r="Z55" s="261" t="s">
        <v>45</v>
      </c>
      <c r="AA55" s="261" t="s">
        <v>46</v>
      </c>
      <c r="AB55" s="261" t="s">
        <v>47</v>
      </c>
      <c r="AC55" s="261" t="s">
        <v>48</v>
      </c>
      <c r="AD55" s="261" t="s">
        <v>49</v>
      </c>
      <c r="AE55" s="261" t="s">
        <v>50</v>
      </c>
      <c r="AF55" s="261" t="s">
        <v>51</v>
      </c>
      <c r="AG55" s="261" t="s">
        <v>52</v>
      </c>
    </row>
    <row r="56" spans="1:33">
      <c r="J56" s="251" t="s">
        <v>245</v>
      </c>
      <c r="K56" s="264">
        <v>1725.9</v>
      </c>
      <c r="L56" s="264">
        <v>1921.0922096113131</v>
      </c>
      <c r="M56" s="264">
        <v>2116.2844192226262</v>
      </c>
      <c r="N56" s="264">
        <v>2315.3804730261654</v>
      </c>
      <c r="O56" s="264">
        <v>2518.4584479057758</v>
      </c>
      <c r="P56" s="264">
        <v>2725.5979822829781</v>
      </c>
      <c r="Q56" s="264">
        <v>2936.8803073477247</v>
      </c>
      <c r="R56" s="264">
        <v>3152.388278913766</v>
      </c>
      <c r="S56" s="264">
        <v>3370.0513301954679</v>
      </c>
      <c r="T56" s="264">
        <v>3589.8910119899865</v>
      </c>
      <c r="U56" s="264">
        <v>3811.9290906024503</v>
      </c>
      <c r="V56" s="264">
        <v>4036.1875500010387</v>
      </c>
      <c r="W56" s="264">
        <v>4262.6885939936128</v>
      </c>
      <c r="X56" s="264">
        <v>4491.4546484261127</v>
      </c>
      <c r="Y56" s="264">
        <v>4722.5083634029379</v>
      </c>
      <c r="Z56" s="264">
        <v>4955.8726155295317</v>
      </c>
      <c r="AA56" s="264">
        <v>5191.570510177391</v>
      </c>
      <c r="AB56" s="264">
        <v>5429.6253837717295</v>
      </c>
      <c r="AC56" s="264">
        <v>5670.0608061020112</v>
      </c>
      <c r="AD56" s="264">
        <v>5912.9005826555958</v>
      </c>
      <c r="AE56" s="264">
        <v>6158.1687569747155</v>
      </c>
      <c r="AF56" s="264">
        <v>6405.8896130370267</v>
      </c>
      <c r="AG56" s="264">
        <v>6656.0876776599607</v>
      </c>
    </row>
    <row r="57" spans="1:33">
      <c r="J57" s="251" t="s">
        <v>258</v>
      </c>
      <c r="K57" s="264">
        <v>36.67</v>
      </c>
      <c r="L57" s="264">
        <v>38.896000000000001</v>
      </c>
      <c r="M57" s="264">
        <v>41.3446</v>
      </c>
      <c r="N57" s="264">
        <v>44.038060000000002</v>
      </c>
      <c r="O57" s="264">
        <v>47.000866000000002</v>
      </c>
      <c r="P57" s="264">
        <v>50.259952600000005</v>
      </c>
      <c r="Q57" s="264">
        <v>53.844947860000005</v>
      </c>
      <c r="R57" s="264">
        <v>57.788442646000007</v>
      </c>
      <c r="S57" s="264">
        <v>61.771372379860004</v>
      </c>
      <c r="T57" s="264">
        <v>65.794131411058601</v>
      </c>
      <c r="U57" s="264">
        <v>69.85711803256919</v>
      </c>
      <c r="V57" s="264">
        <v>73.960734520294878</v>
      </c>
      <c r="W57" s="264">
        <v>78.105387172897821</v>
      </c>
      <c r="X57" s="264">
        <v>82.291486352026794</v>
      </c>
      <c r="Y57" s="264">
        <v>86.519446522947064</v>
      </c>
      <c r="Z57" s="264">
        <v>90.78968629557653</v>
      </c>
      <c r="AA57" s="264">
        <v>95.102628465932298</v>
      </c>
      <c r="AB57" s="264">
        <v>99.458700057991621</v>
      </c>
      <c r="AC57" s="264">
        <v>103.85833236597153</v>
      </c>
      <c r="AD57" s="264">
        <v>108.30196099703124</v>
      </c>
      <c r="AE57" s="264">
        <v>112.79002591440155</v>
      </c>
      <c r="AF57" s="264">
        <v>117.32297148094557</v>
      </c>
      <c r="AG57" s="264">
        <v>121.90124650315502</v>
      </c>
    </row>
    <row r="58" spans="1:33">
      <c r="J58" s="251" t="s">
        <v>287</v>
      </c>
      <c r="K58" s="264">
        <v>122.15</v>
      </c>
      <c r="L58" s="264">
        <v>134.98409452954047</v>
      </c>
      <c r="M58" s="264">
        <v>147.94653000437634</v>
      </c>
      <c r="N58" s="264">
        <v>161.03858983396057</v>
      </c>
      <c r="O58" s="264">
        <v>174.26157026184066</v>
      </c>
      <c r="P58" s="264">
        <v>187.61678049399956</v>
      </c>
      <c r="Q58" s="264">
        <v>201.10554282848003</v>
      </c>
      <c r="R58" s="264">
        <v>214.7291927863053</v>
      </c>
      <c r="S58" s="264">
        <v>229.03402524202184</v>
      </c>
      <c r="T58" s="264">
        <v>244.05409932052422</v>
      </c>
      <c r="U58" s="264">
        <v>259.82517710295173</v>
      </c>
      <c r="V58" s="264">
        <v>276.38480877450058</v>
      </c>
      <c r="W58" s="264">
        <v>293.77242202962691</v>
      </c>
      <c r="X58" s="264">
        <v>312.02941594750951</v>
      </c>
      <c r="Y58" s="264">
        <v>331.19925956128628</v>
      </c>
      <c r="Z58" s="264">
        <v>351.3275953557519</v>
      </c>
      <c r="AA58" s="264">
        <v>372.46234793994074</v>
      </c>
      <c r="AB58" s="264">
        <v>394.65383815333905</v>
      </c>
      <c r="AC58" s="264">
        <v>417.95490287740728</v>
      </c>
      <c r="AD58" s="264">
        <v>442.42102083767895</v>
      </c>
      <c r="AE58" s="264">
        <v>468.11044469596419</v>
      </c>
      <c r="AF58" s="264">
        <v>495.08433974716371</v>
      </c>
      <c r="AG58" s="264">
        <v>523.40692955092322</v>
      </c>
    </row>
    <row r="59" spans="1:33">
      <c r="J59" s="251" t="s">
        <v>206</v>
      </c>
      <c r="K59" s="254">
        <v>1884.7200000000003</v>
      </c>
      <c r="L59" s="254">
        <v>2094.9723041408533</v>
      </c>
      <c r="M59" s="254">
        <v>2305.5755492270023</v>
      </c>
      <c r="N59" s="254">
        <v>2520.4571228601258</v>
      </c>
      <c r="O59" s="254">
        <v>2739.7208841676161</v>
      </c>
      <c r="P59" s="254">
        <v>2963.4747153769777</v>
      </c>
      <c r="Q59" s="254">
        <v>3191.8307980362047</v>
      </c>
      <c r="R59" s="254">
        <v>3424.9059143460713</v>
      </c>
      <c r="S59" s="254">
        <v>3660.85672781735</v>
      </c>
      <c r="T59" s="254">
        <v>3899.7392427215691</v>
      </c>
      <c r="U59" s="254">
        <v>4141.6113857379714</v>
      </c>
      <c r="V59" s="254">
        <v>4386.533093295835</v>
      </c>
      <c r="W59" s="254">
        <v>4634.5664031961378</v>
      </c>
      <c r="X59" s="254">
        <v>4885.7755507256488</v>
      </c>
      <c r="Y59" s="254">
        <v>5140.2270694871713</v>
      </c>
      <c r="Z59" s="254">
        <v>5397.9898971808607</v>
      </c>
      <c r="AA59" s="254">
        <v>5659.1354865832636</v>
      </c>
      <c r="AB59" s="254">
        <v>5923.73792198306</v>
      </c>
      <c r="AC59" s="254">
        <v>6191.8740413453897</v>
      </c>
      <c r="AD59" s="254">
        <v>6463.6235644903063</v>
      </c>
      <c r="AE59" s="254">
        <v>6739.0692275850815</v>
      </c>
      <c r="AF59" s="254">
        <v>7018.2969242651361</v>
      </c>
      <c r="AG59" s="254">
        <v>7301.3958537140388</v>
      </c>
    </row>
    <row r="97" spans="1:1">
      <c r="A97" s="90"/>
    </row>
    <row r="107" spans="1:1">
      <c r="A107" s="90"/>
    </row>
    <row r="133" spans="1:1">
      <c r="A133" s="90"/>
    </row>
  </sheetData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E64097"/>
  </sheetPr>
  <dimension ref="A1:AG125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48.28515625" style="92" customWidth="1"/>
    <col min="2" max="3" width="10" style="88" bestFit="1" customWidth="1"/>
    <col min="4" max="4" width="9.7109375" style="88" bestFit="1" customWidth="1"/>
    <col min="5" max="5" width="10" style="88" bestFit="1" customWidth="1"/>
    <col min="6" max="9" width="9.140625" style="88"/>
    <col min="10" max="10" width="39.5703125" style="88" bestFit="1" customWidth="1"/>
    <col min="11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23" width="9.7109375" style="88" bestFit="1" customWidth="1"/>
    <col min="24" max="24" width="10.5703125" style="88" bestFit="1" customWidth="1"/>
    <col min="25" max="25" width="9.7109375" style="88" bestFit="1" customWidth="1"/>
    <col min="26" max="26" width="10.85546875" style="88" bestFit="1" customWidth="1"/>
    <col min="27" max="29" width="10.5703125" style="88" bestFit="1" customWidth="1"/>
    <col min="30" max="33" width="10.85546875" style="88" bestFit="1" customWidth="1"/>
    <col min="34" max="16384" width="9.140625" style="88"/>
  </cols>
  <sheetData>
    <row r="1" spans="1:33">
      <c r="A1" s="92" t="s">
        <v>274</v>
      </c>
    </row>
    <row r="2" spans="1:33">
      <c r="J2" s="92" t="s">
        <v>262</v>
      </c>
    </row>
    <row r="3" spans="1:33">
      <c r="J3" s="92"/>
      <c r="R3" s="116"/>
    </row>
    <row r="4" spans="1:33">
      <c r="K4" s="114" t="s">
        <v>30</v>
      </c>
      <c r="L4" s="114" t="s">
        <v>31</v>
      </c>
      <c r="M4" s="114" t="s">
        <v>32</v>
      </c>
      <c r="N4" s="114" t="s">
        <v>33</v>
      </c>
      <c r="O4" s="114" t="s">
        <v>34</v>
      </c>
      <c r="P4" s="114" t="s">
        <v>35</v>
      </c>
      <c r="Q4" s="114" t="s">
        <v>36</v>
      </c>
      <c r="R4" s="114" t="s">
        <v>37</v>
      </c>
      <c r="S4" s="114" t="s">
        <v>38</v>
      </c>
      <c r="T4" s="114" t="s">
        <v>39</v>
      </c>
      <c r="U4" s="114" t="s">
        <v>40</v>
      </c>
      <c r="V4" s="114" t="s">
        <v>41</v>
      </c>
      <c r="W4" s="114" t="s">
        <v>42</v>
      </c>
      <c r="X4" s="114" t="s">
        <v>43</v>
      </c>
      <c r="Y4" s="114" t="s">
        <v>44</v>
      </c>
      <c r="Z4" s="114" t="s">
        <v>45</v>
      </c>
      <c r="AA4" s="114" t="s">
        <v>46</v>
      </c>
      <c r="AB4" s="114" t="s">
        <v>47</v>
      </c>
      <c r="AC4" s="114" t="s">
        <v>48</v>
      </c>
      <c r="AD4" s="114" t="s">
        <v>49</v>
      </c>
      <c r="AE4" s="114" t="s">
        <v>50</v>
      </c>
      <c r="AF4" s="114" t="s">
        <v>51</v>
      </c>
      <c r="AG4" s="114" t="s">
        <v>52</v>
      </c>
    </row>
    <row r="5" spans="1:33">
      <c r="J5" s="92" t="s">
        <v>252</v>
      </c>
      <c r="K5" s="91">
        <v>62.62679808</v>
      </c>
      <c r="L5" s="91">
        <v>62.62679808</v>
      </c>
      <c r="M5" s="91">
        <v>59.561273520000007</v>
      </c>
      <c r="N5" s="91">
        <v>59.386682880000002</v>
      </c>
      <c r="O5" s="91">
        <v>59.386682880000002</v>
      </c>
      <c r="P5" s="91">
        <v>59.386682880000002</v>
      </c>
      <c r="Q5" s="91">
        <v>59.561273520000007</v>
      </c>
      <c r="R5" s="91">
        <v>59.386682880000002</v>
      </c>
      <c r="S5" s="91">
        <v>59.386682880000002</v>
      </c>
      <c r="T5" s="91">
        <v>59.386682880000002</v>
      </c>
      <c r="U5" s="91">
        <v>53.512962479999999</v>
      </c>
      <c r="V5" s="91">
        <v>45.374837759999998</v>
      </c>
      <c r="W5" s="91">
        <v>37.420024320000003</v>
      </c>
      <c r="X5" s="91">
        <v>29.465210880000001</v>
      </c>
      <c r="Y5" s="91">
        <v>18.927222239999999</v>
      </c>
      <c r="Z5" s="91">
        <v>29.72085216</v>
      </c>
      <c r="AA5" s="91">
        <v>29.72085216</v>
      </c>
      <c r="AB5" s="91">
        <v>29.72085216</v>
      </c>
      <c r="AC5" s="91">
        <v>29.72085216</v>
      </c>
      <c r="AD5" s="91">
        <v>29.72085216</v>
      </c>
      <c r="AE5" s="91">
        <v>29.72085216</v>
      </c>
      <c r="AF5" s="91">
        <v>29.72085216</v>
      </c>
      <c r="AG5" s="91">
        <v>29.72085216</v>
      </c>
    </row>
    <row r="6" spans="1:33">
      <c r="J6" s="92" t="s">
        <v>251</v>
      </c>
      <c r="K6" s="91">
        <v>126.21417521730532</v>
      </c>
      <c r="L6" s="91">
        <v>111.53759087311306</v>
      </c>
      <c r="M6" s="91">
        <v>101.26977404844898</v>
      </c>
      <c r="N6" s="91">
        <v>96.359844938201064</v>
      </c>
      <c r="O6" s="91">
        <v>96.015525944319222</v>
      </c>
      <c r="P6" s="91">
        <v>88.760652299035584</v>
      </c>
      <c r="Q6" s="91">
        <v>82.219598729990196</v>
      </c>
      <c r="R6" s="91">
        <v>31.334620467019189</v>
      </c>
      <c r="S6" s="91">
        <v>30.615166275805731</v>
      </c>
      <c r="T6" s="91">
        <v>30.245707103642236</v>
      </c>
      <c r="U6" s="91">
        <v>29.887103372098586</v>
      </c>
      <c r="V6" s="91">
        <v>29.800103153784516</v>
      </c>
      <c r="W6" s="91">
        <v>29.80846245060231</v>
      </c>
      <c r="X6" s="91">
        <v>29.816007883189339</v>
      </c>
      <c r="Y6" s="91">
        <v>29.903830198356168</v>
      </c>
      <c r="Z6" s="91">
        <v>29.812119632686976</v>
      </c>
      <c r="AA6" s="91">
        <v>16.063202281643836</v>
      </c>
      <c r="AB6" s="91">
        <v>16.063202281643836</v>
      </c>
      <c r="AC6" s="91">
        <v>2.5518795616438359</v>
      </c>
      <c r="AD6" s="91">
        <v>2.5518795616438359</v>
      </c>
      <c r="AE6" s="91">
        <v>2.5518795616438359</v>
      </c>
      <c r="AF6" s="91">
        <v>2.5518795616438359</v>
      </c>
      <c r="AG6" s="91">
        <v>2.5518795616438359</v>
      </c>
    </row>
    <row r="7" spans="1:33">
      <c r="J7" s="92" t="s">
        <v>137</v>
      </c>
      <c r="K7" s="91">
        <v>81.000416040374816</v>
      </c>
      <c r="L7" s="91">
        <v>86.028948008628348</v>
      </c>
      <c r="M7" s="91">
        <v>96.172255834014777</v>
      </c>
      <c r="N7" s="91">
        <v>95.091747677322132</v>
      </c>
      <c r="O7" s="91">
        <v>92.92156481670078</v>
      </c>
      <c r="P7" s="91">
        <v>96.370049758559347</v>
      </c>
      <c r="Q7" s="91">
        <v>98.306461430864417</v>
      </c>
      <c r="R7" s="91">
        <v>143.46699913820945</v>
      </c>
      <c r="S7" s="91">
        <v>140.28478109056971</v>
      </c>
      <c r="T7" s="91">
        <v>134.09512057204125</v>
      </c>
      <c r="U7" s="91">
        <v>133.90808965834765</v>
      </c>
      <c r="V7" s="91">
        <v>136.02299486872892</v>
      </c>
      <c r="W7" s="91">
        <v>138.94833230884615</v>
      </c>
      <c r="X7" s="91">
        <v>144.45125195545421</v>
      </c>
      <c r="Y7" s="91">
        <v>152.6366854018612</v>
      </c>
      <c r="Z7" s="91">
        <v>140.48892711179715</v>
      </c>
      <c r="AA7" s="91">
        <v>152.17527279473708</v>
      </c>
      <c r="AB7" s="91">
        <v>149.06107117129795</v>
      </c>
      <c r="AC7" s="91">
        <v>161.83780933119499</v>
      </c>
      <c r="AD7" s="91">
        <v>161.22940295710151</v>
      </c>
      <c r="AE7" s="91">
        <v>160.11306591744085</v>
      </c>
      <c r="AF7" s="91">
        <v>159.45239679086671</v>
      </c>
      <c r="AG7" s="91">
        <v>159.06853543698662</v>
      </c>
    </row>
    <row r="8" spans="1:33">
      <c r="J8" s="92" t="s">
        <v>261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</row>
    <row r="9" spans="1:33">
      <c r="J9" s="92" t="s">
        <v>260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0</v>
      </c>
      <c r="AC9" s="91">
        <v>0</v>
      </c>
      <c r="AD9" s="91">
        <v>0</v>
      </c>
      <c r="AE9" s="91">
        <v>0</v>
      </c>
      <c r="AF9" s="91">
        <v>0</v>
      </c>
      <c r="AG9" s="91">
        <v>0</v>
      </c>
    </row>
    <row r="10" spans="1:33">
      <c r="J10" s="92" t="s">
        <v>259</v>
      </c>
      <c r="K10" s="91">
        <v>22.1</v>
      </c>
      <c r="L10" s="91">
        <v>25.778568434778734</v>
      </c>
      <c r="M10" s="91">
        <v>25.662810741860294</v>
      </c>
      <c r="N10" s="91">
        <v>25.406819110461747</v>
      </c>
      <c r="O10" s="91">
        <v>25.220944448303257</v>
      </c>
      <c r="P10" s="91">
        <v>27.103316696671509</v>
      </c>
      <c r="Q10" s="91">
        <v>29.065101791464535</v>
      </c>
      <c r="R10" s="91">
        <v>32.925931939635234</v>
      </c>
      <c r="S10" s="91">
        <v>32.999212591122095</v>
      </c>
      <c r="T10" s="91">
        <v>34.450513794384335</v>
      </c>
      <c r="U10" s="91">
        <v>34.621441909928855</v>
      </c>
      <c r="V10" s="91">
        <v>34.603181818315292</v>
      </c>
      <c r="W10" s="91">
        <v>34.679515830280778</v>
      </c>
      <c r="X10" s="91">
        <v>35.476756557182426</v>
      </c>
      <c r="Y10" s="91">
        <v>36.37337809856102</v>
      </c>
      <c r="Z10" s="91">
        <v>37.071238010985716</v>
      </c>
      <c r="AA10" s="91">
        <v>37.868478737887365</v>
      </c>
      <c r="AB10" s="91">
        <v>40.128746687781017</v>
      </c>
      <c r="AC10" s="91">
        <v>40.128746687781017</v>
      </c>
      <c r="AD10" s="91">
        <v>40.128746687781017</v>
      </c>
      <c r="AE10" s="91">
        <v>40.128746687781017</v>
      </c>
      <c r="AF10" s="91">
        <v>40.128746687781017</v>
      </c>
      <c r="AG10" s="91">
        <v>40.128746687781017</v>
      </c>
    </row>
    <row r="11" spans="1:33">
      <c r="J11" s="92" t="s">
        <v>258</v>
      </c>
      <c r="K11" s="91">
        <v>30.300331920000005</v>
      </c>
      <c r="L11" s="91">
        <v>33.085408893749317</v>
      </c>
      <c r="M11" s="91">
        <v>36.489113221236131</v>
      </c>
      <c r="N11" s="91">
        <v>37.593926952445265</v>
      </c>
      <c r="O11" s="91">
        <v>38.995639893047958</v>
      </c>
      <c r="P11" s="91">
        <v>40.018607358119567</v>
      </c>
      <c r="Q11" s="91">
        <v>41.838491464904443</v>
      </c>
      <c r="R11" s="91">
        <v>42.837145352185196</v>
      </c>
      <c r="S11" s="91">
        <v>45.389982623116737</v>
      </c>
      <c r="T11" s="91">
        <v>49.607073372430079</v>
      </c>
      <c r="U11" s="91">
        <v>54.816911827146775</v>
      </c>
      <c r="V11" s="91">
        <v>58.620575126425123</v>
      </c>
      <c r="W11" s="91">
        <v>61.784678745409771</v>
      </c>
      <c r="X11" s="91">
        <v>61.98873654002967</v>
      </c>
      <c r="Y11" s="91">
        <v>62.301113102196595</v>
      </c>
      <c r="Z11" s="91">
        <v>62.345059749890424</v>
      </c>
      <c r="AA11" s="91">
        <v>62.499526924875596</v>
      </c>
      <c r="AB11" s="91">
        <v>62.639611857006905</v>
      </c>
      <c r="AC11" s="91">
        <v>62.766336678816486</v>
      </c>
      <c r="AD11" s="91">
        <v>62.945019866584161</v>
      </c>
      <c r="AE11" s="91">
        <v>63.113093521737497</v>
      </c>
      <c r="AF11" s="91">
        <v>63.271293812001886</v>
      </c>
      <c r="AG11" s="91">
        <v>63.420345049781396</v>
      </c>
    </row>
    <row r="12" spans="1:33">
      <c r="J12" s="92" t="s">
        <v>245</v>
      </c>
      <c r="K12" s="91">
        <v>1.72696392</v>
      </c>
      <c r="L12" s="91">
        <v>2.6399344204956083</v>
      </c>
      <c r="M12" s="91">
        <v>3.1648150209912167</v>
      </c>
      <c r="N12" s="91">
        <v>3.3161135957967369</v>
      </c>
      <c r="O12" s="91">
        <v>3.4655611456883681</v>
      </c>
      <c r="P12" s="91">
        <v>3.632643704045015</v>
      </c>
      <c r="Q12" s="91">
        <v>3.862831671590512</v>
      </c>
      <c r="R12" s="91">
        <v>4.0771291232117539</v>
      </c>
      <c r="S12" s="91">
        <v>4.3059601734633812</v>
      </c>
      <c r="T12" s="91">
        <v>4.5387471729455431</v>
      </c>
      <c r="U12" s="91">
        <v>4.7755223894508436</v>
      </c>
      <c r="V12" s="91">
        <v>5.0163115349464293</v>
      </c>
      <c r="W12" s="91">
        <v>5.2611329008454408</v>
      </c>
      <c r="X12" s="91">
        <v>5.5099964134933757</v>
      </c>
      <c r="Y12" s="91">
        <v>5.7629026034119395</v>
      </c>
      <c r="Z12" s="91">
        <v>6.0198414813554439</v>
      </c>
      <c r="AA12" s="91">
        <v>6.2807913137118119</v>
      </c>
      <c r="AB12" s="91">
        <v>6.5457172892197182</v>
      </c>
      <c r="AC12" s="91">
        <v>6.8145700683722872</v>
      </c>
      <c r="AD12" s="91">
        <v>7.087284206233587</v>
      </c>
      <c r="AE12" s="91">
        <v>7.3637764387036366</v>
      </c>
      <c r="AF12" s="91">
        <v>7.6439438215277082</v>
      </c>
      <c r="AG12" s="91">
        <v>7.9276617105528029</v>
      </c>
    </row>
    <row r="13" spans="1:33">
      <c r="J13" s="92" t="s">
        <v>244</v>
      </c>
      <c r="K13" s="91">
        <v>10.927005000000001</v>
      </c>
      <c r="L13" s="91">
        <v>14.433465415151662</v>
      </c>
      <c r="M13" s="91">
        <v>12.547951430303327</v>
      </c>
      <c r="N13" s="91">
        <v>16.38572653318224</v>
      </c>
      <c r="O13" s="91">
        <v>16.387933194545987</v>
      </c>
      <c r="P13" s="91">
        <v>16.392623315909734</v>
      </c>
      <c r="Q13" s="91">
        <v>16.434022857455282</v>
      </c>
      <c r="R13" s="91">
        <v>16.404038202031163</v>
      </c>
      <c r="S13" s="91">
        <v>16.413351146607045</v>
      </c>
      <c r="T13" s="91">
        <v>16.422664091182927</v>
      </c>
      <c r="U13" s="91">
        <v>16.471274635758807</v>
      </c>
      <c r="V13" s="91">
        <v>17.91296998033469</v>
      </c>
      <c r="W13" s="91">
        <v>17.922282924910569</v>
      </c>
      <c r="X13" s="91">
        <v>17.931595869486451</v>
      </c>
      <c r="Y13" s="91">
        <v>17.984238414062332</v>
      </c>
      <c r="Z13" s="91">
        <v>17.950221758638211</v>
      </c>
      <c r="AA13" s="91">
        <v>17.959534703214093</v>
      </c>
      <c r="AB13" s="91">
        <v>17.968847647789975</v>
      </c>
      <c r="AC13" s="91">
        <v>17.978160592365853</v>
      </c>
      <c r="AD13" s="91">
        <v>17.987473536941735</v>
      </c>
      <c r="AE13" s="91">
        <v>17.996786481517617</v>
      </c>
      <c r="AF13" s="91">
        <v>18.006099426093495</v>
      </c>
      <c r="AG13" s="91">
        <v>18.015412370669377</v>
      </c>
    </row>
    <row r="14" spans="1:33">
      <c r="J14" s="92" t="s">
        <v>243</v>
      </c>
      <c r="K14" s="91">
        <v>6.3461668451999991</v>
      </c>
      <c r="L14" s="91">
        <v>6.4779691328650335</v>
      </c>
      <c r="M14" s="91">
        <v>6.8438487440566647</v>
      </c>
      <c r="N14" s="91">
        <v>6.911362230960151</v>
      </c>
      <c r="O14" s="91">
        <v>6.9691631117395891</v>
      </c>
      <c r="P14" s="91">
        <v>7.0164701541945425</v>
      </c>
      <c r="Q14" s="91">
        <v>7.0525729054758886</v>
      </c>
      <c r="R14" s="91">
        <v>7.1086204682789136</v>
      </c>
      <c r="S14" s="91">
        <v>7.1921409231191031</v>
      </c>
      <c r="T14" s="91">
        <v>7.2736963694690067</v>
      </c>
      <c r="U14" s="91">
        <v>7.3530067313343235</v>
      </c>
      <c r="V14" s="91">
        <v>7.4726863810397068</v>
      </c>
      <c r="W14" s="91">
        <v>7.7741939790275483</v>
      </c>
      <c r="X14" s="91">
        <v>8.0785617975868202</v>
      </c>
      <c r="Y14" s="91">
        <v>8.3856788010959153</v>
      </c>
      <c r="Z14" s="91">
        <v>8.6954422527189745</v>
      </c>
      <c r="AA14" s="91">
        <v>9.0077568175464418</v>
      </c>
      <c r="AB14" s="91">
        <v>9.3225337904749157</v>
      </c>
      <c r="AC14" s="91">
        <v>9.6396904278683699</v>
      </c>
      <c r="AD14" s="91">
        <v>9.9591493661309709</v>
      </c>
      <c r="AE14" s="91">
        <v>10.280838113508636</v>
      </c>
      <c r="AF14" s="91">
        <v>10.6046886039427</v>
      </c>
      <c r="AG14" s="91">
        <v>10.930636803785308</v>
      </c>
    </row>
    <row r="15" spans="1:33">
      <c r="J15" s="103" t="s">
        <v>257</v>
      </c>
      <c r="K15" s="91">
        <v>6.9610925999999997</v>
      </c>
      <c r="L15" s="91">
        <v>6.968202215999999</v>
      </c>
      <c r="M15" s="91">
        <v>6.9937249835999991</v>
      </c>
      <c r="N15" s="91">
        <v>6.9948301719600003</v>
      </c>
      <c r="O15" s="91">
        <v>7.0419325351559996</v>
      </c>
      <c r="P15" s="91">
        <v>7.0627872946715993</v>
      </c>
      <c r="Q15" s="91">
        <v>7.1027310501387593</v>
      </c>
      <c r="R15" s="91">
        <v>7.0967320451526357</v>
      </c>
      <c r="S15" s="91">
        <v>7.1089437077166506</v>
      </c>
      <c r="T15" s="91">
        <v>7.1212774869063056</v>
      </c>
      <c r="U15" s="91">
        <v>7.1518243638878563</v>
      </c>
      <c r="V15" s="91">
        <v>7.1707566920392232</v>
      </c>
      <c r="W15" s="91">
        <v>7.2214825970721046</v>
      </c>
      <c r="X15" s="91">
        <v>7.3049227771553138</v>
      </c>
      <c r="Y15" s="91">
        <v>7.3363400230393552</v>
      </c>
      <c r="Z15" s="91">
        <v>7.3309782581822374</v>
      </c>
      <c r="AA15" s="91">
        <v>7.3442017388765484</v>
      </c>
      <c r="AB15" s="91">
        <v>7.357557454377802</v>
      </c>
      <c r="AC15" s="91">
        <v>7.3710467270340692</v>
      </c>
      <c r="AD15" s="91">
        <v>7.3846708924168976</v>
      </c>
      <c r="AE15" s="91">
        <v>7.3984312994535548</v>
      </c>
      <c r="AF15" s="91">
        <v>7.4123293105605796</v>
      </c>
      <c r="AG15" s="91">
        <v>7.426366301778673</v>
      </c>
    </row>
    <row r="16" spans="1:33">
      <c r="J16" s="103" t="s">
        <v>256</v>
      </c>
      <c r="K16" s="91">
        <v>6.5035693712718126E-2</v>
      </c>
      <c r="L16" s="91">
        <v>7.9290697353817857E-2</v>
      </c>
      <c r="M16" s="91">
        <v>5.467992E-2</v>
      </c>
      <c r="N16" s="91">
        <v>5.467992E-2</v>
      </c>
      <c r="O16" s="91">
        <v>5.467992E-2</v>
      </c>
      <c r="P16" s="91">
        <v>5.467992E-2</v>
      </c>
      <c r="Q16" s="91">
        <v>5.467992E-2</v>
      </c>
      <c r="R16" s="91">
        <v>5.467992E-2</v>
      </c>
      <c r="S16" s="91">
        <v>5.467992E-2</v>
      </c>
      <c r="T16" s="91">
        <v>5.467992E-2</v>
      </c>
      <c r="U16" s="91">
        <v>5.467992E-2</v>
      </c>
      <c r="V16" s="91">
        <v>5.467992E-2</v>
      </c>
      <c r="W16" s="91">
        <v>5.467992E-2</v>
      </c>
      <c r="X16" s="91">
        <v>5.467992E-2</v>
      </c>
      <c r="Y16" s="91">
        <v>5.467992E-2</v>
      </c>
      <c r="Z16" s="91">
        <v>5.467992E-2</v>
      </c>
      <c r="AA16" s="91">
        <v>5.467992E-2</v>
      </c>
      <c r="AB16" s="91">
        <v>5.467992E-2</v>
      </c>
      <c r="AC16" s="91">
        <v>5.467992E-2</v>
      </c>
      <c r="AD16" s="91">
        <v>5.467992E-2</v>
      </c>
      <c r="AE16" s="91">
        <v>5.467992E-2</v>
      </c>
      <c r="AF16" s="91">
        <v>5.467992E-2</v>
      </c>
      <c r="AG16" s="91">
        <v>5.467992E-2</v>
      </c>
    </row>
    <row r="17" spans="1:33">
      <c r="J17" s="92" t="s">
        <v>206</v>
      </c>
      <c r="K17" s="103">
        <f t="shared" ref="K17:AG17" si="0">SUM(K5:K16)</f>
        <v>348.2679853165929</v>
      </c>
      <c r="L17" s="103">
        <f t="shared" si="0"/>
        <v>349.65617617213559</v>
      </c>
      <c r="M17" s="103">
        <f t="shared" si="0"/>
        <v>348.76024746451145</v>
      </c>
      <c r="N17" s="103">
        <f t="shared" si="0"/>
        <v>347.50173401032941</v>
      </c>
      <c r="O17" s="103">
        <f t="shared" si="0"/>
        <v>346.45962788950118</v>
      </c>
      <c r="P17" s="103">
        <f t="shared" si="0"/>
        <v>345.79851338120699</v>
      </c>
      <c r="Q17" s="103">
        <f t="shared" si="0"/>
        <v>345.49776534188402</v>
      </c>
      <c r="R17" s="103">
        <f t="shared" si="0"/>
        <v>344.69257953572355</v>
      </c>
      <c r="S17" s="103">
        <f t="shared" si="0"/>
        <v>343.75090133152048</v>
      </c>
      <c r="T17" s="103">
        <f t="shared" si="0"/>
        <v>343.19616276300172</v>
      </c>
      <c r="U17" s="103">
        <f t="shared" si="0"/>
        <v>342.55281728795364</v>
      </c>
      <c r="V17" s="103">
        <f t="shared" si="0"/>
        <v>342.04909723561394</v>
      </c>
      <c r="W17" s="103">
        <f t="shared" si="0"/>
        <v>340.8747859769947</v>
      </c>
      <c r="X17" s="103">
        <f t="shared" si="0"/>
        <v>340.07772059357757</v>
      </c>
      <c r="Y17" s="103">
        <f t="shared" si="0"/>
        <v>339.6660688025845</v>
      </c>
      <c r="Z17" s="103">
        <f t="shared" si="0"/>
        <v>339.48936033625523</v>
      </c>
      <c r="AA17" s="103">
        <f t="shared" si="0"/>
        <v>338.97429739249282</v>
      </c>
      <c r="AB17" s="103">
        <f t="shared" si="0"/>
        <v>338.86282025959213</v>
      </c>
      <c r="AC17" s="103">
        <f t="shared" si="0"/>
        <v>338.8637721550769</v>
      </c>
      <c r="AD17" s="103">
        <f t="shared" si="0"/>
        <v>339.04915915483377</v>
      </c>
      <c r="AE17" s="103">
        <f t="shared" si="0"/>
        <v>338.72215010178661</v>
      </c>
      <c r="AF17" s="103">
        <f t="shared" si="0"/>
        <v>338.84691009441792</v>
      </c>
      <c r="AG17" s="103">
        <f t="shared" si="0"/>
        <v>339.24511600297905</v>
      </c>
    </row>
    <row r="18" spans="1:33">
      <c r="J18" s="92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>
      <c r="J19" s="92" t="s">
        <v>255</v>
      </c>
      <c r="K19" s="118">
        <v>402.2943079841765</v>
      </c>
      <c r="L19" s="118">
        <v>394.38600250924509</v>
      </c>
      <c r="M19" s="103">
        <v>386.47769703431368</v>
      </c>
      <c r="N19" s="117">
        <f>M19-26.8</f>
        <v>359.67769703431367</v>
      </c>
      <c r="O19" s="117">
        <f>N19-26.8</f>
        <v>332.87769703431366</v>
      </c>
      <c r="P19" s="117">
        <f>O19-26.8</f>
        <v>306.07769703431364</v>
      </c>
      <c r="Q19" s="117">
        <f>P19-26.8</f>
        <v>279.27769703431363</v>
      </c>
      <c r="R19" s="103">
        <v>252.31654957371344</v>
      </c>
      <c r="S19" s="117">
        <f>R19-1.5</f>
        <v>250.81654957371344</v>
      </c>
      <c r="T19" s="117">
        <f>S19-1.5</f>
        <v>249.31654957371344</v>
      </c>
      <c r="U19" s="117">
        <f>T19-1.5</f>
        <v>247.81654957371344</v>
      </c>
      <c r="V19" s="117">
        <f>U19-1.5</f>
        <v>246.31654957371344</v>
      </c>
      <c r="W19" s="103">
        <v>244.68714362668476</v>
      </c>
      <c r="X19" s="117">
        <f>W19-5.6</f>
        <v>239.08714362668476</v>
      </c>
      <c r="Y19" s="117">
        <f>X19-5.6</f>
        <v>233.48714362668477</v>
      </c>
      <c r="Z19" s="117">
        <f>Y19-5.6</f>
        <v>227.88714362668478</v>
      </c>
      <c r="AA19" s="117">
        <f>Z19-5.6</f>
        <v>222.28714362668478</v>
      </c>
      <c r="AB19" s="103">
        <v>216.71962357211581</v>
      </c>
      <c r="AC19" s="117">
        <f>AB19+4.3</f>
        <v>221.01962357211582</v>
      </c>
      <c r="AD19" s="117">
        <f>AC19+4.3</f>
        <v>225.31962357211583</v>
      </c>
      <c r="AE19" s="117">
        <f>AD19+4.3</f>
        <v>229.61962357211584</v>
      </c>
      <c r="AF19" s="117">
        <f>AE19+4.3</f>
        <v>233.91962357211585</v>
      </c>
      <c r="AG19" s="103">
        <v>238.05656180817212</v>
      </c>
    </row>
    <row r="24" spans="1:33">
      <c r="A24" s="115"/>
    </row>
    <row r="42" spans="1:26" s="92" customFormat="1"/>
    <row r="43" spans="1:26">
      <c r="I43" s="91"/>
      <c r="J43" s="91"/>
      <c r="N43" s="91"/>
      <c r="O43" s="91"/>
      <c r="S43" s="91"/>
      <c r="T43" s="91"/>
      <c r="X43" s="91"/>
      <c r="Y43" s="91"/>
      <c r="Z43" s="91"/>
    </row>
    <row r="45" spans="1:26">
      <c r="A45" s="90"/>
    </row>
    <row r="89" spans="1:1">
      <c r="A89" s="90"/>
    </row>
    <row r="99" spans="1:1">
      <c r="A99" s="90"/>
    </row>
    <row r="125" spans="1:1">
      <c r="A125" s="90"/>
    </row>
  </sheetData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E64097"/>
  </sheetPr>
  <dimension ref="A1:S159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48.28515625" style="92" customWidth="1"/>
    <col min="2" max="2" width="10" style="88" bestFit="1" customWidth="1"/>
    <col min="3" max="3" width="9.140625" style="88"/>
    <col min="4" max="4" width="10.85546875" style="88" bestFit="1" customWidth="1"/>
    <col min="5" max="15" width="9.140625" style="88"/>
    <col min="16" max="16" width="39.5703125" style="88" bestFit="1" customWidth="1"/>
    <col min="17" max="18" width="10" style="88" bestFit="1" customWidth="1"/>
    <col min="19" max="19" width="10.85546875" style="88" bestFit="1" customWidth="1"/>
    <col min="20" max="16384" width="9.140625" style="88"/>
  </cols>
  <sheetData>
    <row r="1" spans="1:19">
      <c r="A1" s="92" t="s">
        <v>275</v>
      </c>
    </row>
    <row r="2" spans="1:19">
      <c r="P2" s="92" t="s">
        <v>253</v>
      </c>
    </row>
    <row r="3" spans="1:19">
      <c r="P3" s="92"/>
      <c r="R3" s="116"/>
    </row>
    <row r="4" spans="1:19" s="96" customFormat="1">
      <c r="Q4" s="96" t="s">
        <v>30</v>
      </c>
      <c r="R4" s="96" t="s">
        <v>37</v>
      </c>
      <c r="S4" s="96" t="s">
        <v>52</v>
      </c>
    </row>
    <row r="5" spans="1:19">
      <c r="P5" s="92" t="s">
        <v>252</v>
      </c>
      <c r="Q5" s="94">
        <v>9471</v>
      </c>
      <c r="R5" s="94">
        <v>8981</v>
      </c>
      <c r="S5" s="94">
        <v>4552</v>
      </c>
    </row>
    <row r="6" spans="1:19">
      <c r="P6" s="92" t="s">
        <v>251</v>
      </c>
      <c r="Q6" s="94">
        <v>20454</v>
      </c>
      <c r="R6" s="94">
        <v>9797</v>
      </c>
      <c r="S6" s="94">
        <v>1914</v>
      </c>
    </row>
    <row r="7" spans="1:19">
      <c r="P7" s="92" t="s">
        <v>137</v>
      </c>
      <c r="Q7" s="94">
        <v>30760</v>
      </c>
      <c r="R7" s="94">
        <v>34488</v>
      </c>
      <c r="S7" s="94">
        <v>43214</v>
      </c>
    </row>
    <row r="8" spans="1:19">
      <c r="P8" s="92" t="s">
        <v>269</v>
      </c>
      <c r="Q8" s="94">
        <v>4037.8</v>
      </c>
      <c r="R8" s="94">
        <v>4694.9578628806812</v>
      </c>
      <c r="S8" s="94">
        <v>4997.9740104729917</v>
      </c>
    </row>
    <row r="9" spans="1:19">
      <c r="P9" s="92" t="s">
        <v>249</v>
      </c>
      <c r="Q9" s="94">
        <v>0</v>
      </c>
      <c r="R9" s="94">
        <v>0</v>
      </c>
      <c r="S9" s="94">
        <v>0</v>
      </c>
    </row>
    <row r="10" spans="1:19">
      <c r="P10" s="92" t="s">
        <v>248</v>
      </c>
      <c r="Q10" s="94">
        <v>4000</v>
      </c>
      <c r="R10" s="94">
        <v>5000</v>
      </c>
      <c r="S10" s="94">
        <v>7400</v>
      </c>
    </row>
    <row r="11" spans="1:19">
      <c r="P11" s="92" t="s">
        <v>247</v>
      </c>
      <c r="Q11" s="94">
        <v>6726.67</v>
      </c>
      <c r="R11" s="94">
        <v>10261.49884223787</v>
      </c>
      <c r="S11" s="94">
        <v>12642.149376386918</v>
      </c>
    </row>
    <row r="12" spans="1:19">
      <c r="P12" s="92" t="s">
        <v>246</v>
      </c>
      <c r="Q12" s="94">
        <v>4083</v>
      </c>
      <c r="R12" s="94">
        <v>5191.8999999999996</v>
      </c>
      <c r="S12" s="94">
        <v>9440.9</v>
      </c>
    </row>
    <row r="13" spans="1:19">
      <c r="P13" s="92" t="s">
        <v>245</v>
      </c>
      <c r="Q13" s="94">
        <v>2262.9</v>
      </c>
      <c r="R13" s="94">
        <v>5090.8849760380781</v>
      </c>
      <c r="S13" s="94">
        <v>10042.425853302035</v>
      </c>
    </row>
    <row r="14" spans="1:19">
      <c r="P14" s="92" t="s">
        <v>244</v>
      </c>
      <c r="Q14" s="94">
        <v>1862</v>
      </c>
      <c r="R14" s="94">
        <v>2760.4249399715782</v>
      </c>
      <c r="S14" s="94">
        <v>3079.7998113392464</v>
      </c>
    </row>
    <row r="15" spans="1:19">
      <c r="P15" s="92" t="s">
        <v>268</v>
      </c>
      <c r="Q15" s="94">
        <v>2892.7600000000007</v>
      </c>
      <c r="R15" s="94">
        <v>3113.002451807421</v>
      </c>
      <c r="S15" s="94">
        <v>4277.9449538178278</v>
      </c>
    </row>
    <row r="16" spans="1:19">
      <c r="P16" s="92" t="s">
        <v>267</v>
      </c>
      <c r="Q16" s="94">
        <v>4445</v>
      </c>
      <c r="R16" s="94">
        <v>3521</v>
      </c>
      <c r="S16" s="94">
        <v>3431</v>
      </c>
    </row>
    <row r="17" spans="1:19">
      <c r="P17" s="92" t="s">
        <v>206</v>
      </c>
      <c r="Q17" s="112">
        <f>SUM(Q5:Q16)</f>
        <v>90995.12999999999</v>
      </c>
      <c r="R17" s="112">
        <f>SUM(R5:R16)</f>
        <v>92899.66907293562</v>
      </c>
      <c r="S17" s="112">
        <f>SUM(S5:S16)</f>
        <v>104992.19400531902</v>
      </c>
    </row>
    <row r="18" spans="1:19">
      <c r="P18" s="92"/>
      <c r="Q18" s="94"/>
      <c r="R18" s="94"/>
      <c r="S18" s="94"/>
    </row>
    <row r="19" spans="1:19">
      <c r="P19" s="92" t="s">
        <v>242</v>
      </c>
      <c r="Q19" s="94">
        <v>60493.074460497199</v>
      </c>
      <c r="R19" s="94">
        <v>60254.224101848464</v>
      </c>
      <c r="S19" s="94">
        <v>59228.84125427551</v>
      </c>
    </row>
    <row r="22" spans="1:19">
      <c r="A22" s="90"/>
    </row>
    <row r="29" spans="1:19">
      <c r="P29" s="92" t="s">
        <v>262</v>
      </c>
    </row>
    <row r="30" spans="1:19">
      <c r="P30" s="92"/>
      <c r="R30" s="116"/>
    </row>
    <row r="31" spans="1:19">
      <c r="Q31" s="114" t="s">
        <v>30</v>
      </c>
      <c r="R31" s="114" t="s">
        <v>37</v>
      </c>
      <c r="S31" s="114" t="s">
        <v>52</v>
      </c>
    </row>
    <row r="32" spans="1:19">
      <c r="P32" s="92" t="s">
        <v>252</v>
      </c>
      <c r="Q32" s="91">
        <v>62.62679808</v>
      </c>
      <c r="R32" s="91">
        <v>59.386682880000002</v>
      </c>
      <c r="S32" s="91">
        <v>29.72085216</v>
      </c>
    </row>
    <row r="33" spans="16:19">
      <c r="P33" s="92" t="s">
        <v>251</v>
      </c>
      <c r="Q33" s="91">
        <v>126.21417521730532</v>
      </c>
      <c r="R33" s="91">
        <v>31.334620467019189</v>
      </c>
      <c r="S33" s="91">
        <v>2.5518795616438359</v>
      </c>
    </row>
    <row r="34" spans="16:19">
      <c r="P34" s="92" t="s">
        <v>137</v>
      </c>
      <c r="Q34" s="91">
        <v>81.000416040374816</v>
      </c>
      <c r="R34" s="91">
        <v>143.46699913820945</v>
      </c>
      <c r="S34" s="91">
        <v>159.06853543698662</v>
      </c>
    </row>
    <row r="35" spans="16:19">
      <c r="P35" s="92" t="s">
        <v>261</v>
      </c>
      <c r="Q35" s="91">
        <v>0</v>
      </c>
      <c r="R35" s="91">
        <v>0</v>
      </c>
      <c r="S35" s="91">
        <v>0</v>
      </c>
    </row>
    <row r="36" spans="16:19">
      <c r="P36" s="92" t="s">
        <v>260</v>
      </c>
      <c r="Q36" s="91">
        <v>0</v>
      </c>
      <c r="R36" s="91">
        <v>0</v>
      </c>
      <c r="S36" s="91">
        <v>0</v>
      </c>
    </row>
    <row r="37" spans="16:19">
      <c r="P37" s="92" t="s">
        <v>259</v>
      </c>
      <c r="Q37" s="91">
        <v>22.1</v>
      </c>
      <c r="R37" s="91">
        <v>32.925931939635234</v>
      </c>
      <c r="S37" s="91">
        <v>40.128746687781017</v>
      </c>
    </row>
    <row r="38" spans="16:19">
      <c r="P38" s="92" t="s">
        <v>258</v>
      </c>
      <c r="Q38" s="91">
        <v>30.300331920000005</v>
      </c>
      <c r="R38" s="91">
        <v>42.837145352185196</v>
      </c>
      <c r="S38" s="91">
        <v>63.420345049781396</v>
      </c>
    </row>
    <row r="39" spans="16:19">
      <c r="P39" s="92" t="s">
        <v>245</v>
      </c>
      <c r="Q39" s="91">
        <v>1.72696392</v>
      </c>
      <c r="R39" s="91">
        <v>4.0771291232117539</v>
      </c>
      <c r="S39" s="91">
        <v>7.9276617105528029</v>
      </c>
    </row>
    <row r="40" spans="16:19">
      <c r="P40" s="92" t="s">
        <v>244</v>
      </c>
      <c r="Q40" s="91">
        <v>10.927005000000001</v>
      </c>
      <c r="R40" s="91">
        <v>16.404038202031163</v>
      </c>
      <c r="S40" s="91">
        <v>18.015412370669377</v>
      </c>
    </row>
    <row r="41" spans="16:19">
      <c r="P41" s="92" t="s">
        <v>243</v>
      </c>
      <c r="Q41" s="91">
        <v>6.3461668451999991</v>
      </c>
      <c r="R41" s="91">
        <v>7.1086204682789136</v>
      </c>
      <c r="S41" s="91">
        <v>10.930636803785308</v>
      </c>
    </row>
    <row r="42" spans="16:19">
      <c r="P42" s="103" t="s">
        <v>257</v>
      </c>
      <c r="Q42" s="91">
        <v>6.9610925999999997</v>
      </c>
      <c r="R42" s="91">
        <v>7.0967320451526357</v>
      </c>
      <c r="S42" s="91">
        <v>7.426366301778673</v>
      </c>
    </row>
    <row r="43" spans="16:19">
      <c r="P43" s="103" t="s">
        <v>256</v>
      </c>
      <c r="Q43" s="91">
        <v>6.5035693712718126E-2</v>
      </c>
      <c r="R43" s="91">
        <v>5.467992E-2</v>
      </c>
      <c r="S43" s="91">
        <v>5.467992E-2</v>
      </c>
    </row>
    <row r="44" spans="16:19">
      <c r="P44" s="92" t="s">
        <v>206</v>
      </c>
      <c r="Q44" s="103">
        <f>SUM(Q32:Q43)</f>
        <v>348.2679853165929</v>
      </c>
      <c r="R44" s="103">
        <f>SUM(R32:R43)</f>
        <v>344.69257953572355</v>
      </c>
      <c r="S44" s="103">
        <f>SUM(S32:S43)</f>
        <v>339.24511600297905</v>
      </c>
    </row>
    <row r="45" spans="16:19">
      <c r="P45" s="92"/>
      <c r="Q45" s="103"/>
      <c r="R45" s="103"/>
      <c r="S45" s="103"/>
    </row>
    <row r="46" spans="16:19">
      <c r="P46" s="92" t="s">
        <v>255</v>
      </c>
      <c r="Q46" s="118">
        <v>402.2943079841765</v>
      </c>
      <c r="R46" s="103">
        <v>252.31654957371344</v>
      </c>
      <c r="S46" s="103">
        <v>238.05656180817212</v>
      </c>
    </row>
    <row r="52" spans="1:1">
      <c r="A52" s="115"/>
    </row>
    <row r="70" spans="1:6" s="92" customFormat="1"/>
    <row r="71" spans="1:6">
      <c r="C71" s="91"/>
      <c r="D71" s="91"/>
      <c r="E71" s="91"/>
      <c r="F71" s="91"/>
    </row>
    <row r="73" spans="1:6">
      <c r="A73" s="90"/>
    </row>
    <row r="104" spans="1:1" s="108" customFormat="1">
      <c r="A104" s="119"/>
    </row>
    <row r="123" spans="1:1">
      <c r="A123" s="90"/>
    </row>
    <row r="133" spans="1:1">
      <c r="A133" s="90"/>
    </row>
    <row r="159" spans="1:1">
      <c r="A159" s="90"/>
    </row>
  </sheetData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E64097"/>
  </sheetPr>
  <dimension ref="A1:AH59"/>
  <sheetViews>
    <sheetView showGridLines="0" zoomScale="85" zoomScaleNormal="85" workbookViewId="0">
      <pane ySplit="1" topLeftCell="A2" activePane="bottomLeft" state="frozen"/>
      <selection activeCell="C38" sqref="C38"/>
      <selection pane="bottomLeft" activeCell="A59" sqref="A59"/>
    </sheetView>
  </sheetViews>
  <sheetFormatPr defaultRowHeight="12"/>
  <cols>
    <col min="1" max="1" width="39.7109375" style="88" customWidth="1"/>
    <col min="2" max="2" width="10" style="88" bestFit="1" customWidth="1"/>
    <col min="3" max="8" width="9.140625" style="88"/>
    <col min="9" max="9" width="9.140625" style="88" customWidth="1"/>
    <col min="10" max="10" width="9" style="88" customWidth="1"/>
    <col min="11" max="11" width="39.5703125" style="88" bestFit="1" customWidth="1"/>
    <col min="12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19" width="10.85546875" style="88" bestFit="1" customWidth="1"/>
    <col min="20" max="22" width="10.5703125" style="88" bestFit="1" customWidth="1"/>
    <col min="23" max="23" width="10.28515625" style="88" bestFit="1" customWidth="1"/>
    <col min="24" max="24" width="10.5703125" style="88" bestFit="1" customWidth="1"/>
    <col min="25" max="25" width="10.85546875" style="88" bestFit="1" customWidth="1"/>
    <col min="26" max="26" width="10.5703125" style="88" bestFit="1" customWidth="1"/>
    <col min="27" max="29" width="10.85546875" style="88" bestFit="1" customWidth="1"/>
    <col min="30" max="30" width="10.5703125" style="88" bestFit="1" customWidth="1"/>
    <col min="31" max="33" width="10.85546875" style="88" bestFit="1" customWidth="1"/>
    <col min="34" max="34" width="10.5703125" style="88" bestFit="1" customWidth="1"/>
    <col min="35" max="16384" width="9.140625" style="88"/>
  </cols>
  <sheetData>
    <row r="1" spans="1:34">
      <c r="A1" s="92" t="s">
        <v>276</v>
      </c>
    </row>
    <row r="2" spans="1:34">
      <c r="K2" s="251" t="s">
        <v>253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</row>
    <row r="3" spans="1:34">
      <c r="K3" s="260"/>
      <c r="L3" s="260"/>
      <c r="M3" s="260"/>
      <c r="N3" s="260"/>
      <c r="O3" s="260"/>
      <c r="P3" s="260"/>
      <c r="Q3" s="260"/>
      <c r="R3" s="260"/>
      <c r="S3" s="265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</row>
    <row r="4" spans="1:34" s="96" customFormat="1">
      <c r="K4" s="250"/>
      <c r="L4" s="250" t="s">
        <v>30</v>
      </c>
      <c r="M4" s="250" t="s">
        <v>31</v>
      </c>
      <c r="N4" s="250" t="s">
        <v>32</v>
      </c>
      <c r="O4" s="250" t="s">
        <v>33</v>
      </c>
      <c r="P4" s="250" t="s">
        <v>34</v>
      </c>
      <c r="Q4" s="250" t="s">
        <v>35</v>
      </c>
      <c r="R4" s="250" t="s">
        <v>36</v>
      </c>
      <c r="S4" s="250" t="s">
        <v>37</v>
      </c>
      <c r="T4" s="250" t="s">
        <v>38</v>
      </c>
      <c r="U4" s="250" t="s">
        <v>39</v>
      </c>
      <c r="V4" s="250" t="s">
        <v>40</v>
      </c>
      <c r="W4" s="250" t="s">
        <v>41</v>
      </c>
      <c r="X4" s="250" t="s">
        <v>42</v>
      </c>
      <c r="Y4" s="250" t="s">
        <v>43</v>
      </c>
      <c r="Z4" s="250" t="s">
        <v>44</v>
      </c>
      <c r="AA4" s="250" t="s">
        <v>45</v>
      </c>
      <c r="AB4" s="250" t="s">
        <v>46</v>
      </c>
      <c r="AC4" s="250" t="s">
        <v>47</v>
      </c>
      <c r="AD4" s="250" t="s">
        <v>48</v>
      </c>
      <c r="AE4" s="250" t="s">
        <v>49</v>
      </c>
      <c r="AF4" s="250" t="s">
        <v>50</v>
      </c>
      <c r="AG4" s="250" t="s">
        <v>51</v>
      </c>
      <c r="AH4" s="250" t="s">
        <v>52</v>
      </c>
    </row>
    <row r="5" spans="1:34">
      <c r="K5" s="251" t="s">
        <v>252</v>
      </c>
      <c r="L5" s="266">
        <v>9471</v>
      </c>
      <c r="M5" s="266">
        <v>9471</v>
      </c>
      <c r="N5" s="266">
        <v>8981</v>
      </c>
      <c r="O5" s="266">
        <v>8981</v>
      </c>
      <c r="P5" s="266">
        <v>8981</v>
      </c>
      <c r="Q5" s="266">
        <v>8981</v>
      </c>
      <c r="R5" s="266">
        <v>8981</v>
      </c>
      <c r="S5" s="266">
        <v>8981</v>
      </c>
      <c r="T5" s="266">
        <v>8981</v>
      </c>
      <c r="U5" s="266">
        <v>8981</v>
      </c>
      <c r="V5" s="266">
        <v>9739</v>
      </c>
      <c r="W5" s="266">
        <v>8536</v>
      </c>
      <c r="X5" s="266">
        <v>10399</v>
      </c>
      <c r="Y5" s="266">
        <v>9318</v>
      </c>
      <c r="Z5" s="266">
        <v>10238</v>
      </c>
      <c r="AA5" s="266">
        <v>10155</v>
      </c>
      <c r="AB5" s="266">
        <v>11825</v>
      </c>
      <c r="AC5" s="266">
        <v>12958</v>
      </c>
      <c r="AD5" s="266">
        <v>12958</v>
      </c>
      <c r="AE5" s="266">
        <v>14091</v>
      </c>
      <c r="AF5" s="266">
        <v>14091</v>
      </c>
      <c r="AG5" s="266">
        <v>14091</v>
      </c>
      <c r="AH5" s="266">
        <v>14091</v>
      </c>
    </row>
    <row r="6" spans="1:34">
      <c r="K6" s="251" t="s">
        <v>251</v>
      </c>
      <c r="L6" s="266">
        <v>20454</v>
      </c>
      <c r="M6" s="266">
        <v>18116</v>
      </c>
      <c r="N6" s="266">
        <v>16238</v>
      </c>
      <c r="O6" s="266">
        <v>15029</v>
      </c>
      <c r="P6" s="266">
        <v>14458</v>
      </c>
      <c r="Q6" s="266">
        <v>13316</v>
      </c>
      <c r="R6" s="266">
        <v>11366</v>
      </c>
      <c r="S6" s="266">
        <v>9797</v>
      </c>
      <c r="T6" s="266">
        <v>7855</v>
      </c>
      <c r="U6" s="266">
        <v>7855</v>
      </c>
      <c r="V6" s="266">
        <v>5855</v>
      </c>
      <c r="W6" s="266">
        <v>5855</v>
      </c>
      <c r="X6" s="266">
        <v>5855</v>
      </c>
      <c r="Y6" s="266">
        <v>5855</v>
      </c>
      <c r="Z6" s="266">
        <v>5217</v>
      </c>
      <c r="AA6" s="266">
        <v>5217</v>
      </c>
      <c r="AB6" s="266">
        <v>2591</v>
      </c>
      <c r="AC6" s="266">
        <v>1953</v>
      </c>
      <c r="AD6" s="266">
        <v>0</v>
      </c>
      <c r="AE6" s="266">
        <v>0</v>
      </c>
      <c r="AF6" s="266">
        <v>0</v>
      </c>
      <c r="AG6" s="266">
        <v>0</v>
      </c>
      <c r="AH6" s="266">
        <v>0</v>
      </c>
    </row>
    <row r="7" spans="1:34">
      <c r="K7" s="251" t="s">
        <v>137</v>
      </c>
      <c r="L7" s="266">
        <v>30760</v>
      </c>
      <c r="M7" s="266">
        <v>28878</v>
      </c>
      <c r="N7" s="266">
        <v>29320</v>
      </c>
      <c r="O7" s="266">
        <v>31040</v>
      </c>
      <c r="P7" s="266">
        <v>31453</v>
      </c>
      <c r="Q7" s="266">
        <v>31453</v>
      </c>
      <c r="R7" s="266">
        <v>32053</v>
      </c>
      <c r="S7" s="266">
        <v>33643</v>
      </c>
      <c r="T7" s="266">
        <v>34929</v>
      </c>
      <c r="U7" s="266">
        <v>34264</v>
      </c>
      <c r="V7" s="266">
        <v>34284</v>
      </c>
      <c r="W7" s="266">
        <v>34929</v>
      </c>
      <c r="X7" s="266">
        <v>32252</v>
      </c>
      <c r="Y7" s="266">
        <v>32252</v>
      </c>
      <c r="Z7" s="266">
        <v>30967</v>
      </c>
      <c r="AA7" s="266">
        <v>30187</v>
      </c>
      <c r="AB7" s="266">
        <v>28545</v>
      </c>
      <c r="AC7" s="266">
        <v>25659</v>
      </c>
      <c r="AD7" s="266">
        <v>25659</v>
      </c>
      <c r="AE7" s="266">
        <v>24589</v>
      </c>
      <c r="AF7" s="266">
        <v>24589</v>
      </c>
      <c r="AG7" s="266">
        <v>24589</v>
      </c>
      <c r="AH7" s="266">
        <v>24589</v>
      </c>
    </row>
    <row r="8" spans="1:34">
      <c r="K8" s="251" t="s">
        <v>269</v>
      </c>
      <c r="L8" s="266">
        <v>4037.8</v>
      </c>
      <c r="M8" s="266">
        <v>4092.6039640640079</v>
      </c>
      <c r="N8" s="266">
        <v>4198.4143602624335</v>
      </c>
      <c r="O8" s="266">
        <v>4285.9444092122885</v>
      </c>
      <c r="P8" s="266">
        <v>4218.4744581621435</v>
      </c>
      <c r="Q8" s="266">
        <v>4396.0045071119985</v>
      </c>
      <c r="R8" s="266">
        <v>4478.2404384147949</v>
      </c>
      <c r="S8" s="266">
        <v>5050.4763697175904</v>
      </c>
      <c r="T8" s="266">
        <v>5132.7123010203859</v>
      </c>
      <c r="U8" s="266">
        <v>5214.9482323231832</v>
      </c>
      <c r="V8" s="266">
        <v>5151.5698033635454</v>
      </c>
      <c r="W8" s="266">
        <v>5245.8057346663409</v>
      </c>
      <c r="X8" s="266">
        <v>5340.0416659691373</v>
      </c>
      <c r="Y8" s="266">
        <v>5434.2775972719337</v>
      </c>
      <c r="Z8" s="266">
        <v>5528.5135285747292</v>
      </c>
      <c r="AA8" s="266">
        <v>5622.7494598775256</v>
      </c>
      <c r="AB8" s="266">
        <v>5716.9853911803211</v>
      </c>
      <c r="AC8" s="266">
        <v>5811.2213224831175</v>
      </c>
      <c r="AD8" s="266">
        <v>5905.457253785914</v>
      </c>
      <c r="AE8" s="266">
        <v>5999.6931850887095</v>
      </c>
      <c r="AF8" s="266">
        <v>6093.9291163915059</v>
      </c>
      <c r="AG8" s="266">
        <v>6188.1650476943014</v>
      </c>
      <c r="AH8" s="266">
        <v>6282.4009789970978</v>
      </c>
    </row>
    <row r="9" spans="1:34">
      <c r="K9" s="251" t="s">
        <v>249</v>
      </c>
      <c r="L9" s="266">
        <v>0</v>
      </c>
      <c r="M9" s="266">
        <v>0</v>
      </c>
      <c r="N9" s="266">
        <v>0</v>
      </c>
      <c r="O9" s="266">
        <v>0</v>
      </c>
      <c r="P9" s="266">
        <v>0</v>
      </c>
      <c r="Q9" s="266">
        <v>0</v>
      </c>
      <c r="R9" s="266">
        <v>0</v>
      </c>
      <c r="S9" s="266">
        <v>0</v>
      </c>
      <c r="T9" s="266">
        <v>426</v>
      </c>
      <c r="U9" s="266">
        <v>826</v>
      </c>
      <c r="V9" s="266">
        <v>1326</v>
      </c>
      <c r="W9" s="266">
        <v>1826</v>
      </c>
      <c r="X9" s="266">
        <v>2826</v>
      </c>
      <c r="Y9" s="266">
        <v>3626</v>
      </c>
      <c r="Z9" s="266">
        <v>4264</v>
      </c>
      <c r="AA9" s="266">
        <v>5406</v>
      </c>
      <c r="AB9" s="266">
        <v>8086</v>
      </c>
      <c r="AC9" s="266">
        <v>10624</v>
      </c>
      <c r="AD9" s="266">
        <v>12624</v>
      </c>
      <c r="AE9" s="266">
        <v>13124</v>
      </c>
      <c r="AF9" s="266">
        <v>13124</v>
      </c>
      <c r="AG9" s="266">
        <v>13624</v>
      </c>
      <c r="AH9" s="266">
        <v>13624</v>
      </c>
    </row>
    <row r="10" spans="1:34">
      <c r="K10" s="251" t="s">
        <v>248</v>
      </c>
      <c r="L10" s="266">
        <v>4000</v>
      </c>
      <c r="M10" s="266">
        <v>4000</v>
      </c>
      <c r="N10" s="266">
        <v>4000</v>
      </c>
      <c r="O10" s="266">
        <v>4000</v>
      </c>
      <c r="P10" s="266">
        <v>4000</v>
      </c>
      <c r="Q10" s="266">
        <v>4000</v>
      </c>
      <c r="R10" s="266">
        <v>5000</v>
      </c>
      <c r="S10" s="266">
        <v>5000</v>
      </c>
      <c r="T10" s="266">
        <v>6000</v>
      </c>
      <c r="U10" s="266">
        <v>6000</v>
      </c>
      <c r="V10" s="266">
        <v>6000</v>
      </c>
      <c r="W10" s="266">
        <v>6000</v>
      </c>
      <c r="X10" s="266">
        <v>6000</v>
      </c>
      <c r="Y10" s="266">
        <v>6000</v>
      </c>
      <c r="Z10" s="266">
        <v>6000</v>
      </c>
      <c r="AA10" s="266">
        <v>7400</v>
      </c>
      <c r="AB10" s="266">
        <v>7400</v>
      </c>
      <c r="AC10" s="266">
        <v>7400</v>
      </c>
      <c r="AD10" s="266">
        <v>7400</v>
      </c>
      <c r="AE10" s="266">
        <v>7400</v>
      </c>
      <c r="AF10" s="266">
        <v>7400</v>
      </c>
      <c r="AG10" s="266">
        <v>7400</v>
      </c>
      <c r="AH10" s="266">
        <v>7400</v>
      </c>
    </row>
    <row r="11" spans="1:34">
      <c r="K11" s="251" t="s">
        <v>247</v>
      </c>
      <c r="L11" s="266">
        <v>6726.67</v>
      </c>
      <c r="M11" s="266">
        <v>7130.4437161379874</v>
      </c>
      <c r="N11" s="266">
        <v>7905.1651694373541</v>
      </c>
      <c r="O11" s="266">
        <v>9380.506077998989</v>
      </c>
      <c r="P11" s="266">
        <v>10768.424472256273</v>
      </c>
      <c r="Q11" s="266">
        <v>12004.177720860283</v>
      </c>
      <c r="R11" s="266">
        <v>13033.896751983137</v>
      </c>
      <c r="S11" s="266">
        <v>14059.081224888749</v>
      </c>
      <c r="T11" s="266">
        <v>14903.990842382842</v>
      </c>
      <c r="U11" s="266">
        <v>15369.986179586198</v>
      </c>
      <c r="V11" s="266">
        <v>15694.125325614134</v>
      </c>
      <c r="W11" s="266">
        <v>16092.13441263504</v>
      </c>
      <c r="X11" s="266">
        <v>16205.717934974105</v>
      </c>
      <c r="Y11" s="266">
        <v>16307.559350904608</v>
      </c>
      <c r="Z11" s="266">
        <v>16398.321785469863</v>
      </c>
      <c r="AA11" s="266">
        <v>16478.648814596414</v>
      </c>
      <c r="AB11" s="266">
        <v>16549.165315732276</v>
      </c>
      <c r="AC11" s="266">
        <v>16610.478374021626</v>
      </c>
      <c r="AD11" s="266">
        <v>16663.178235941676</v>
      </c>
      <c r="AE11" s="266">
        <v>16745.755420463021</v>
      </c>
      <c r="AF11" s="266">
        <v>16821.320388679796</v>
      </c>
      <c r="AG11" s="266">
        <v>16890.299446712372</v>
      </c>
      <c r="AH11" s="266">
        <v>16953.113955850789</v>
      </c>
    </row>
    <row r="12" spans="1:34">
      <c r="K12" s="251" t="s">
        <v>246</v>
      </c>
      <c r="L12" s="266">
        <v>4083</v>
      </c>
      <c r="M12" s="266">
        <v>4616</v>
      </c>
      <c r="N12" s="266">
        <v>5041</v>
      </c>
      <c r="O12" s="266">
        <v>5125.3</v>
      </c>
      <c r="P12" s="266">
        <v>5658.6</v>
      </c>
      <c r="Q12" s="266">
        <v>6541.9</v>
      </c>
      <c r="R12" s="266">
        <v>7151.9</v>
      </c>
      <c r="S12" s="266">
        <v>9836.9</v>
      </c>
      <c r="T12" s="266">
        <v>12506.9</v>
      </c>
      <c r="U12" s="266">
        <v>14631.9</v>
      </c>
      <c r="V12" s="266">
        <v>16661.900000000001</v>
      </c>
      <c r="W12" s="266">
        <v>18131.900000000001</v>
      </c>
      <c r="X12" s="266">
        <v>18696.900000000001</v>
      </c>
      <c r="Y12" s="266">
        <v>18921.900000000001</v>
      </c>
      <c r="Z12" s="266">
        <v>18921.900000000001</v>
      </c>
      <c r="AA12" s="266">
        <v>18921.900000000001</v>
      </c>
      <c r="AB12" s="266">
        <v>18921.900000000001</v>
      </c>
      <c r="AC12" s="266">
        <v>18921.900000000001</v>
      </c>
      <c r="AD12" s="266">
        <v>18921.900000000001</v>
      </c>
      <c r="AE12" s="266">
        <v>18921.900000000001</v>
      </c>
      <c r="AF12" s="266">
        <v>18921.900000000001</v>
      </c>
      <c r="AG12" s="266">
        <v>18921.900000000001</v>
      </c>
      <c r="AH12" s="266">
        <v>18921.900000000001</v>
      </c>
    </row>
    <row r="13" spans="1:34">
      <c r="K13" s="251" t="s">
        <v>245</v>
      </c>
      <c r="L13" s="266">
        <v>2262.9</v>
      </c>
      <c r="M13" s="266">
        <v>3493.3773842874075</v>
      </c>
      <c r="N13" s="266">
        <v>4571.6900070035554</v>
      </c>
      <c r="O13" s="266">
        <v>5685.3388919913195</v>
      </c>
      <c r="P13" s="266">
        <v>6288.9180074778578</v>
      </c>
      <c r="Q13" s="266">
        <v>6966.1969820930517</v>
      </c>
      <c r="R13" s="266">
        <v>7681.789410669764</v>
      </c>
      <c r="S13" s="266">
        <v>8460.7263732004994</v>
      </c>
      <c r="T13" s="266">
        <v>9268.8580709430753</v>
      </c>
      <c r="U13" s="266">
        <v>10058.345459392771</v>
      </c>
      <c r="V13" s="266">
        <v>10852.738967338133</v>
      </c>
      <c r="W13" s="266">
        <v>11652.234441141027</v>
      </c>
      <c r="X13" s="266">
        <v>12519.537472231152</v>
      </c>
      <c r="Y13" s="266">
        <v>13399.835257880428</v>
      </c>
      <c r="Z13" s="266">
        <v>14293.997283245206</v>
      </c>
      <c r="AA13" s="266">
        <v>15202.944996051494</v>
      </c>
      <c r="AB13" s="266">
        <v>16127.654924824161</v>
      </c>
      <c r="AC13" s="266">
        <v>17069.16198420884</v>
      </c>
      <c r="AD13" s="266">
        <v>18028.562978612012</v>
      </c>
      <c r="AE13" s="266">
        <v>19007.020316058439</v>
      </c>
      <c r="AF13" s="266">
        <v>20005.765944878945</v>
      </c>
      <c r="AG13" s="266">
        <v>21026.105526598381</v>
      </c>
      <c r="AH13" s="266">
        <v>22069.422859195798</v>
      </c>
    </row>
    <row r="14" spans="1:34">
      <c r="K14" s="251" t="s">
        <v>244</v>
      </c>
      <c r="L14" s="266">
        <v>1862</v>
      </c>
      <c r="M14" s="266">
        <v>2435.1626402704956</v>
      </c>
      <c r="N14" s="266">
        <v>2124.3252805409907</v>
      </c>
      <c r="O14" s="266">
        <v>2766.3855049737836</v>
      </c>
      <c r="P14" s="266">
        <v>2770.1806732983778</v>
      </c>
      <c r="Q14" s="266">
        <v>2773.9758416229724</v>
      </c>
      <c r="R14" s="266">
        <v>3057.7710099475671</v>
      </c>
      <c r="S14" s="266">
        <v>3181.5661782721613</v>
      </c>
      <c r="T14" s="266">
        <v>3185.361346596756</v>
      </c>
      <c r="U14" s="266">
        <v>3189.1565149213507</v>
      </c>
      <c r="V14" s="266">
        <v>3192.9516832459449</v>
      </c>
      <c r="W14" s="266">
        <v>3196.7468515705395</v>
      </c>
      <c r="X14" s="266">
        <v>3200.5420198951342</v>
      </c>
      <c r="Y14" s="266">
        <v>3204.3371882197284</v>
      </c>
      <c r="Z14" s="266">
        <v>3208.1323565443231</v>
      </c>
      <c r="AA14" s="266">
        <v>3211.9275248689173</v>
      </c>
      <c r="AB14" s="266">
        <v>3215.722693193512</v>
      </c>
      <c r="AC14" s="266">
        <v>3219.5178615181067</v>
      </c>
      <c r="AD14" s="266">
        <v>3223.3130298427009</v>
      </c>
      <c r="AE14" s="266">
        <v>3227.1081981672955</v>
      </c>
      <c r="AF14" s="266">
        <v>3230.9033664918898</v>
      </c>
      <c r="AG14" s="266">
        <v>3234.6985348164844</v>
      </c>
      <c r="AH14" s="266">
        <v>3238.4937031410791</v>
      </c>
    </row>
    <row r="15" spans="1:34">
      <c r="K15" s="251" t="s">
        <v>268</v>
      </c>
      <c r="L15" s="266">
        <v>2892.7600000000007</v>
      </c>
      <c r="M15" s="266">
        <v>2934.2344758983768</v>
      </c>
      <c r="N15" s="266">
        <v>3011.1908353809963</v>
      </c>
      <c r="O15" s="266">
        <v>3121.7766634862651</v>
      </c>
      <c r="P15" s="266">
        <v>3252.8305245128586</v>
      </c>
      <c r="Q15" s="266">
        <v>3360.0080503698146</v>
      </c>
      <c r="R15" s="266">
        <v>3464.635091326531</v>
      </c>
      <c r="S15" s="266">
        <v>3545.8114992428305</v>
      </c>
      <c r="T15" s="266">
        <v>3674.6990164555318</v>
      </c>
      <c r="U15" s="266">
        <v>3761.4578732635168</v>
      </c>
      <c r="V15" s="266">
        <v>3904.0707009911803</v>
      </c>
      <c r="W15" s="266">
        <v>4108.526587955902</v>
      </c>
      <c r="X15" s="266">
        <v>4459.6387611725049</v>
      </c>
      <c r="Y15" s="266">
        <v>4725.589640494537</v>
      </c>
      <c r="Z15" s="266">
        <v>5001.385065111428</v>
      </c>
      <c r="AA15" s="266">
        <v>5250.0358601131584</v>
      </c>
      <c r="AB15" s="266">
        <v>5499.5576412182045</v>
      </c>
      <c r="AC15" s="266">
        <v>5713.9706672091324</v>
      </c>
      <c r="AD15" s="266">
        <v>5937.299733244884</v>
      </c>
      <c r="AE15" s="266">
        <v>6128.5740996178611</v>
      </c>
      <c r="AF15" s="266">
        <v>6355.8274516182837</v>
      </c>
      <c r="AG15" s="266">
        <v>6621.0978870325162</v>
      </c>
      <c r="AH15" s="266">
        <v>6872.4279284910263</v>
      </c>
    </row>
    <row r="16" spans="1:34">
      <c r="K16" s="251" t="s">
        <v>267</v>
      </c>
      <c r="L16" s="266">
        <v>4445</v>
      </c>
      <c r="M16" s="266">
        <v>4445</v>
      </c>
      <c r="N16" s="266">
        <v>3572</v>
      </c>
      <c r="O16" s="266">
        <v>3572</v>
      </c>
      <c r="P16" s="266">
        <v>3572</v>
      </c>
      <c r="Q16" s="266">
        <v>3572</v>
      </c>
      <c r="R16" s="266">
        <v>3572</v>
      </c>
      <c r="S16" s="266">
        <v>3521</v>
      </c>
      <c r="T16" s="266">
        <v>3431</v>
      </c>
      <c r="U16" s="266">
        <v>3431</v>
      </c>
      <c r="V16" s="266">
        <v>4043</v>
      </c>
      <c r="W16" s="266">
        <v>4043</v>
      </c>
      <c r="X16" s="266">
        <v>4043</v>
      </c>
      <c r="Y16" s="266">
        <v>4043</v>
      </c>
      <c r="Z16" s="266">
        <v>4043</v>
      </c>
      <c r="AA16" s="266">
        <v>4043</v>
      </c>
      <c r="AB16" s="266">
        <v>4009</v>
      </c>
      <c r="AC16" s="266">
        <v>4009</v>
      </c>
      <c r="AD16" s="266">
        <v>4009</v>
      </c>
      <c r="AE16" s="266">
        <v>4009</v>
      </c>
      <c r="AF16" s="266">
        <v>4009</v>
      </c>
      <c r="AG16" s="266">
        <v>4009</v>
      </c>
      <c r="AH16" s="266">
        <v>4009</v>
      </c>
    </row>
    <row r="17" spans="1:34">
      <c r="K17" s="251" t="s">
        <v>206</v>
      </c>
      <c r="L17" s="267">
        <f t="shared" ref="L17:AH17" si="0">SUM(L5:L16)</f>
        <v>90995.12999999999</v>
      </c>
      <c r="M17" s="267">
        <f t="shared" si="0"/>
        <v>89611.822180658288</v>
      </c>
      <c r="N17" s="267">
        <f t="shared" si="0"/>
        <v>88962.785652625316</v>
      </c>
      <c r="O17" s="267">
        <f t="shared" si="0"/>
        <v>92987.251547662658</v>
      </c>
      <c r="P17" s="267">
        <f t="shared" si="0"/>
        <v>95421.428135707523</v>
      </c>
      <c r="Q17" s="267">
        <f t="shared" si="0"/>
        <v>97364.263102058118</v>
      </c>
      <c r="R17" s="267">
        <f t="shared" si="0"/>
        <v>99840.232702341789</v>
      </c>
      <c r="S17" s="267">
        <f t="shared" si="0"/>
        <v>105076.56164532181</v>
      </c>
      <c r="T17" s="267">
        <f t="shared" si="0"/>
        <v>110294.52157739857</v>
      </c>
      <c r="U17" s="267">
        <f t="shared" si="0"/>
        <v>113582.79425948703</v>
      </c>
      <c r="V17" s="267">
        <f t="shared" si="0"/>
        <v>116704.35648055295</v>
      </c>
      <c r="W17" s="267">
        <f t="shared" si="0"/>
        <v>119616.34802796885</v>
      </c>
      <c r="X17" s="267">
        <f t="shared" si="0"/>
        <v>121797.37785424203</v>
      </c>
      <c r="Y17" s="267">
        <f t="shared" si="0"/>
        <v>123087.49903477124</v>
      </c>
      <c r="Z17" s="267">
        <f t="shared" si="0"/>
        <v>124081.25001894556</v>
      </c>
      <c r="AA17" s="267">
        <f t="shared" si="0"/>
        <v>127096.2066555075</v>
      </c>
      <c r="AB17" s="267">
        <f t="shared" si="0"/>
        <v>128486.98596614847</v>
      </c>
      <c r="AC17" s="267">
        <f t="shared" si="0"/>
        <v>129949.25020944081</v>
      </c>
      <c r="AD17" s="267">
        <f t="shared" si="0"/>
        <v>131329.71123142721</v>
      </c>
      <c r="AE17" s="267">
        <f t="shared" si="0"/>
        <v>133243.0512193953</v>
      </c>
      <c r="AF17" s="267">
        <f t="shared" si="0"/>
        <v>134642.64626806043</v>
      </c>
      <c r="AG17" s="267">
        <f t="shared" si="0"/>
        <v>136595.26644285404</v>
      </c>
      <c r="AH17" s="267">
        <f t="shared" si="0"/>
        <v>138050.75942567579</v>
      </c>
    </row>
    <row r="18" spans="1:34">
      <c r="K18" s="251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</row>
    <row r="19" spans="1:34">
      <c r="K19" s="251" t="s">
        <v>242</v>
      </c>
      <c r="L19" s="266">
        <v>60493.935460497196</v>
      </c>
      <c r="M19" s="266">
        <v>60735.686296065338</v>
      </c>
      <c r="N19" s="266">
        <v>61165.526221273474</v>
      </c>
      <c r="O19" s="266">
        <v>61292.039842079444</v>
      </c>
      <c r="P19" s="266">
        <v>61291.698555278912</v>
      </c>
      <c r="Q19" s="266">
        <v>61274.013385549217</v>
      </c>
      <c r="R19" s="266">
        <v>61314.294851988932</v>
      </c>
      <c r="S19" s="266">
        <v>61354.939617207296</v>
      </c>
      <c r="T19" s="266">
        <v>61476.799806292758</v>
      </c>
      <c r="U19" s="266">
        <v>61660.597813551722</v>
      </c>
      <c r="V19" s="266">
        <v>61867.238180728848</v>
      </c>
      <c r="W19" s="266">
        <v>62115.133274589149</v>
      </c>
      <c r="X19" s="266">
        <v>62268.246827027979</v>
      </c>
      <c r="Y19" s="266">
        <v>62451.889961004221</v>
      </c>
      <c r="Z19" s="266">
        <v>62670.39855889546</v>
      </c>
      <c r="AA19" s="266">
        <v>62893.109631953666</v>
      </c>
      <c r="AB19" s="266">
        <v>63012.777352945763</v>
      </c>
      <c r="AC19" s="266">
        <v>63214.812713352905</v>
      </c>
      <c r="AD19" s="266">
        <v>63540.291931000123</v>
      </c>
      <c r="AE19" s="266">
        <v>63899.397548737688</v>
      </c>
      <c r="AF19" s="266">
        <v>64188.085840127598</v>
      </c>
      <c r="AG19" s="266">
        <v>64539.743180716527</v>
      </c>
      <c r="AH19" s="266">
        <v>64953.417997347118</v>
      </c>
    </row>
    <row r="22" spans="1:34">
      <c r="A22" s="90"/>
      <c r="K22" s="251" t="s">
        <v>551</v>
      </c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</row>
    <row r="23" spans="1:34"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</row>
    <row r="24" spans="1:34">
      <c r="K24" s="260"/>
      <c r="L24" s="261" t="s">
        <v>30</v>
      </c>
      <c r="M24" s="261" t="s">
        <v>31</v>
      </c>
      <c r="N24" s="261" t="s">
        <v>32</v>
      </c>
      <c r="O24" s="261" t="s">
        <v>33</v>
      </c>
      <c r="P24" s="261" t="s">
        <v>34</v>
      </c>
      <c r="Q24" s="261" t="s">
        <v>35</v>
      </c>
      <c r="R24" s="261" t="s">
        <v>36</v>
      </c>
      <c r="S24" s="261" t="s">
        <v>37</v>
      </c>
      <c r="T24" s="261" t="s">
        <v>38</v>
      </c>
      <c r="U24" s="261" t="s">
        <v>39</v>
      </c>
      <c r="V24" s="261" t="s">
        <v>40</v>
      </c>
      <c r="W24" s="261" t="s">
        <v>41</v>
      </c>
      <c r="X24" s="261" t="s">
        <v>42</v>
      </c>
      <c r="Y24" s="261" t="s">
        <v>43</v>
      </c>
      <c r="Z24" s="261" t="s">
        <v>44</v>
      </c>
      <c r="AA24" s="261" t="s">
        <v>45</v>
      </c>
      <c r="AB24" s="261" t="s">
        <v>46</v>
      </c>
      <c r="AC24" s="261" t="s">
        <v>47</v>
      </c>
      <c r="AD24" s="261" t="s">
        <v>48</v>
      </c>
      <c r="AE24" s="261" t="s">
        <v>49</v>
      </c>
      <c r="AF24" s="261" t="s">
        <v>50</v>
      </c>
      <c r="AG24" s="261" t="s">
        <v>51</v>
      </c>
      <c r="AH24" s="261" t="s">
        <v>52</v>
      </c>
    </row>
    <row r="25" spans="1:34">
      <c r="K25" s="251" t="s">
        <v>244</v>
      </c>
      <c r="L25" s="252">
        <v>1467</v>
      </c>
      <c r="M25" s="252">
        <v>2037</v>
      </c>
      <c r="N25" s="252">
        <v>1723</v>
      </c>
      <c r="O25" s="252">
        <v>2353</v>
      </c>
      <c r="P25" s="252">
        <v>2353</v>
      </c>
      <c r="Q25" s="252">
        <v>2353</v>
      </c>
      <c r="R25" s="252">
        <v>2633</v>
      </c>
      <c r="S25" s="252">
        <v>2753</v>
      </c>
      <c r="T25" s="252">
        <v>2753</v>
      </c>
      <c r="U25" s="252">
        <v>2753</v>
      </c>
      <c r="V25" s="252">
        <v>2753</v>
      </c>
      <c r="W25" s="252">
        <v>2753</v>
      </c>
      <c r="X25" s="252">
        <v>2753</v>
      </c>
      <c r="Y25" s="252">
        <v>2753</v>
      </c>
      <c r="Z25" s="252">
        <v>2753</v>
      </c>
      <c r="AA25" s="252">
        <v>2753</v>
      </c>
      <c r="AB25" s="252">
        <v>2753</v>
      </c>
      <c r="AC25" s="252">
        <v>2753</v>
      </c>
      <c r="AD25" s="252">
        <v>2753</v>
      </c>
      <c r="AE25" s="252">
        <v>2753</v>
      </c>
      <c r="AF25" s="252">
        <v>2753</v>
      </c>
      <c r="AG25" s="252">
        <v>2753</v>
      </c>
      <c r="AH25" s="252">
        <v>2753</v>
      </c>
    </row>
    <row r="26" spans="1:34">
      <c r="K26" s="251" t="s">
        <v>249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426</v>
      </c>
      <c r="U26" s="252">
        <v>826</v>
      </c>
      <c r="V26" s="252">
        <v>1326</v>
      </c>
      <c r="W26" s="252">
        <v>1826</v>
      </c>
      <c r="X26" s="252">
        <v>2826</v>
      </c>
      <c r="Y26" s="252">
        <v>3626</v>
      </c>
      <c r="Z26" s="252">
        <v>4264</v>
      </c>
      <c r="AA26" s="252">
        <v>5406</v>
      </c>
      <c r="AB26" s="252">
        <v>8086</v>
      </c>
      <c r="AC26" s="252">
        <v>10624</v>
      </c>
      <c r="AD26" s="252">
        <v>12624</v>
      </c>
      <c r="AE26" s="252">
        <v>13124</v>
      </c>
      <c r="AF26" s="252">
        <v>13124</v>
      </c>
      <c r="AG26" s="252">
        <v>13624</v>
      </c>
      <c r="AH26" s="252">
        <v>13624</v>
      </c>
    </row>
    <row r="27" spans="1:34">
      <c r="K27" s="251" t="s">
        <v>251</v>
      </c>
      <c r="L27" s="252">
        <v>20454</v>
      </c>
      <c r="M27" s="252">
        <v>18116</v>
      </c>
      <c r="N27" s="252">
        <v>16238</v>
      </c>
      <c r="O27" s="252">
        <v>15029</v>
      </c>
      <c r="P27" s="252">
        <v>14458</v>
      </c>
      <c r="Q27" s="252">
        <v>13316</v>
      </c>
      <c r="R27" s="252">
        <v>11366</v>
      </c>
      <c r="S27" s="252">
        <v>9797</v>
      </c>
      <c r="T27" s="252">
        <v>7855</v>
      </c>
      <c r="U27" s="252">
        <v>7855</v>
      </c>
      <c r="V27" s="252">
        <v>5855</v>
      </c>
      <c r="W27" s="252">
        <v>5855</v>
      </c>
      <c r="X27" s="252">
        <v>5855</v>
      </c>
      <c r="Y27" s="252">
        <v>5855</v>
      </c>
      <c r="Z27" s="252">
        <v>5217</v>
      </c>
      <c r="AA27" s="252">
        <v>5217</v>
      </c>
      <c r="AB27" s="252">
        <v>2591</v>
      </c>
      <c r="AC27" s="252">
        <v>1953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</row>
    <row r="28" spans="1:34">
      <c r="K28" s="251" t="s">
        <v>137</v>
      </c>
      <c r="L28" s="252">
        <v>30188</v>
      </c>
      <c r="M28" s="252">
        <v>28306</v>
      </c>
      <c r="N28" s="252">
        <v>28748</v>
      </c>
      <c r="O28" s="252">
        <v>30418</v>
      </c>
      <c r="P28" s="252">
        <v>30831</v>
      </c>
      <c r="Q28" s="252">
        <v>30831</v>
      </c>
      <c r="R28" s="252">
        <v>31431</v>
      </c>
      <c r="S28" s="252">
        <v>32971</v>
      </c>
      <c r="T28" s="252">
        <v>34257</v>
      </c>
      <c r="U28" s="252">
        <v>33592</v>
      </c>
      <c r="V28" s="252">
        <v>33612</v>
      </c>
      <c r="W28" s="252">
        <v>34207</v>
      </c>
      <c r="X28" s="252">
        <v>31530</v>
      </c>
      <c r="Y28" s="252">
        <v>31530</v>
      </c>
      <c r="Z28" s="252">
        <v>30245</v>
      </c>
      <c r="AA28" s="252">
        <v>29415</v>
      </c>
      <c r="AB28" s="252">
        <v>27773</v>
      </c>
      <c r="AC28" s="252">
        <v>24887</v>
      </c>
      <c r="AD28" s="252">
        <v>24887</v>
      </c>
      <c r="AE28" s="252">
        <v>23767</v>
      </c>
      <c r="AF28" s="252">
        <v>23767</v>
      </c>
      <c r="AG28" s="252">
        <v>23767</v>
      </c>
      <c r="AH28" s="252">
        <v>23767</v>
      </c>
    </row>
    <row r="29" spans="1:34">
      <c r="K29" s="251" t="s">
        <v>250</v>
      </c>
      <c r="L29" s="252">
        <v>1699</v>
      </c>
      <c r="M29" s="252">
        <v>1699</v>
      </c>
      <c r="N29" s="252">
        <v>1699</v>
      </c>
      <c r="O29" s="252">
        <v>1699</v>
      </c>
      <c r="P29" s="252">
        <v>1544</v>
      </c>
      <c r="Q29" s="252">
        <v>1544</v>
      </c>
      <c r="R29" s="252">
        <v>1544</v>
      </c>
      <c r="S29" s="252">
        <v>2034</v>
      </c>
      <c r="T29" s="252">
        <v>2034</v>
      </c>
      <c r="U29" s="252">
        <v>2034</v>
      </c>
      <c r="V29" s="252">
        <v>2034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  <c r="AH29" s="252">
        <v>2034</v>
      </c>
    </row>
    <row r="30" spans="1:34">
      <c r="K30" s="251" t="s">
        <v>287</v>
      </c>
      <c r="L30" s="252">
        <v>1122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  <c r="AH30" s="252">
        <v>1122</v>
      </c>
    </row>
    <row r="31" spans="1:34">
      <c r="K31" s="251" t="s">
        <v>552</v>
      </c>
      <c r="L31" s="252">
        <v>4000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4000</v>
      </c>
      <c r="R31" s="252">
        <v>5000</v>
      </c>
      <c r="S31" s="252">
        <v>5000</v>
      </c>
      <c r="T31" s="252">
        <v>6000</v>
      </c>
      <c r="U31" s="252">
        <v>6000</v>
      </c>
      <c r="V31" s="252">
        <v>6000</v>
      </c>
      <c r="W31" s="252">
        <v>6000</v>
      </c>
      <c r="X31" s="252">
        <v>6000</v>
      </c>
      <c r="Y31" s="252">
        <v>6000</v>
      </c>
      <c r="Z31" s="252">
        <v>6000</v>
      </c>
      <c r="AA31" s="252">
        <v>7400</v>
      </c>
      <c r="AB31" s="252">
        <v>7400</v>
      </c>
      <c r="AC31" s="252">
        <v>7400</v>
      </c>
      <c r="AD31" s="252">
        <v>7400</v>
      </c>
      <c r="AE31" s="252">
        <v>7400</v>
      </c>
      <c r="AF31" s="252">
        <v>7400</v>
      </c>
      <c r="AG31" s="252">
        <v>7400</v>
      </c>
      <c r="AH31" s="252">
        <v>7400</v>
      </c>
    </row>
    <row r="32" spans="1:34">
      <c r="K32" s="251" t="s">
        <v>553</v>
      </c>
      <c r="L32" s="252">
        <v>0</v>
      </c>
      <c r="M32" s="252">
        <v>0</v>
      </c>
      <c r="N32" s="252">
        <v>0</v>
      </c>
      <c r="O32" s="252">
        <v>0</v>
      </c>
      <c r="P32" s="252">
        <v>10</v>
      </c>
      <c r="Q32" s="252">
        <v>20</v>
      </c>
      <c r="R32" s="252">
        <v>20</v>
      </c>
      <c r="S32" s="252">
        <v>20</v>
      </c>
      <c r="T32" s="252">
        <v>40</v>
      </c>
      <c r="U32" s="252">
        <v>50</v>
      </c>
      <c r="V32" s="252">
        <v>90</v>
      </c>
      <c r="W32" s="252">
        <v>214</v>
      </c>
      <c r="X32" s="252">
        <v>413</v>
      </c>
      <c r="Y32" s="252">
        <v>559</v>
      </c>
      <c r="Z32" s="252">
        <v>679</v>
      </c>
      <c r="AA32" s="252">
        <v>804</v>
      </c>
      <c r="AB32" s="252">
        <v>894</v>
      </c>
      <c r="AC32" s="252">
        <v>981</v>
      </c>
      <c r="AD32" s="252">
        <v>1041</v>
      </c>
      <c r="AE32" s="252">
        <v>1101</v>
      </c>
      <c r="AF32" s="252">
        <v>1161</v>
      </c>
      <c r="AG32" s="252">
        <v>1291</v>
      </c>
      <c r="AH32" s="252">
        <v>1371</v>
      </c>
    </row>
    <row r="33" spans="11:34">
      <c r="K33" s="251" t="s">
        <v>252</v>
      </c>
      <c r="L33" s="252">
        <v>9471</v>
      </c>
      <c r="M33" s="252">
        <v>9471</v>
      </c>
      <c r="N33" s="252">
        <v>8981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8981</v>
      </c>
      <c r="V33" s="252">
        <v>9739</v>
      </c>
      <c r="W33" s="252">
        <v>8536</v>
      </c>
      <c r="X33" s="252">
        <v>10399</v>
      </c>
      <c r="Y33" s="252">
        <v>9318</v>
      </c>
      <c r="Z33" s="252">
        <v>10238</v>
      </c>
      <c r="AA33" s="252">
        <v>10155</v>
      </c>
      <c r="AB33" s="252">
        <v>11825</v>
      </c>
      <c r="AC33" s="252">
        <v>12958</v>
      </c>
      <c r="AD33" s="252">
        <v>12958</v>
      </c>
      <c r="AE33" s="252">
        <v>14091</v>
      </c>
      <c r="AF33" s="252">
        <v>14091</v>
      </c>
      <c r="AG33" s="252">
        <v>14091</v>
      </c>
      <c r="AH33" s="252">
        <v>14091</v>
      </c>
    </row>
    <row r="34" spans="11:34">
      <c r="K34" s="251" t="s">
        <v>138</v>
      </c>
      <c r="L34" s="252">
        <v>1123</v>
      </c>
      <c r="M34" s="252">
        <v>1123</v>
      </c>
      <c r="N34" s="252">
        <v>250</v>
      </c>
      <c r="O34" s="252">
        <v>250</v>
      </c>
      <c r="P34" s="252">
        <v>250</v>
      </c>
      <c r="Q34" s="252">
        <v>250</v>
      </c>
      <c r="R34" s="252">
        <v>250</v>
      </c>
      <c r="S34" s="252">
        <v>199</v>
      </c>
      <c r="T34" s="252">
        <v>109</v>
      </c>
      <c r="U34" s="252">
        <v>109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75</v>
      </c>
      <c r="AC34" s="252">
        <v>75</v>
      </c>
      <c r="AD34" s="252">
        <v>75</v>
      </c>
      <c r="AE34" s="252">
        <v>75</v>
      </c>
      <c r="AF34" s="252">
        <v>75</v>
      </c>
      <c r="AG34" s="252">
        <v>75</v>
      </c>
      <c r="AH34" s="252">
        <v>75</v>
      </c>
    </row>
    <row r="35" spans="11:34">
      <c r="K35" s="251" t="s">
        <v>554</v>
      </c>
      <c r="L35" s="252">
        <v>2744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3356</v>
      </c>
      <c r="W35" s="252">
        <v>3356</v>
      </c>
      <c r="X35" s="252">
        <v>3356</v>
      </c>
      <c r="Y35" s="252">
        <v>3356</v>
      </c>
      <c r="Z35" s="252">
        <v>3356</v>
      </c>
      <c r="AA35" s="252">
        <v>3356</v>
      </c>
      <c r="AB35" s="252">
        <v>3356</v>
      </c>
      <c r="AC35" s="252">
        <v>3356</v>
      </c>
      <c r="AD35" s="252">
        <v>3356</v>
      </c>
      <c r="AE35" s="252">
        <v>3356</v>
      </c>
      <c r="AF35" s="252">
        <v>3356</v>
      </c>
      <c r="AG35" s="252">
        <v>3356</v>
      </c>
      <c r="AH35" s="252">
        <v>3356</v>
      </c>
    </row>
    <row r="36" spans="11:34">
      <c r="K36" s="251" t="s">
        <v>555</v>
      </c>
      <c r="L36" s="252">
        <v>3669</v>
      </c>
      <c r="M36" s="252">
        <v>3799</v>
      </c>
      <c r="N36" s="252">
        <v>4267</v>
      </c>
      <c r="O36" s="252">
        <v>4962</v>
      </c>
      <c r="P36" s="252">
        <v>5738</v>
      </c>
      <c r="Q36" s="252">
        <v>6404</v>
      </c>
      <c r="R36" s="252">
        <v>6921</v>
      </c>
      <c r="S36" s="252">
        <v>7573</v>
      </c>
      <c r="T36" s="252">
        <v>8150</v>
      </c>
      <c r="U36" s="252">
        <v>8463</v>
      </c>
      <c r="V36" s="252">
        <v>8648</v>
      </c>
      <c r="W36" s="252">
        <v>8920</v>
      </c>
      <c r="X36" s="252">
        <v>8920</v>
      </c>
      <c r="Y36" s="252">
        <v>8920</v>
      </c>
      <c r="Z36" s="252">
        <v>8920</v>
      </c>
      <c r="AA36" s="252">
        <v>8920</v>
      </c>
      <c r="AB36" s="252">
        <v>8920</v>
      </c>
      <c r="AC36" s="252">
        <v>8920</v>
      </c>
      <c r="AD36" s="252">
        <v>8920</v>
      </c>
      <c r="AE36" s="252">
        <v>8920</v>
      </c>
      <c r="AF36" s="252">
        <v>8920</v>
      </c>
      <c r="AG36" s="252">
        <v>8920</v>
      </c>
      <c r="AH36" s="252">
        <v>8920</v>
      </c>
    </row>
    <row r="37" spans="11:34">
      <c r="K37" s="251" t="s">
        <v>556</v>
      </c>
      <c r="L37" s="252">
        <v>3368</v>
      </c>
      <c r="M37" s="252">
        <v>3895</v>
      </c>
      <c r="N37" s="252">
        <v>4320</v>
      </c>
      <c r="O37" s="252">
        <v>4320</v>
      </c>
      <c r="P37" s="252">
        <v>4820</v>
      </c>
      <c r="Q37" s="252">
        <v>5670</v>
      </c>
      <c r="R37" s="252">
        <v>6280</v>
      </c>
      <c r="S37" s="252">
        <v>8965</v>
      </c>
      <c r="T37" s="252">
        <v>11635</v>
      </c>
      <c r="U37" s="252">
        <v>13760</v>
      </c>
      <c r="V37" s="252">
        <v>15790</v>
      </c>
      <c r="W37" s="252">
        <v>17260</v>
      </c>
      <c r="X37" s="252">
        <v>17825</v>
      </c>
      <c r="Y37" s="252">
        <v>18050</v>
      </c>
      <c r="Z37" s="252">
        <v>18050</v>
      </c>
      <c r="AA37" s="252">
        <v>18050</v>
      </c>
      <c r="AB37" s="252">
        <v>18050</v>
      </c>
      <c r="AC37" s="252">
        <v>18050</v>
      </c>
      <c r="AD37" s="252">
        <v>18050</v>
      </c>
      <c r="AE37" s="252">
        <v>18050</v>
      </c>
      <c r="AF37" s="252">
        <v>18050</v>
      </c>
      <c r="AG37" s="252">
        <v>18050</v>
      </c>
      <c r="AH37" s="252">
        <v>18050</v>
      </c>
    </row>
    <row r="38" spans="11:34">
      <c r="K38" s="262" t="s">
        <v>206</v>
      </c>
      <c r="L38" s="253">
        <v>79305</v>
      </c>
      <c r="M38" s="253">
        <v>76312</v>
      </c>
      <c r="N38" s="253">
        <v>74092</v>
      </c>
      <c r="O38" s="253">
        <v>75878</v>
      </c>
      <c r="P38" s="253">
        <v>76851</v>
      </c>
      <c r="Q38" s="253">
        <v>77235</v>
      </c>
      <c r="R38" s="253">
        <v>78292</v>
      </c>
      <c r="S38" s="253">
        <v>82159</v>
      </c>
      <c r="T38" s="253">
        <v>86106</v>
      </c>
      <c r="U38" s="253">
        <v>88289</v>
      </c>
      <c r="V38" s="253">
        <v>90434</v>
      </c>
      <c r="W38" s="253">
        <v>92192</v>
      </c>
      <c r="X38" s="253">
        <v>93142</v>
      </c>
      <c r="Y38" s="253">
        <v>93232</v>
      </c>
      <c r="Z38" s="253">
        <v>92987</v>
      </c>
      <c r="AA38" s="253">
        <v>94741</v>
      </c>
      <c r="AB38" s="253">
        <v>94879</v>
      </c>
      <c r="AC38" s="253">
        <v>95113</v>
      </c>
      <c r="AD38" s="253">
        <v>95220</v>
      </c>
      <c r="AE38" s="253">
        <v>95793</v>
      </c>
      <c r="AF38" s="253">
        <v>95853</v>
      </c>
      <c r="AG38" s="253">
        <v>96483</v>
      </c>
      <c r="AH38" s="253">
        <v>96563</v>
      </c>
    </row>
    <row r="39" spans="11:34"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</row>
    <row r="40" spans="11:34">
      <c r="K40" s="251" t="s">
        <v>557</v>
      </c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</row>
    <row r="41" spans="11:34"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</row>
    <row r="42" spans="11:34">
      <c r="K42" s="260"/>
      <c r="L42" s="261" t="s">
        <v>30</v>
      </c>
      <c r="M42" s="261" t="s">
        <v>31</v>
      </c>
      <c r="N42" s="261" t="s">
        <v>32</v>
      </c>
      <c r="O42" s="261" t="s">
        <v>33</v>
      </c>
      <c r="P42" s="261" t="s">
        <v>34</v>
      </c>
      <c r="Q42" s="261" t="s">
        <v>35</v>
      </c>
      <c r="R42" s="261" t="s">
        <v>36</v>
      </c>
      <c r="S42" s="261" t="s">
        <v>37</v>
      </c>
      <c r="T42" s="261" t="s">
        <v>38</v>
      </c>
      <c r="U42" s="261" t="s">
        <v>39</v>
      </c>
      <c r="V42" s="261" t="s">
        <v>40</v>
      </c>
      <c r="W42" s="261" t="s">
        <v>41</v>
      </c>
      <c r="X42" s="261" t="s">
        <v>42</v>
      </c>
      <c r="Y42" s="261" t="s">
        <v>43</v>
      </c>
      <c r="Z42" s="261" t="s">
        <v>44</v>
      </c>
      <c r="AA42" s="261" t="s">
        <v>45</v>
      </c>
      <c r="AB42" s="261" t="s">
        <v>46</v>
      </c>
      <c r="AC42" s="261" t="s">
        <v>47</v>
      </c>
      <c r="AD42" s="261" t="s">
        <v>48</v>
      </c>
      <c r="AE42" s="261" t="s">
        <v>49</v>
      </c>
      <c r="AF42" s="261" t="s">
        <v>50</v>
      </c>
      <c r="AG42" s="261" t="s">
        <v>51</v>
      </c>
      <c r="AH42" s="261" t="s">
        <v>52</v>
      </c>
    </row>
    <row r="43" spans="11:34">
      <c r="K43" s="251" t="s">
        <v>287</v>
      </c>
      <c r="L43" s="252">
        <v>427.9</v>
      </c>
      <c r="M43" s="252">
        <v>428</v>
      </c>
      <c r="N43" s="252">
        <v>462</v>
      </c>
      <c r="O43" s="252">
        <v>462</v>
      </c>
      <c r="P43" s="252">
        <v>496</v>
      </c>
      <c r="Q43" s="252">
        <v>496</v>
      </c>
      <c r="R43" s="252">
        <v>530</v>
      </c>
      <c r="S43" s="252">
        <v>530</v>
      </c>
      <c r="T43" s="252">
        <v>564</v>
      </c>
      <c r="U43" s="252">
        <v>564</v>
      </c>
      <c r="V43" s="252">
        <v>588</v>
      </c>
      <c r="W43" s="252">
        <v>588</v>
      </c>
      <c r="X43" s="252">
        <v>622</v>
      </c>
      <c r="Y43" s="252">
        <v>622</v>
      </c>
      <c r="Z43" s="252">
        <v>656</v>
      </c>
      <c r="AA43" s="252">
        <v>656</v>
      </c>
      <c r="AB43" s="252">
        <v>690</v>
      </c>
      <c r="AC43" s="252">
        <v>690</v>
      </c>
      <c r="AD43" s="252">
        <v>724</v>
      </c>
      <c r="AE43" s="252">
        <v>724</v>
      </c>
      <c r="AF43" s="252">
        <v>758</v>
      </c>
      <c r="AG43" s="252">
        <v>758</v>
      </c>
      <c r="AH43" s="252">
        <v>792</v>
      </c>
    </row>
    <row r="44" spans="11:34">
      <c r="K44" s="251" t="s">
        <v>245</v>
      </c>
      <c r="L44" s="252">
        <v>537</v>
      </c>
      <c r="M44" s="252">
        <v>1409.625</v>
      </c>
      <c r="N44" s="252">
        <v>2094.2999999999997</v>
      </c>
      <c r="O44" s="252">
        <v>2774.9475000000002</v>
      </c>
      <c r="P44" s="252">
        <v>2902.2250920000001</v>
      </c>
      <c r="Q44" s="252">
        <v>3055.5723907799998</v>
      </c>
      <c r="R44" s="252">
        <v>3194.8399759379995</v>
      </c>
      <c r="S44" s="252">
        <v>3339.8196107081512</v>
      </c>
      <c r="T44" s="252">
        <v>3515.4520825439927</v>
      </c>
      <c r="U44" s="252">
        <v>3673.8949933065383</v>
      </c>
      <c r="V44" s="252">
        <v>3838.6954258634314</v>
      </c>
      <c r="W44" s="252">
        <v>4010.0458883512492</v>
      </c>
      <c r="X44" s="252">
        <v>4250.6486416523239</v>
      </c>
      <c r="Y44" s="252">
        <v>4505.6875601514639</v>
      </c>
      <c r="Z44" s="252">
        <v>4776.0288137605512</v>
      </c>
      <c r="AA44" s="252">
        <v>5062.5905425861847</v>
      </c>
      <c r="AB44" s="252">
        <v>5366.3459751413557</v>
      </c>
      <c r="AC44" s="252">
        <v>5688.3267336498366</v>
      </c>
      <c r="AD44" s="252">
        <v>6029.6263376688266</v>
      </c>
      <c r="AE44" s="252">
        <v>6391.4039179289557</v>
      </c>
      <c r="AF44" s="252">
        <v>6774.8881530046929</v>
      </c>
      <c r="AG44" s="252">
        <v>7181.3814421849738</v>
      </c>
      <c r="AH44" s="252">
        <v>7612.2643287160727</v>
      </c>
    </row>
    <row r="45" spans="11:34">
      <c r="K45" s="251" t="s">
        <v>558</v>
      </c>
      <c r="L45" s="252">
        <v>3021</v>
      </c>
      <c r="M45" s="252">
        <v>3290.2771961379872</v>
      </c>
      <c r="N45" s="252">
        <v>3592.4571642373544</v>
      </c>
      <c r="O45" s="252">
        <v>4368.1657578949898</v>
      </c>
      <c r="P45" s="252">
        <v>4975.3591909501911</v>
      </c>
      <c r="Q45" s="252">
        <v>5540.2929791280822</v>
      </c>
      <c r="R45" s="252">
        <v>6048.0961606162909</v>
      </c>
      <c r="S45" s="252">
        <v>6416.2664668945645</v>
      </c>
      <c r="T45" s="252">
        <v>6678.7607844311351</v>
      </c>
      <c r="U45" s="252">
        <v>6825.9075976803642</v>
      </c>
      <c r="V45" s="252">
        <v>6958.7303378378447</v>
      </c>
      <c r="W45" s="252">
        <v>7077.9177065186586</v>
      </c>
      <c r="X45" s="252">
        <v>7184.1337730504256</v>
      </c>
      <c r="Y45" s="252">
        <v>7278.0183367090449</v>
      </c>
      <c r="Z45" s="252">
        <v>7360.1873708206658</v>
      </c>
      <c r="AA45" s="252">
        <v>7431.2335274572915</v>
      </c>
      <c r="AB45" s="252">
        <v>7491.7266863040331</v>
      </c>
      <c r="AC45" s="252">
        <v>7542.2145349211351</v>
      </c>
      <c r="AD45" s="252">
        <v>7583.2231703951547</v>
      </c>
      <c r="AE45" s="252">
        <v>7653.1738303547909</v>
      </c>
      <c r="AF45" s="252">
        <v>7715.1021520449176</v>
      </c>
      <c r="AG45" s="252">
        <v>7769.3536318287152</v>
      </c>
      <c r="AH45" s="252">
        <v>7816.2623564584501</v>
      </c>
    </row>
    <row r="46" spans="11:34">
      <c r="K46" s="251" t="s">
        <v>556</v>
      </c>
      <c r="L46" s="252">
        <v>715</v>
      </c>
      <c r="M46" s="252">
        <v>721</v>
      </c>
      <c r="N46" s="252">
        <v>721</v>
      </c>
      <c r="O46" s="252">
        <v>805.3</v>
      </c>
      <c r="P46" s="252">
        <v>838.59999999999991</v>
      </c>
      <c r="Q46" s="252">
        <v>871.89999999999986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  <c r="AH46" s="252">
        <v>871.89999999999986</v>
      </c>
    </row>
    <row r="47" spans="11:34">
      <c r="K47" s="251" t="s">
        <v>559</v>
      </c>
      <c r="L47" s="252">
        <v>3266.8</v>
      </c>
      <c r="M47" s="252">
        <v>3304.6071801312173</v>
      </c>
      <c r="N47" s="252">
        <v>3342.414360262434</v>
      </c>
      <c r="O47" s="252">
        <v>3452.414360262434</v>
      </c>
      <c r="P47" s="252">
        <v>3512.414360262434</v>
      </c>
      <c r="Q47" s="252">
        <v>3572.414360262434</v>
      </c>
      <c r="R47" s="252">
        <v>3632.414360262434</v>
      </c>
      <c r="S47" s="252">
        <v>3742.414360262434</v>
      </c>
      <c r="T47" s="252">
        <v>3802.414360262434</v>
      </c>
      <c r="U47" s="252">
        <v>3862.4143602624345</v>
      </c>
      <c r="V47" s="252">
        <v>3776.8</v>
      </c>
      <c r="W47" s="252">
        <v>3898.8</v>
      </c>
      <c r="X47" s="252">
        <v>3970.8</v>
      </c>
      <c r="Y47" s="252">
        <v>4042.8</v>
      </c>
      <c r="Z47" s="252">
        <v>4114.8</v>
      </c>
      <c r="AA47" s="252">
        <v>4236.8</v>
      </c>
      <c r="AB47" s="252">
        <v>4308.8</v>
      </c>
      <c r="AC47" s="252">
        <v>4380.8</v>
      </c>
      <c r="AD47" s="252">
        <v>4452.8</v>
      </c>
      <c r="AE47" s="252">
        <v>4574.8</v>
      </c>
      <c r="AF47" s="252">
        <v>4646.8</v>
      </c>
      <c r="AG47" s="252">
        <v>4718.8</v>
      </c>
      <c r="AH47" s="252">
        <v>4790.8</v>
      </c>
    </row>
    <row r="48" spans="11:34" s="92" customFormat="1">
      <c r="K48" s="251" t="s">
        <v>560</v>
      </c>
      <c r="L48" s="252">
        <v>1429.8100000000002</v>
      </c>
      <c r="M48" s="252">
        <v>1475.347165301627</v>
      </c>
      <c r="N48" s="252">
        <v>1573.3443053766202</v>
      </c>
      <c r="O48" s="252">
        <v>1690.3681226021595</v>
      </c>
      <c r="P48" s="252">
        <v>1783.7290521507275</v>
      </c>
      <c r="Q48" s="252">
        <v>1977.0814167253793</v>
      </c>
      <c r="R48" s="252">
        <v>2048.4556266504119</v>
      </c>
      <c r="S48" s="252">
        <v>2130.244315911682</v>
      </c>
      <c r="T48" s="252">
        <v>2205.0629319714626</v>
      </c>
      <c r="U48" s="252">
        <v>2281.037646003741</v>
      </c>
      <c r="V48" s="252">
        <v>2358.1153272517736</v>
      </c>
      <c r="W48" s="252">
        <v>2436.2475138477421</v>
      </c>
      <c r="X48" s="252">
        <v>2551.2080051120156</v>
      </c>
      <c r="Y48" s="252">
        <v>2667.1378218189602</v>
      </c>
      <c r="Z48" s="252">
        <v>2783.999334124871</v>
      </c>
      <c r="AA48" s="252">
        <v>2901.757724634931</v>
      </c>
      <c r="AB48" s="252">
        <v>3020.3806844585847</v>
      </c>
      <c r="AC48" s="252">
        <v>3139.838151538911</v>
      </c>
      <c r="AD48" s="252">
        <v>3260.10208415339</v>
      </c>
      <c r="AE48" s="252">
        <v>3381.1462638688918</v>
      </c>
      <c r="AF48" s="252">
        <v>3502.946123313825</v>
      </c>
      <c r="AG48" s="252">
        <v>3625.4785949796546</v>
      </c>
      <c r="AH48" s="252">
        <v>3748.7219779372008</v>
      </c>
    </row>
    <row r="49" spans="1:34" ht="15">
      <c r="B49" s="120"/>
      <c r="C49" s="120"/>
      <c r="I49" s="91"/>
      <c r="J49" s="91"/>
      <c r="K49" s="251" t="s">
        <v>244</v>
      </c>
      <c r="L49" s="252">
        <v>395</v>
      </c>
      <c r="M49" s="252">
        <v>398.16264027049544</v>
      </c>
      <c r="N49" s="252">
        <v>401.32528054099083</v>
      </c>
      <c r="O49" s="252">
        <v>413.3855049737835</v>
      </c>
      <c r="P49" s="252">
        <v>417.180673298378</v>
      </c>
      <c r="Q49" s="252">
        <v>420.9758416229725</v>
      </c>
      <c r="R49" s="252">
        <v>424.77100994756699</v>
      </c>
      <c r="S49" s="252">
        <v>428.56617827216149</v>
      </c>
      <c r="T49" s="252">
        <v>432.36134659675599</v>
      </c>
      <c r="U49" s="252">
        <v>436.15651492135049</v>
      </c>
      <c r="V49" s="252">
        <v>439.95168324594499</v>
      </c>
      <c r="W49" s="252">
        <v>443.74685157053949</v>
      </c>
      <c r="X49" s="252">
        <v>447.54201989513399</v>
      </c>
      <c r="Y49" s="252">
        <v>451.33718821972855</v>
      </c>
      <c r="Z49" s="252">
        <v>455.13235654432299</v>
      </c>
      <c r="AA49" s="252">
        <v>458.92752486891754</v>
      </c>
      <c r="AB49" s="252">
        <v>462.72269319351199</v>
      </c>
      <c r="AC49" s="252">
        <v>466.51786151810654</v>
      </c>
      <c r="AD49" s="252">
        <v>470.31302984270098</v>
      </c>
      <c r="AE49" s="252">
        <v>474.10819816729554</v>
      </c>
      <c r="AF49" s="252">
        <v>477.90336649188998</v>
      </c>
      <c r="AG49" s="252">
        <v>481.69853481648454</v>
      </c>
      <c r="AH49" s="252">
        <v>485.49370314107904</v>
      </c>
    </row>
    <row r="50" spans="1:34">
      <c r="K50" s="251" t="s">
        <v>553</v>
      </c>
      <c r="L50" s="252">
        <v>12.9</v>
      </c>
      <c r="M50" s="252">
        <v>12.9</v>
      </c>
      <c r="N50" s="252">
        <v>12.9</v>
      </c>
      <c r="O50" s="252">
        <v>20.9</v>
      </c>
      <c r="P50" s="252">
        <v>28.9</v>
      </c>
      <c r="Q50" s="252">
        <v>36.9</v>
      </c>
      <c r="R50" s="252">
        <v>44.9</v>
      </c>
      <c r="S50" s="252">
        <v>52.9</v>
      </c>
      <c r="T50" s="252">
        <v>60.9</v>
      </c>
      <c r="U50" s="252">
        <v>68.900000000000006</v>
      </c>
      <c r="V50" s="252">
        <v>76.900000000000006</v>
      </c>
      <c r="W50" s="252">
        <v>84.9</v>
      </c>
      <c r="X50" s="252">
        <v>92.9</v>
      </c>
      <c r="Y50" s="252">
        <v>100.9</v>
      </c>
      <c r="Z50" s="252">
        <v>108.9</v>
      </c>
      <c r="AA50" s="252">
        <v>116.9</v>
      </c>
      <c r="AB50" s="252">
        <v>124.9</v>
      </c>
      <c r="AC50" s="252">
        <v>132.9</v>
      </c>
      <c r="AD50" s="252">
        <v>140.9</v>
      </c>
      <c r="AE50" s="252">
        <v>148.9</v>
      </c>
      <c r="AF50" s="252">
        <v>156.9</v>
      </c>
      <c r="AG50" s="252">
        <v>164.9</v>
      </c>
      <c r="AH50" s="252">
        <v>172.9</v>
      </c>
    </row>
    <row r="51" spans="1:34">
      <c r="A51" s="90"/>
      <c r="K51" s="262" t="s">
        <v>206</v>
      </c>
      <c r="L51" s="253">
        <v>9805.41</v>
      </c>
      <c r="M51" s="253">
        <v>11039.919181841327</v>
      </c>
      <c r="N51" s="253">
        <v>12199.741110417399</v>
      </c>
      <c r="O51" s="253">
        <v>13987.481245733366</v>
      </c>
      <c r="P51" s="253">
        <v>14954.40836866173</v>
      </c>
      <c r="Q51" s="253">
        <v>15971.136988518867</v>
      </c>
      <c r="R51" s="253">
        <v>16795.377133414702</v>
      </c>
      <c r="S51" s="253">
        <v>17512.110932048992</v>
      </c>
      <c r="T51" s="253">
        <v>18130.851505805782</v>
      </c>
      <c r="U51" s="253">
        <v>18584.211112174427</v>
      </c>
      <c r="V51" s="253">
        <v>18909.092774198994</v>
      </c>
      <c r="W51" s="253">
        <v>19411.557960288192</v>
      </c>
      <c r="X51" s="253">
        <v>19991.132439709902</v>
      </c>
      <c r="Y51" s="253">
        <v>20539.780906899199</v>
      </c>
      <c r="Z51" s="253">
        <v>21126.947875250411</v>
      </c>
      <c r="AA51" s="253">
        <v>21736.10931954733</v>
      </c>
      <c r="AB51" s="253">
        <v>22336.776039097487</v>
      </c>
      <c r="AC51" s="253">
        <v>22912.497281627991</v>
      </c>
      <c r="AD51" s="253">
        <v>23532.864622060075</v>
      </c>
      <c r="AE51" s="253">
        <v>24219.432210319934</v>
      </c>
      <c r="AF51" s="253">
        <v>24904.439794855327</v>
      </c>
      <c r="AG51" s="253">
        <v>25571.512203809831</v>
      </c>
      <c r="AH51" s="253">
        <v>26290.342366252804</v>
      </c>
    </row>
    <row r="52" spans="1:34"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</row>
    <row r="53" spans="1:34">
      <c r="K53" s="262" t="s">
        <v>561</v>
      </c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</row>
    <row r="54" spans="1:34"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</row>
    <row r="55" spans="1:34">
      <c r="K55" s="260"/>
      <c r="L55" s="261" t="s">
        <v>30</v>
      </c>
      <c r="M55" s="261" t="s">
        <v>31</v>
      </c>
      <c r="N55" s="261" t="s">
        <v>32</v>
      </c>
      <c r="O55" s="261" t="s">
        <v>33</v>
      </c>
      <c r="P55" s="261" t="s">
        <v>34</v>
      </c>
      <c r="Q55" s="261" t="s">
        <v>35</v>
      </c>
      <c r="R55" s="261" t="s">
        <v>36</v>
      </c>
      <c r="S55" s="261" t="s">
        <v>37</v>
      </c>
      <c r="T55" s="261" t="s">
        <v>38</v>
      </c>
      <c r="U55" s="261" t="s">
        <v>39</v>
      </c>
      <c r="V55" s="261" t="s">
        <v>40</v>
      </c>
      <c r="W55" s="261" t="s">
        <v>41</v>
      </c>
      <c r="X55" s="261" t="s">
        <v>42</v>
      </c>
      <c r="Y55" s="261" t="s">
        <v>43</v>
      </c>
      <c r="Z55" s="261" t="s">
        <v>44</v>
      </c>
      <c r="AA55" s="261" t="s">
        <v>45</v>
      </c>
      <c r="AB55" s="261" t="s">
        <v>46</v>
      </c>
      <c r="AC55" s="261" t="s">
        <v>47</v>
      </c>
      <c r="AD55" s="261" t="s">
        <v>48</v>
      </c>
      <c r="AE55" s="261" t="s">
        <v>49</v>
      </c>
      <c r="AF55" s="261" t="s">
        <v>50</v>
      </c>
      <c r="AG55" s="261" t="s">
        <v>51</v>
      </c>
      <c r="AH55" s="261" t="s">
        <v>52</v>
      </c>
    </row>
    <row r="56" spans="1:34">
      <c r="K56" s="251" t="s">
        <v>245</v>
      </c>
      <c r="L56" s="264">
        <v>1725.9</v>
      </c>
      <c r="M56" s="264">
        <v>2083.7523842874075</v>
      </c>
      <c r="N56" s="264">
        <v>2477.3900070035556</v>
      </c>
      <c r="O56" s="264">
        <v>2910.3913919913189</v>
      </c>
      <c r="P56" s="264">
        <v>3386.6929154778582</v>
      </c>
      <c r="Q56" s="264">
        <v>3910.6245913130515</v>
      </c>
      <c r="R56" s="264">
        <v>4486.9494347317641</v>
      </c>
      <c r="S56" s="264">
        <v>5120.9067624923482</v>
      </c>
      <c r="T56" s="264">
        <v>5753.4059883990831</v>
      </c>
      <c r="U56" s="264">
        <v>6384.4504660862322</v>
      </c>
      <c r="V56" s="264">
        <v>7014.0435414747008</v>
      </c>
      <c r="W56" s="264">
        <v>7642.1885527897766</v>
      </c>
      <c r="X56" s="264">
        <v>8268.8888305788278</v>
      </c>
      <c r="Y56" s="264">
        <v>8894.147697728964</v>
      </c>
      <c r="Z56" s="264">
        <v>9517.9684694846546</v>
      </c>
      <c r="AA56" s="264">
        <v>10140.354453465308</v>
      </c>
      <c r="AB56" s="264">
        <v>10761.308949682805</v>
      </c>
      <c r="AC56" s="264">
        <v>11380.835250559003</v>
      </c>
      <c r="AD56" s="264">
        <v>11998.936640943184</v>
      </c>
      <c r="AE56" s="264">
        <v>12615.616398129483</v>
      </c>
      <c r="AF56" s="264">
        <v>13230.877791874253</v>
      </c>
      <c r="AG56" s="264">
        <v>13844.724084413408</v>
      </c>
      <c r="AH56" s="264">
        <v>14457.158530479725</v>
      </c>
    </row>
    <row r="57" spans="1:34">
      <c r="K57" s="251" t="s">
        <v>258</v>
      </c>
      <c r="L57" s="264">
        <v>36.67</v>
      </c>
      <c r="M57" s="264">
        <v>41.166519999999998</v>
      </c>
      <c r="N57" s="264">
        <v>45.708005199999995</v>
      </c>
      <c r="O57" s="264">
        <v>50.340320103999993</v>
      </c>
      <c r="P57" s="264">
        <v>55.065281306079989</v>
      </c>
      <c r="Q57" s="264">
        <v>59.88474173220159</v>
      </c>
      <c r="R57" s="264">
        <v>64.800591366845623</v>
      </c>
      <c r="S57" s="264">
        <v>69.814757994182528</v>
      </c>
      <c r="T57" s="264">
        <v>75.230057951706385</v>
      </c>
      <c r="U57" s="264">
        <v>81.078581905832152</v>
      </c>
      <c r="V57" s="264">
        <v>87.394987776287991</v>
      </c>
      <c r="W57" s="264">
        <v>94.216706116380294</v>
      </c>
      <c r="X57" s="264">
        <v>101.58416192367999</v>
      </c>
      <c r="Y57" s="264">
        <v>109.54101419556365</v>
      </c>
      <c r="Z57" s="264">
        <v>118.13441464919801</v>
      </c>
      <c r="AA57" s="264">
        <v>127.41528713912311</v>
      </c>
      <c r="AB57" s="264">
        <v>137.43862942824222</v>
      </c>
      <c r="AC57" s="264">
        <v>148.26383910049088</v>
      </c>
      <c r="AD57" s="264">
        <v>159.95506554651942</v>
      </c>
      <c r="AE57" s="264">
        <v>172.58159010823024</v>
      </c>
      <c r="AF57" s="264">
        <v>186.21823663487794</v>
      </c>
      <c r="AG57" s="264">
        <v>200.94581488365745</v>
      </c>
      <c r="AH57" s="264">
        <v>216.85159939233932</v>
      </c>
    </row>
    <row r="58" spans="1:34">
      <c r="K58" s="251" t="s">
        <v>287</v>
      </c>
      <c r="L58" s="264">
        <v>122.15</v>
      </c>
      <c r="M58" s="264">
        <v>134.98409452954047</v>
      </c>
      <c r="N58" s="264">
        <v>147.94653000437634</v>
      </c>
      <c r="O58" s="264">
        <v>161.03858983396057</v>
      </c>
      <c r="P58" s="264">
        <v>174.26157026184066</v>
      </c>
      <c r="Q58" s="264">
        <v>187.61678049399956</v>
      </c>
      <c r="R58" s="264">
        <v>201.10554282848003</v>
      </c>
      <c r="S58" s="264">
        <v>214.7291927863053</v>
      </c>
      <c r="T58" s="264">
        <v>229.03402524202184</v>
      </c>
      <c r="U58" s="264">
        <v>244.05409932052422</v>
      </c>
      <c r="V58" s="264">
        <v>259.82517710295173</v>
      </c>
      <c r="W58" s="264">
        <v>276.38480877450058</v>
      </c>
      <c r="X58" s="264">
        <v>293.77242202962691</v>
      </c>
      <c r="Y58" s="264">
        <v>312.02941594750951</v>
      </c>
      <c r="Z58" s="264">
        <v>331.19925956128628</v>
      </c>
      <c r="AA58" s="264">
        <v>351.3275953557519</v>
      </c>
      <c r="AB58" s="264">
        <v>372.46234793994074</v>
      </c>
      <c r="AC58" s="264">
        <v>394.65383815333905</v>
      </c>
      <c r="AD58" s="264">
        <v>417.95490287740728</v>
      </c>
      <c r="AE58" s="264">
        <v>442.42102083767895</v>
      </c>
      <c r="AF58" s="264">
        <v>468.11044469596419</v>
      </c>
      <c r="AG58" s="264">
        <v>495.08433974716371</v>
      </c>
      <c r="AH58" s="264">
        <v>523.40692955092322</v>
      </c>
    </row>
    <row r="59" spans="1:34">
      <c r="K59" s="251"/>
      <c r="L59" s="254">
        <v>1884.7200000000003</v>
      </c>
      <c r="M59" s="254">
        <v>2259.9029988169482</v>
      </c>
      <c r="N59" s="254">
        <v>2671.044542207932</v>
      </c>
      <c r="O59" s="254">
        <v>3121.7703019292794</v>
      </c>
      <c r="P59" s="254">
        <v>3616.0197670457787</v>
      </c>
      <c r="Q59" s="254">
        <v>4158.1261135392524</v>
      </c>
      <c r="R59" s="254">
        <v>4752.8555689270897</v>
      </c>
      <c r="S59" s="254">
        <v>5405.4507132728359</v>
      </c>
      <c r="T59" s="254">
        <v>6057.6700715928118</v>
      </c>
      <c r="U59" s="254">
        <v>6709.5831473125882</v>
      </c>
      <c r="V59" s="254">
        <v>7361.2637063539405</v>
      </c>
      <c r="W59" s="254">
        <v>8012.7900676806576</v>
      </c>
      <c r="X59" s="254">
        <v>8664.2454145321353</v>
      </c>
      <c r="Y59" s="254">
        <v>9315.7181278720363</v>
      </c>
      <c r="Z59" s="254">
        <v>9967.3021436951385</v>
      </c>
      <c r="AA59" s="254">
        <v>10619.097335960183</v>
      </c>
      <c r="AB59" s="254">
        <v>11271.20992705099</v>
      </c>
      <c r="AC59" s="254">
        <v>11923.752927812833</v>
      </c>
      <c r="AD59" s="254">
        <v>12576.84660936711</v>
      </c>
      <c r="AE59" s="254">
        <v>13230.619009075392</v>
      </c>
      <c r="AF59" s="254">
        <v>13885.206473205095</v>
      </c>
      <c r="AG59" s="254">
        <v>14540.754239044229</v>
      </c>
      <c r="AH59" s="254">
        <v>15197.417059422987</v>
      </c>
    </row>
  </sheetData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E64097"/>
  </sheetPr>
  <dimension ref="A1:AH44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39.7109375" style="88" customWidth="1"/>
    <col min="2" max="2" width="10" style="88" bestFit="1" customWidth="1"/>
    <col min="3" max="8" width="9.140625" style="88"/>
    <col min="9" max="9" width="9.140625" style="88" customWidth="1"/>
    <col min="10" max="10" width="9" style="88" customWidth="1"/>
    <col min="11" max="11" width="39.5703125" style="88" bestFit="1" customWidth="1"/>
    <col min="12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19" width="10.85546875" style="88" bestFit="1" customWidth="1"/>
    <col min="20" max="22" width="10.5703125" style="88" bestFit="1" customWidth="1"/>
    <col min="23" max="23" width="10.28515625" style="88" bestFit="1" customWidth="1"/>
    <col min="24" max="24" width="10.5703125" style="88" bestFit="1" customWidth="1"/>
    <col min="25" max="25" width="10.85546875" style="88" bestFit="1" customWidth="1"/>
    <col min="26" max="26" width="10.5703125" style="88" bestFit="1" customWidth="1"/>
    <col min="27" max="29" width="10.85546875" style="88" bestFit="1" customWidth="1"/>
    <col min="30" max="30" width="10.5703125" style="88" bestFit="1" customWidth="1"/>
    <col min="31" max="33" width="10.85546875" style="88" bestFit="1" customWidth="1"/>
    <col min="34" max="34" width="10.5703125" style="88" bestFit="1" customWidth="1"/>
    <col min="35" max="16384" width="9.140625" style="88"/>
  </cols>
  <sheetData>
    <row r="1" spans="1:34">
      <c r="A1" s="92" t="s">
        <v>277</v>
      </c>
    </row>
    <row r="2" spans="1:34">
      <c r="K2" s="92" t="s">
        <v>262</v>
      </c>
    </row>
    <row r="3" spans="1:34">
      <c r="S3" s="121"/>
    </row>
    <row r="4" spans="1:34">
      <c r="L4" s="114" t="s">
        <v>30</v>
      </c>
      <c r="M4" s="114" t="s">
        <v>31</v>
      </c>
      <c r="N4" s="114" t="s">
        <v>32</v>
      </c>
      <c r="O4" s="114" t="s">
        <v>33</v>
      </c>
      <c r="P4" s="114" t="s">
        <v>34</v>
      </c>
      <c r="Q4" s="114" t="s">
        <v>35</v>
      </c>
      <c r="R4" s="114" t="s">
        <v>36</v>
      </c>
      <c r="S4" s="114" t="s">
        <v>37</v>
      </c>
      <c r="T4" s="114" t="s">
        <v>38</v>
      </c>
      <c r="U4" s="114" t="s">
        <v>39</v>
      </c>
      <c r="V4" s="114" t="s">
        <v>40</v>
      </c>
      <c r="W4" s="114" t="s">
        <v>41</v>
      </c>
      <c r="X4" s="114" t="s">
        <v>42</v>
      </c>
      <c r="Y4" s="114" t="s">
        <v>43</v>
      </c>
      <c r="Z4" s="114" t="s">
        <v>44</v>
      </c>
      <c r="AA4" s="114" t="s">
        <v>45</v>
      </c>
      <c r="AB4" s="114" t="s">
        <v>46</v>
      </c>
      <c r="AC4" s="114" t="s">
        <v>47</v>
      </c>
      <c r="AD4" s="114" t="s">
        <v>48</v>
      </c>
      <c r="AE4" s="114" t="s">
        <v>49</v>
      </c>
      <c r="AF4" s="114" t="s">
        <v>50</v>
      </c>
      <c r="AG4" s="114" t="s">
        <v>51</v>
      </c>
      <c r="AH4" s="114" t="s">
        <v>52</v>
      </c>
    </row>
    <row r="5" spans="1:34">
      <c r="K5" s="92" t="s">
        <v>252</v>
      </c>
      <c r="L5" s="91">
        <v>62.633410559999994</v>
      </c>
      <c r="M5" s="91">
        <v>62.633410559999994</v>
      </c>
      <c r="N5" s="91">
        <v>59.567905439999997</v>
      </c>
      <c r="O5" s="91">
        <v>59.393295359999996</v>
      </c>
      <c r="P5" s="91">
        <v>59.393295359999996</v>
      </c>
      <c r="Q5" s="91">
        <v>59.393295359999996</v>
      </c>
      <c r="R5" s="91">
        <v>59.567905439999997</v>
      </c>
      <c r="S5" s="91">
        <v>59.393295359999996</v>
      </c>
      <c r="T5" s="91">
        <v>59.393295359999996</v>
      </c>
      <c r="U5" s="91">
        <v>59.393295359999996</v>
      </c>
      <c r="V5" s="91">
        <v>64.408929599999993</v>
      </c>
      <c r="W5" s="91">
        <v>56.261163359999998</v>
      </c>
      <c r="X5" s="91">
        <v>68.231707200000002</v>
      </c>
      <c r="Y5" s="91">
        <v>61.077003839999996</v>
      </c>
      <c r="Z5" s="91">
        <v>67.02787536000001</v>
      </c>
      <c r="AA5" s="91">
        <v>66.13452504</v>
      </c>
      <c r="AB5" s="91">
        <v>76.987788240000015</v>
      </c>
      <c r="AC5" s="91">
        <v>84.349845914647204</v>
      </c>
      <c r="AD5" s="91">
        <v>84.349845851343275</v>
      </c>
      <c r="AE5" s="91">
        <v>91.699331547708823</v>
      </c>
      <c r="AF5" s="91">
        <v>91.698254695141117</v>
      </c>
      <c r="AG5" s="91">
        <v>91.698075939748549</v>
      </c>
      <c r="AH5" s="91">
        <v>91.698530271077516</v>
      </c>
    </row>
    <row r="6" spans="1:34">
      <c r="K6" s="92" t="s">
        <v>251</v>
      </c>
      <c r="L6" s="91">
        <v>128.29556938116184</v>
      </c>
      <c r="M6" s="91">
        <v>114.81845143128466</v>
      </c>
      <c r="N6" s="91">
        <v>105.06654641597629</v>
      </c>
      <c r="O6" s="91">
        <v>96.497652996081783</v>
      </c>
      <c r="P6" s="91">
        <v>95.704020874939644</v>
      </c>
      <c r="Q6" s="91">
        <v>84.448510621154441</v>
      </c>
      <c r="R6" s="91">
        <v>73.459415841886212</v>
      </c>
      <c r="S6" s="91">
        <v>31.916312918202394</v>
      </c>
      <c r="T6" s="91">
        <v>29.353077712403998</v>
      </c>
      <c r="U6" s="91">
        <v>28.497209875608444</v>
      </c>
      <c r="V6" s="91">
        <v>26.303165970502743</v>
      </c>
      <c r="W6" s="91">
        <v>26.202176561654138</v>
      </c>
      <c r="X6" s="91">
        <v>23.9185497160769</v>
      </c>
      <c r="Y6" s="91">
        <v>24.149556533773666</v>
      </c>
      <c r="Z6" s="91">
        <v>23.521020283195067</v>
      </c>
      <c r="AA6" s="91">
        <v>23.791936735135508</v>
      </c>
      <c r="AB6" s="91">
        <v>11.416555215755828</v>
      </c>
      <c r="AC6" s="91">
        <v>9.6895534809101864</v>
      </c>
      <c r="AD6" s="91">
        <v>1.8360960000000002</v>
      </c>
      <c r="AE6" s="91">
        <v>1.8360960000000002</v>
      </c>
      <c r="AF6" s="91">
        <v>1.8360960000000002</v>
      </c>
      <c r="AG6" s="91">
        <v>1.8360960000000002</v>
      </c>
      <c r="AH6" s="91">
        <v>1.8360960000000002</v>
      </c>
    </row>
    <row r="7" spans="1:34">
      <c r="K7" s="92" t="s">
        <v>137</v>
      </c>
      <c r="L7" s="91">
        <v>76.612501103104137</v>
      </c>
      <c r="M7" s="91">
        <v>81.60513138911061</v>
      </c>
      <c r="N7" s="91">
        <v>92.507277049655386</v>
      </c>
      <c r="O7" s="91">
        <v>92.844035781789501</v>
      </c>
      <c r="P7" s="91">
        <v>87.84196178833966</v>
      </c>
      <c r="Q7" s="91">
        <v>90.333611552164271</v>
      </c>
      <c r="R7" s="91">
        <v>90.884527402035616</v>
      </c>
      <c r="S7" s="91">
        <v>119.05097883923817</v>
      </c>
      <c r="T7" s="91">
        <v>110.09598075971486</v>
      </c>
      <c r="U7" s="91">
        <v>103.48554713162714</v>
      </c>
      <c r="V7" s="91">
        <v>93.453726666623595</v>
      </c>
      <c r="W7" s="91">
        <v>97.432849931815809</v>
      </c>
      <c r="X7" s="91">
        <v>83.281972128338239</v>
      </c>
      <c r="Y7" s="91">
        <v>89.259016350088217</v>
      </c>
      <c r="Z7" s="91">
        <v>85.239913011305745</v>
      </c>
      <c r="AA7" s="91">
        <v>84.59350008490587</v>
      </c>
      <c r="AB7" s="91">
        <v>76.310954059232088</v>
      </c>
      <c r="AC7" s="91">
        <v>63.24040308602946</v>
      </c>
      <c r="AD7" s="91">
        <v>61.616411459063109</v>
      </c>
      <c r="AE7" s="91">
        <v>55.109179112943501</v>
      </c>
      <c r="AF7" s="91">
        <v>55.104937288607395</v>
      </c>
      <c r="AG7" s="91">
        <v>53.464491685077434</v>
      </c>
      <c r="AH7" s="91">
        <v>54.058409464557108</v>
      </c>
    </row>
    <row r="8" spans="1:34">
      <c r="K8" s="92" t="s">
        <v>261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3.1754099939000149</v>
      </c>
      <c r="U8" s="91">
        <v>3.1396771982245557</v>
      </c>
      <c r="V8" s="91">
        <v>3.055703880016293</v>
      </c>
      <c r="W8" s="91">
        <v>3.0709228379116951</v>
      </c>
      <c r="X8" s="91">
        <v>2.8287095506663151</v>
      </c>
      <c r="Y8" s="91">
        <v>2.9133136284604091</v>
      </c>
      <c r="Z8" s="91">
        <v>7.2009365092838973</v>
      </c>
      <c r="AA8" s="91">
        <v>14.994384596298051</v>
      </c>
      <c r="AB8" s="91">
        <v>24.248755629193742</v>
      </c>
      <c r="AC8" s="91">
        <v>31.189482332794125</v>
      </c>
      <c r="AD8" s="91">
        <v>34.417642509578521</v>
      </c>
      <c r="AE8" s="91">
        <v>32.213470654739425</v>
      </c>
      <c r="AF8" s="91">
        <v>32.092949564270839</v>
      </c>
      <c r="AG8" s="91">
        <v>31.403278485329089</v>
      </c>
      <c r="AH8" s="91">
        <v>31.459152051489717</v>
      </c>
    </row>
    <row r="9" spans="1:34">
      <c r="K9" s="92" t="s">
        <v>260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2.9765699067098588</v>
      </c>
      <c r="V9" s="91">
        <v>6.6673313595414392</v>
      </c>
      <c r="W9" s="91">
        <v>10.376718396854116</v>
      </c>
      <c r="X9" s="91">
        <v>17.394166184729887</v>
      </c>
      <c r="Y9" s="91">
        <v>23.541410465336405</v>
      </c>
      <c r="Z9" s="91">
        <v>23.574361338086891</v>
      </c>
      <c r="AA9" s="91">
        <v>23.67063756526144</v>
      </c>
      <c r="AB9" s="91">
        <v>29.842927685855031</v>
      </c>
      <c r="AC9" s="91">
        <v>35.764730756908662</v>
      </c>
      <c r="AD9" s="91">
        <v>42.292187154656922</v>
      </c>
      <c r="AE9" s="91">
        <v>44.228936318789117</v>
      </c>
      <c r="AF9" s="91">
        <v>44.102388925137788</v>
      </c>
      <c r="AG9" s="91">
        <v>47.063572276108886</v>
      </c>
      <c r="AH9" s="91">
        <v>47.099561124881014</v>
      </c>
    </row>
    <row r="10" spans="1:34">
      <c r="K10" s="92" t="s">
        <v>259</v>
      </c>
      <c r="L10" s="91">
        <v>22.5</v>
      </c>
      <c r="M10" s="91">
        <v>26.023372006484998</v>
      </c>
      <c r="N10" s="91">
        <v>26.04741788647549</v>
      </c>
      <c r="O10" s="91">
        <v>25.929128149599997</v>
      </c>
      <c r="P10" s="91">
        <v>25.8820062211575</v>
      </c>
      <c r="Q10" s="91">
        <v>27.596446041552742</v>
      </c>
      <c r="R10" s="91">
        <v>31.350602302752037</v>
      </c>
      <c r="S10" s="91">
        <v>33.093680727832769</v>
      </c>
      <c r="T10" s="91">
        <v>31.910464627250303</v>
      </c>
      <c r="U10" s="91">
        <v>30.458823088094935</v>
      </c>
      <c r="V10" s="91">
        <v>27.875922285134138</v>
      </c>
      <c r="W10" s="91">
        <v>25.140694037992283</v>
      </c>
      <c r="X10" s="91">
        <v>22.481629512940955</v>
      </c>
      <c r="Y10" s="91">
        <v>19.761139780815355</v>
      </c>
      <c r="Z10" s="91">
        <v>17.087336761151924</v>
      </c>
      <c r="AA10" s="91">
        <v>14.320160316564166</v>
      </c>
      <c r="AB10" s="91">
        <v>11.59967058443857</v>
      </c>
      <c r="AC10" s="91">
        <v>8.8791808523129738</v>
      </c>
      <c r="AD10" s="91">
        <v>8.8791808523129738</v>
      </c>
      <c r="AE10" s="91">
        <v>8.8791808523129738</v>
      </c>
      <c r="AF10" s="91">
        <v>8.8791808523129738</v>
      </c>
      <c r="AG10" s="91">
        <v>8.8791808523129738</v>
      </c>
      <c r="AH10" s="91">
        <v>8.8791808523129738</v>
      </c>
    </row>
    <row r="11" spans="1:34">
      <c r="K11" s="92" t="s">
        <v>258</v>
      </c>
      <c r="L11" s="91">
        <v>30.300331920000005</v>
      </c>
      <c r="M11" s="91">
        <v>33.085408893749317</v>
      </c>
      <c r="N11" s="91">
        <v>36.489113221236131</v>
      </c>
      <c r="O11" s="91">
        <v>40.341124664109572</v>
      </c>
      <c r="P11" s="91">
        <v>45.541503883100873</v>
      </c>
      <c r="Q11" s="91">
        <v>51.533824978401043</v>
      </c>
      <c r="R11" s="91">
        <v>56.214898178209332</v>
      </c>
      <c r="S11" s="91">
        <v>67.584633274065226</v>
      </c>
      <c r="T11" s="91">
        <v>78.566727829166325</v>
      </c>
      <c r="U11" s="91">
        <v>86.805917170403788</v>
      </c>
      <c r="V11" s="91">
        <v>94.583739447046796</v>
      </c>
      <c r="W11" s="91">
        <v>100.27507792951107</v>
      </c>
      <c r="X11" s="91">
        <v>102.45902503529234</v>
      </c>
      <c r="Y11" s="91">
        <v>103.48306584771601</v>
      </c>
      <c r="Z11" s="91">
        <v>103.95618824700085</v>
      </c>
      <c r="AA11" s="91">
        <v>103.95526264203583</v>
      </c>
      <c r="AB11" s="91">
        <v>104.15547958319362</v>
      </c>
      <c r="AC11" s="91">
        <v>104.33374746547709</v>
      </c>
      <c r="AD11" s="91">
        <v>104.49148629812294</v>
      </c>
      <c r="AE11" s="91">
        <v>104.7230717710049</v>
      </c>
      <c r="AF11" s="91">
        <v>104.93798057728604</v>
      </c>
      <c r="AG11" s="91">
        <v>105.13721017668132</v>
      </c>
      <c r="AH11" s="91">
        <v>105.32173754472379</v>
      </c>
    </row>
    <row r="12" spans="1:34">
      <c r="K12" s="92" t="s">
        <v>245</v>
      </c>
      <c r="L12" s="91">
        <v>1.72696392</v>
      </c>
      <c r="M12" s="91">
        <v>2.818608320908615</v>
      </c>
      <c r="N12" s="91">
        <v>3.7542223969080908</v>
      </c>
      <c r="O12" s="91">
        <v>4.713541698507516</v>
      </c>
      <c r="P12" s="91">
        <v>5.1699784938180837</v>
      </c>
      <c r="Q12" s="91">
        <v>5.684915269347794</v>
      </c>
      <c r="R12" s="91">
        <v>6.2230019646738768</v>
      </c>
      <c r="S12" s="91">
        <v>6.8069816360330124</v>
      </c>
      <c r="T12" s="91">
        <v>7.4194765434094681</v>
      </c>
      <c r="U12" s="91">
        <v>8.0143881021834122</v>
      </c>
      <c r="V12" s="91">
        <v>8.6144086262274726</v>
      </c>
      <c r="W12" s="91">
        <v>9.2197259558103397</v>
      </c>
      <c r="X12" s="91">
        <v>9.8907623235658235</v>
      </c>
      <c r="Y12" s="91">
        <v>10.574699239530409</v>
      </c>
      <c r="Z12" s="91">
        <v>11.272373668354511</v>
      </c>
      <c r="AA12" s="91">
        <v>11.984672647824535</v>
      </c>
      <c r="AB12" s="91">
        <v>12.71253629358392</v>
      </c>
      <c r="AC12" s="91">
        <v>13.456960984136732</v>
      </c>
      <c r="AD12" s="91">
        <v>14.219002736950664</v>
      </c>
      <c r="AE12" s="91">
        <v>14.999780787125484</v>
      </c>
      <c r="AF12" s="91">
        <v>15.800481380780798</v>
      </c>
      <c r="AG12" s="91">
        <v>16.622361796046356</v>
      </c>
      <c r="AH12" s="91">
        <v>17.466754605310999</v>
      </c>
    </row>
    <row r="13" spans="1:34">
      <c r="K13" s="92" t="s">
        <v>244</v>
      </c>
      <c r="L13" s="91">
        <v>10.927005000000001</v>
      </c>
      <c r="M13" s="91">
        <v>14.433465415151662</v>
      </c>
      <c r="N13" s="91">
        <v>12.547951430303327</v>
      </c>
      <c r="O13" s="91">
        <v>16.425185094545988</v>
      </c>
      <c r="P13" s="91">
        <v>16.438649592727984</v>
      </c>
      <c r="Q13" s="91">
        <v>16.45211409090998</v>
      </c>
      <c r="R13" s="91">
        <v>17.980588189091979</v>
      </c>
      <c r="S13" s="91">
        <v>18.581443087273971</v>
      </c>
      <c r="T13" s="91">
        <v>18.594907585455971</v>
      </c>
      <c r="U13" s="91">
        <v>18.6058571492947</v>
      </c>
      <c r="V13" s="91">
        <v>18.645839865783046</v>
      </c>
      <c r="W13" s="91">
        <v>18.630282061959846</v>
      </c>
      <c r="X13" s="91">
        <v>18.611200359083551</v>
      </c>
      <c r="Y13" s="91">
        <v>18.659164400985357</v>
      </c>
      <c r="Z13" s="91">
        <v>18.711586373349551</v>
      </c>
      <c r="AA13" s="91">
        <v>18.687512536845276</v>
      </c>
      <c r="AB13" s="91">
        <v>18.688820784966136</v>
      </c>
      <c r="AC13" s="91">
        <v>18.687621484674693</v>
      </c>
      <c r="AD13" s="91">
        <v>18.700758004795539</v>
      </c>
      <c r="AE13" s="91">
        <v>18.658174741123965</v>
      </c>
      <c r="AF13" s="91">
        <v>18.66618141418591</v>
      </c>
      <c r="AG13" s="91">
        <v>18.681489147217395</v>
      </c>
      <c r="AH13" s="91">
        <v>18.696998449737471</v>
      </c>
    </row>
    <row r="14" spans="1:34">
      <c r="K14" s="92" t="s">
        <v>243</v>
      </c>
      <c r="L14" s="91">
        <v>6.3461668451999991</v>
      </c>
      <c r="M14" s="91">
        <v>6.4779691328650335</v>
      </c>
      <c r="N14" s="91">
        <v>6.8438487440566647</v>
      </c>
      <c r="O14" s="91">
        <v>7.2369807237543879</v>
      </c>
      <c r="P14" s="91">
        <v>7.5466721590756318</v>
      </c>
      <c r="Q14" s="91">
        <v>8.2991228062371611</v>
      </c>
      <c r="R14" s="91">
        <v>8.5331286533677115</v>
      </c>
      <c r="S14" s="91">
        <v>8.8117420053671758</v>
      </c>
      <c r="T14" s="91">
        <v>9.0606201886803035</v>
      </c>
      <c r="U14" s="91">
        <v>9.3144304246758622</v>
      </c>
      <c r="V14" s="91">
        <v>9.5729460511698878</v>
      </c>
      <c r="W14" s="91">
        <v>9.8359603240188562</v>
      </c>
      <c r="X14" s="91">
        <v>10.282131247615737</v>
      </c>
      <c r="Y14" s="91">
        <v>10.732437429870105</v>
      </c>
      <c r="Z14" s="91">
        <v>11.186718337353135</v>
      </c>
      <c r="AA14" s="91">
        <v>11.644825434880449</v>
      </c>
      <c r="AB14" s="91">
        <v>12.106620888847871</v>
      </c>
      <c r="AC14" s="91">
        <v>12.571976450913134</v>
      </c>
      <c r="AD14" s="91">
        <v>13.040772491722953</v>
      </c>
      <c r="AE14" s="91">
        <v>13.512897160295385</v>
      </c>
      <c r="AF14" s="91">
        <v>13.988245649275143</v>
      </c>
      <c r="AG14" s="91">
        <v>14.466719549902708</v>
      </c>
      <c r="AH14" s="91">
        <v>14.948226283410094</v>
      </c>
    </row>
    <row r="15" spans="1:34">
      <c r="K15" s="103" t="s">
        <v>257</v>
      </c>
      <c r="L15" s="91">
        <v>6.9610925999999997</v>
      </c>
      <c r="M15" s="91">
        <v>6.9751636303199991</v>
      </c>
      <c r="N15" s="91">
        <v>7.1039011839431989</v>
      </c>
      <c r="O15" s="91">
        <v>7.1218133014388636</v>
      </c>
      <c r="P15" s="91">
        <v>7.281978832484441</v>
      </c>
      <c r="Q15" s="91">
        <v>7.3456360981509299</v>
      </c>
      <c r="R15" s="91">
        <v>7.4973950531307487</v>
      </c>
      <c r="S15" s="91">
        <v>7.5163291280101641</v>
      </c>
      <c r="T15" s="91">
        <v>7.7329232376799304</v>
      </c>
      <c r="U15" s="91">
        <v>7.799735612123281</v>
      </c>
      <c r="V15" s="91">
        <v>8.6013490725220993</v>
      </c>
      <c r="W15" s="91">
        <v>8.8109162209528211</v>
      </c>
      <c r="X15" s="91">
        <v>9.3159180404580031</v>
      </c>
      <c r="Y15" s="91">
        <v>9.9350301495235982</v>
      </c>
      <c r="Z15" s="91">
        <v>10.879496315314437</v>
      </c>
      <c r="AA15" s="91">
        <v>11.515036270368553</v>
      </c>
      <c r="AB15" s="91">
        <v>12.23456663782699</v>
      </c>
      <c r="AC15" s="91">
        <v>12.525738730682106</v>
      </c>
      <c r="AD15" s="91">
        <v>12.843042830965627</v>
      </c>
      <c r="AE15" s="91">
        <v>13.066416555271834</v>
      </c>
      <c r="AF15" s="91">
        <v>13.579777313522534</v>
      </c>
      <c r="AG15" s="91">
        <v>13.700968868433293</v>
      </c>
      <c r="AH15" s="91">
        <v>14.112662803736912</v>
      </c>
    </row>
    <row r="16" spans="1:34">
      <c r="K16" s="103" t="s">
        <v>256</v>
      </c>
      <c r="L16" s="91">
        <v>6.4364841667430159E-2</v>
      </c>
      <c r="M16" s="91">
        <v>7.0194215658515524E-2</v>
      </c>
      <c r="N16" s="91">
        <v>5.467992E-2</v>
      </c>
      <c r="O16" s="91">
        <v>5.467992E-2</v>
      </c>
      <c r="P16" s="91">
        <v>5.467992E-2</v>
      </c>
      <c r="Q16" s="91">
        <v>5.467992E-2</v>
      </c>
      <c r="R16" s="91">
        <v>5.467992E-2</v>
      </c>
      <c r="S16" s="91">
        <v>5.467992E-2</v>
      </c>
      <c r="T16" s="91">
        <v>5.467992E-2</v>
      </c>
      <c r="U16" s="91">
        <v>5.467992E-2</v>
      </c>
      <c r="V16" s="91">
        <v>5.467992E-2</v>
      </c>
      <c r="W16" s="91">
        <v>5.467992E-2</v>
      </c>
      <c r="X16" s="91">
        <v>5.467992E-2</v>
      </c>
      <c r="Y16" s="91">
        <v>5.467992E-2</v>
      </c>
      <c r="Z16" s="91">
        <v>5.467992E-2</v>
      </c>
      <c r="AA16" s="91">
        <v>5.467992E-2</v>
      </c>
      <c r="AB16" s="91">
        <v>5.467992E-2</v>
      </c>
      <c r="AC16" s="91">
        <v>5.467992E-2</v>
      </c>
      <c r="AD16" s="91">
        <v>5.467992E-2</v>
      </c>
      <c r="AE16" s="91">
        <v>5.467992E-2</v>
      </c>
      <c r="AF16" s="91">
        <v>5.467992E-2</v>
      </c>
      <c r="AG16" s="91">
        <v>5.467992E-2</v>
      </c>
      <c r="AH16" s="91">
        <v>5.467992E-2</v>
      </c>
    </row>
    <row r="17" spans="11:34">
      <c r="K17" s="92" t="s">
        <v>206</v>
      </c>
      <c r="L17" s="103">
        <f t="shared" ref="L17:AH17" si="0">SUM(L5:L16)</f>
        <v>346.36740617113344</v>
      </c>
      <c r="M17" s="103">
        <f t="shared" si="0"/>
        <v>348.9411749955334</v>
      </c>
      <c r="N17" s="103">
        <f t="shared" si="0"/>
        <v>349.98286368855463</v>
      </c>
      <c r="O17" s="103">
        <f t="shared" si="0"/>
        <v>350.55743768982768</v>
      </c>
      <c r="P17" s="103">
        <f t="shared" si="0"/>
        <v>350.85474712564383</v>
      </c>
      <c r="Q17" s="103">
        <f t="shared" si="0"/>
        <v>351.14215673791836</v>
      </c>
      <c r="R17" s="103">
        <f t="shared" si="0"/>
        <v>351.76614294514752</v>
      </c>
      <c r="S17" s="103">
        <f t="shared" si="0"/>
        <v>352.81007689602291</v>
      </c>
      <c r="T17" s="103">
        <f t="shared" si="0"/>
        <v>355.35756375766124</v>
      </c>
      <c r="U17" s="103">
        <f t="shared" si="0"/>
        <v>358.54613093894602</v>
      </c>
      <c r="V17" s="103">
        <f t="shared" si="0"/>
        <v>361.83774274456755</v>
      </c>
      <c r="W17" s="103">
        <f t="shared" si="0"/>
        <v>365.31116753848102</v>
      </c>
      <c r="X17" s="103">
        <f t="shared" si="0"/>
        <v>368.75045121876781</v>
      </c>
      <c r="Y17" s="103">
        <f t="shared" si="0"/>
        <v>374.14051758609952</v>
      </c>
      <c r="Z17" s="103">
        <f t="shared" si="0"/>
        <v>379.71248612439609</v>
      </c>
      <c r="AA17" s="103">
        <f t="shared" si="0"/>
        <v>385.34713379011976</v>
      </c>
      <c r="AB17" s="103">
        <f t="shared" si="0"/>
        <v>390.35935552289385</v>
      </c>
      <c r="AC17" s="103">
        <f t="shared" si="0"/>
        <v>394.74392145948639</v>
      </c>
      <c r="AD17" s="103">
        <f t="shared" si="0"/>
        <v>396.74110610951249</v>
      </c>
      <c r="AE17" s="103">
        <f t="shared" si="0"/>
        <v>398.98121542131537</v>
      </c>
      <c r="AF17" s="103">
        <f t="shared" si="0"/>
        <v>400.74115358052057</v>
      </c>
      <c r="AG17" s="103">
        <f t="shared" si="0"/>
        <v>403.00812469685798</v>
      </c>
      <c r="AH17" s="103">
        <f t="shared" si="0"/>
        <v>405.63198937123758</v>
      </c>
    </row>
    <row r="18" spans="11:34">
      <c r="K18" s="92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</row>
    <row r="19" spans="11:34">
      <c r="K19" s="92" t="s">
        <v>255</v>
      </c>
      <c r="L19" s="104">
        <v>404.3</v>
      </c>
      <c r="M19" s="122">
        <v>397.4</v>
      </c>
      <c r="N19" s="103">
        <v>390.46402162801638</v>
      </c>
      <c r="O19" s="117">
        <f>N19-34.3</f>
        <v>356.16402162801637</v>
      </c>
      <c r="P19" s="117">
        <f>O19-34.3</f>
        <v>321.86402162801636</v>
      </c>
      <c r="Q19" s="117">
        <f>P19-34.3</f>
        <v>287.56402162801635</v>
      </c>
      <c r="R19" s="117">
        <f>Q19-34.3</f>
        <v>253.26402162801634</v>
      </c>
      <c r="S19" s="103">
        <v>218.73076627005966</v>
      </c>
      <c r="T19" s="117">
        <f>S19-12.9</f>
        <v>205.83076627005966</v>
      </c>
      <c r="U19" s="117">
        <f>T19-12.9</f>
        <v>192.93076627005965</v>
      </c>
      <c r="V19" s="117">
        <f>U19-12.9</f>
        <v>180.03076627005964</v>
      </c>
      <c r="W19" s="117">
        <f>V19-12.9</f>
        <v>167.13076627005964</v>
      </c>
      <c r="X19" s="103">
        <v>154.21627548246491</v>
      </c>
      <c r="Y19" s="117">
        <f>X19-12.8</f>
        <v>141.4162754824649</v>
      </c>
      <c r="Z19" s="117">
        <f>Y19-12.8</f>
        <v>128.61627548246489</v>
      </c>
      <c r="AA19" s="117">
        <f>Z19-12.8</f>
        <v>115.81627548246489</v>
      </c>
      <c r="AB19" s="117">
        <f>AA19-12.8</f>
        <v>103.01627548246489</v>
      </c>
      <c r="AC19" s="103">
        <v>90.374027531232869</v>
      </c>
      <c r="AD19" s="117">
        <f>AC19-5.4</f>
        <v>84.974027531232863</v>
      </c>
      <c r="AE19" s="117">
        <f>AD19-5.4</f>
        <v>79.574027531232858</v>
      </c>
      <c r="AF19" s="117">
        <f>AE19-5.4</f>
        <v>74.174027531232852</v>
      </c>
      <c r="AG19" s="117">
        <f>AF19-5.4</f>
        <v>68.774027531232846</v>
      </c>
      <c r="AH19" s="103">
        <v>63.235854642783195</v>
      </c>
    </row>
    <row r="41" spans="1:25" s="92" customFormat="1"/>
    <row r="42" spans="1:25" ht="15">
      <c r="B42" s="120"/>
      <c r="C42" s="120"/>
      <c r="I42" s="91"/>
      <c r="J42" s="91"/>
      <c r="N42" s="91"/>
      <c r="O42" s="91"/>
      <c r="S42" s="91"/>
      <c r="T42" s="91"/>
      <c r="X42" s="91"/>
      <c r="Y42" s="91"/>
    </row>
    <row r="44" spans="1:25">
      <c r="A44" s="90"/>
    </row>
  </sheetData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E64097"/>
  </sheetPr>
  <dimension ref="A1:S142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39.7109375" style="88" customWidth="1"/>
    <col min="2" max="2" width="10" style="88" bestFit="1" customWidth="1"/>
    <col min="3" max="3" width="9.140625" style="88" customWidth="1"/>
    <col min="4" max="4" width="10.5703125" style="88" bestFit="1" customWidth="1"/>
    <col min="5" max="15" width="9.140625" style="88"/>
    <col min="16" max="16" width="39.5703125" style="88" bestFit="1" customWidth="1"/>
    <col min="17" max="17" width="10" style="88" bestFit="1" customWidth="1"/>
    <col min="18" max="18" width="10.85546875" style="88" bestFit="1" customWidth="1"/>
    <col min="19" max="19" width="10.5703125" style="88" bestFit="1" customWidth="1"/>
    <col min="20" max="16384" width="9.140625" style="88"/>
  </cols>
  <sheetData>
    <row r="1" spans="1:19">
      <c r="A1" s="92" t="s">
        <v>278</v>
      </c>
    </row>
    <row r="2" spans="1:19">
      <c r="P2" s="92" t="s">
        <v>253</v>
      </c>
    </row>
    <row r="3" spans="1:19">
      <c r="R3" s="121"/>
    </row>
    <row r="4" spans="1:19" s="96" customFormat="1">
      <c r="Q4" s="96" t="s">
        <v>30</v>
      </c>
      <c r="R4" s="96" t="s">
        <v>37</v>
      </c>
      <c r="S4" s="96" t="s">
        <v>52</v>
      </c>
    </row>
    <row r="5" spans="1:19">
      <c r="P5" s="92" t="s">
        <v>252</v>
      </c>
      <c r="Q5" s="94">
        <v>9471</v>
      </c>
      <c r="R5" s="94">
        <v>8981</v>
      </c>
      <c r="S5" s="94">
        <v>14091</v>
      </c>
    </row>
    <row r="6" spans="1:19">
      <c r="P6" s="92" t="s">
        <v>251</v>
      </c>
      <c r="Q6" s="94">
        <v>20454</v>
      </c>
      <c r="R6" s="94">
        <v>9797</v>
      </c>
      <c r="S6" s="94">
        <v>0</v>
      </c>
    </row>
    <row r="7" spans="1:19">
      <c r="P7" s="92" t="s">
        <v>137</v>
      </c>
      <c r="Q7" s="94">
        <v>30760</v>
      </c>
      <c r="R7" s="94">
        <v>33643</v>
      </c>
      <c r="S7" s="94">
        <v>24589</v>
      </c>
    </row>
    <row r="8" spans="1:19">
      <c r="P8" s="92" t="s">
        <v>269</v>
      </c>
      <c r="Q8" s="94">
        <v>4037.8</v>
      </c>
      <c r="R8" s="94">
        <v>5050.4763697175904</v>
      </c>
      <c r="S8" s="94">
        <v>6282.4009789970978</v>
      </c>
    </row>
    <row r="9" spans="1:19">
      <c r="P9" s="92" t="s">
        <v>249</v>
      </c>
      <c r="Q9" s="94">
        <v>0</v>
      </c>
      <c r="R9" s="94">
        <v>0</v>
      </c>
      <c r="S9" s="94">
        <v>13624</v>
      </c>
    </row>
    <row r="10" spans="1:19">
      <c r="P10" s="92" t="s">
        <v>248</v>
      </c>
      <c r="Q10" s="94">
        <v>4000</v>
      </c>
      <c r="R10" s="94">
        <v>5000</v>
      </c>
      <c r="S10" s="94">
        <v>7400</v>
      </c>
    </row>
    <row r="11" spans="1:19">
      <c r="P11" s="92" t="s">
        <v>247</v>
      </c>
      <c r="Q11" s="94">
        <v>6726.67</v>
      </c>
      <c r="R11" s="94">
        <v>14059.081224888749</v>
      </c>
      <c r="S11" s="94">
        <v>16953.113955850789</v>
      </c>
    </row>
    <row r="12" spans="1:19">
      <c r="P12" s="92" t="s">
        <v>246</v>
      </c>
      <c r="Q12" s="94">
        <v>4083</v>
      </c>
      <c r="R12" s="94">
        <v>9836.9</v>
      </c>
      <c r="S12" s="94">
        <v>18921.900000000001</v>
      </c>
    </row>
    <row r="13" spans="1:19">
      <c r="P13" s="92" t="s">
        <v>245</v>
      </c>
      <c r="Q13" s="94">
        <v>2262.9</v>
      </c>
      <c r="R13" s="94">
        <v>8460.7263732004994</v>
      </c>
      <c r="S13" s="94">
        <v>22069.422859195798</v>
      </c>
    </row>
    <row r="14" spans="1:19">
      <c r="P14" s="92" t="s">
        <v>244</v>
      </c>
      <c r="Q14" s="94">
        <v>1862</v>
      </c>
      <c r="R14" s="94">
        <v>3181.5661782721613</v>
      </c>
      <c r="S14" s="94">
        <v>3238.4937031410791</v>
      </c>
    </row>
    <row r="15" spans="1:19">
      <c r="P15" s="92" t="s">
        <v>268</v>
      </c>
      <c r="Q15" s="94">
        <v>2892.7600000000007</v>
      </c>
      <c r="R15" s="94">
        <v>3545.8114992428305</v>
      </c>
      <c r="S15" s="94">
        <v>6872.4279284910263</v>
      </c>
    </row>
    <row r="16" spans="1:19">
      <c r="P16" s="92" t="s">
        <v>267</v>
      </c>
      <c r="Q16" s="94">
        <v>4445</v>
      </c>
      <c r="R16" s="94">
        <v>3521</v>
      </c>
      <c r="S16" s="94">
        <v>4009</v>
      </c>
    </row>
    <row r="17" spans="1:19">
      <c r="P17" s="92" t="s">
        <v>206</v>
      </c>
      <c r="Q17" s="112">
        <f>SUM(Q5:Q16)</f>
        <v>90995.12999999999</v>
      </c>
      <c r="R17" s="112">
        <f>SUM(R5:R16)</f>
        <v>105076.56164532181</v>
      </c>
      <c r="S17" s="112">
        <f>SUM(S5:S16)</f>
        <v>138050.75942567579</v>
      </c>
    </row>
    <row r="18" spans="1:19">
      <c r="P18" s="92"/>
      <c r="Q18" s="94"/>
      <c r="R18" s="94"/>
      <c r="S18" s="94"/>
    </row>
    <row r="19" spans="1:19">
      <c r="P19" s="92" t="s">
        <v>242</v>
      </c>
      <c r="Q19" s="94">
        <v>60493.935460497196</v>
      </c>
      <c r="R19" s="94">
        <v>61354.939617207296</v>
      </c>
      <c r="S19" s="94">
        <v>64953.417997347118</v>
      </c>
    </row>
    <row r="22" spans="1:19">
      <c r="A22" s="90"/>
    </row>
    <row r="27" spans="1:19">
      <c r="P27" s="92" t="s">
        <v>262</v>
      </c>
    </row>
    <row r="28" spans="1:19">
      <c r="R28" s="121"/>
    </row>
    <row r="29" spans="1:19">
      <c r="Q29" s="114" t="s">
        <v>30</v>
      </c>
      <c r="R29" s="114" t="s">
        <v>37</v>
      </c>
      <c r="S29" s="114" t="s">
        <v>52</v>
      </c>
    </row>
    <row r="30" spans="1:19">
      <c r="P30" s="92" t="s">
        <v>252</v>
      </c>
      <c r="Q30" s="91">
        <v>62.633410559999994</v>
      </c>
      <c r="R30" s="91">
        <v>59.393295359999996</v>
      </c>
      <c r="S30" s="91">
        <v>91.698530271077516</v>
      </c>
    </row>
    <row r="31" spans="1:19">
      <c r="P31" s="92" t="s">
        <v>251</v>
      </c>
      <c r="Q31" s="91">
        <v>128.29556938116184</v>
      </c>
      <c r="R31" s="91">
        <v>31.916312918202394</v>
      </c>
      <c r="S31" s="91">
        <v>1.8360960000000002</v>
      </c>
    </row>
    <row r="32" spans="1:19">
      <c r="P32" s="92" t="s">
        <v>137</v>
      </c>
      <c r="Q32" s="91">
        <v>76.612501103104137</v>
      </c>
      <c r="R32" s="91">
        <v>119.05097883923817</v>
      </c>
      <c r="S32" s="91">
        <v>54.058409464557108</v>
      </c>
    </row>
    <row r="33" spans="16:19">
      <c r="P33" s="92" t="s">
        <v>261</v>
      </c>
      <c r="Q33" s="91">
        <v>0</v>
      </c>
      <c r="R33" s="91">
        <v>0</v>
      </c>
      <c r="S33" s="91">
        <v>31.459152051489717</v>
      </c>
    </row>
    <row r="34" spans="16:19">
      <c r="P34" s="92" t="s">
        <v>260</v>
      </c>
      <c r="Q34" s="91">
        <v>0</v>
      </c>
      <c r="R34" s="91">
        <v>0</v>
      </c>
      <c r="S34" s="91">
        <v>47.099561124881014</v>
      </c>
    </row>
    <row r="35" spans="16:19">
      <c r="P35" s="92" t="s">
        <v>259</v>
      </c>
      <c r="Q35" s="91">
        <v>22.5</v>
      </c>
      <c r="R35" s="91">
        <v>33.093680727832769</v>
      </c>
      <c r="S35" s="91">
        <v>8.8791808523129738</v>
      </c>
    </row>
    <row r="36" spans="16:19">
      <c r="P36" s="92" t="s">
        <v>258</v>
      </c>
      <c r="Q36" s="91">
        <v>30.300331920000005</v>
      </c>
      <c r="R36" s="91">
        <v>67.584633274065226</v>
      </c>
      <c r="S36" s="91">
        <v>105.32173754472379</v>
      </c>
    </row>
    <row r="37" spans="16:19">
      <c r="P37" s="92" t="s">
        <v>245</v>
      </c>
      <c r="Q37" s="91">
        <v>1.72696392</v>
      </c>
      <c r="R37" s="91">
        <v>6.8069816360330124</v>
      </c>
      <c r="S37" s="91">
        <v>17.466754605310999</v>
      </c>
    </row>
    <row r="38" spans="16:19">
      <c r="P38" s="92" t="s">
        <v>244</v>
      </c>
      <c r="Q38" s="91">
        <v>10.927005000000001</v>
      </c>
      <c r="R38" s="91">
        <v>18.581443087273971</v>
      </c>
      <c r="S38" s="91">
        <v>18.696998449737471</v>
      </c>
    </row>
    <row r="39" spans="16:19">
      <c r="P39" s="92" t="s">
        <v>243</v>
      </c>
      <c r="Q39" s="91">
        <v>6.3461668451999991</v>
      </c>
      <c r="R39" s="91">
        <v>8.8117420053671758</v>
      </c>
      <c r="S39" s="91">
        <v>14.948226283410094</v>
      </c>
    </row>
    <row r="40" spans="16:19">
      <c r="P40" s="103" t="s">
        <v>257</v>
      </c>
      <c r="Q40" s="91">
        <v>6.9610925999999997</v>
      </c>
      <c r="R40" s="91">
        <v>7.5163291280101641</v>
      </c>
      <c r="S40" s="91">
        <v>14.112662803736912</v>
      </c>
    </row>
    <row r="41" spans="16:19">
      <c r="P41" s="103" t="s">
        <v>256</v>
      </c>
      <c r="Q41" s="91">
        <v>6.4364841667430159E-2</v>
      </c>
      <c r="R41" s="91">
        <v>5.467992E-2</v>
      </c>
      <c r="S41" s="91">
        <v>5.467992E-2</v>
      </c>
    </row>
    <row r="42" spans="16:19">
      <c r="P42" s="92" t="s">
        <v>206</v>
      </c>
      <c r="Q42" s="103">
        <f>SUM(Q30:Q41)</f>
        <v>346.36740617113344</v>
      </c>
      <c r="R42" s="103">
        <f>SUM(R30:R41)</f>
        <v>352.81007689602291</v>
      </c>
      <c r="S42" s="103">
        <f>SUM(S30:S41)</f>
        <v>405.63198937123758</v>
      </c>
    </row>
    <row r="43" spans="16:19">
      <c r="P43" s="92"/>
      <c r="Q43" s="103"/>
      <c r="R43" s="103"/>
      <c r="S43" s="103"/>
    </row>
    <row r="44" spans="16:19">
      <c r="P44" s="92" t="s">
        <v>255</v>
      </c>
      <c r="Q44" s="104">
        <v>404.3</v>
      </c>
      <c r="R44" s="103">
        <v>218.73076627005966</v>
      </c>
      <c r="S44" s="103">
        <v>63.235854642783195</v>
      </c>
    </row>
    <row r="52" spans="1:1">
      <c r="A52" s="123"/>
    </row>
    <row r="70" spans="1:5" s="92" customFormat="1"/>
    <row r="71" spans="1:5" ht="15">
      <c r="B71" s="120"/>
      <c r="C71" s="91"/>
      <c r="D71" s="91"/>
      <c r="E71" s="91"/>
    </row>
    <row r="73" spans="1:5">
      <c r="A73" s="90"/>
    </row>
    <row r="116" spans="1:1">
      <c r="A116" s="90"/>
    </row>
    <row r="129" spans="1:1">
      <c r="A129" s="90"/>
    </row>
    <row r="142" spans="1:1">
      <c r="A142" s="9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107</v>
      </c>
      <c r="L2" s="42" t="s">
        <v>106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105</v>
      </c>
      <c r="M4" s="38">
        <v>28.540181000271883</v>
      </c>
      <c r="N4" s="38">
        <v>19.761818840954827</v>
      </c>
      <c r="O4" s="38">
        <v>25.258694617955499</v>
      </c>
      <c r="P4" s="38">
        <v>29.645259278350952</v>
      </c>
      <c r="Q4" s="38">
        <v>48.10421770696685</v>
      </c>
      <c r="R4" s="37">
        <v>48.503940537908022</v>
      </c>
      <c r="S4" s="37">
        <v>34.376340733389945</v>
      </c>
      <c r="T4" s="37">
        <v>64.328899950085315</v>
      </c>
      <c r="U4" s="37">
        <v>33.682498292894635</v>
      </c>
      <c r="V4" s="37">
        <v>44.722579158585113</v>
      </c>
      <c r="W4" s="37">
        <v>58.321197173617726</v>
      </c>
      <c r="X4" s="37">
        <v>60.729144414833172</v>
      </c>
      <c r="Y4" s="37">
        <v>68.4647202883056</v>
      </c>
      <c r="Z4" s="37">
        <v>73.092387848602385</v>
      </c>
      <c r="AA4" s="37">
        <v>75.2</v>
      </c>
      <c r="AB4" s="37">
        <v>76</v>
      </c>
      <c r="AC4" s="37">
        <v>74.099999999999994</v>
      </c>
      <c r="AD4" s="37">
        <v>73.5</v>
      </c>
      <c r="AE4" s="37">
        <v>73.704572206568102</v>
      </c>
      <c r="AF4" s="37">
        <v>75.915709372765136</v>
      </c>
      <c r="AG4" s="37">
        <v>78.495369399995027</v>
      </c>
      <c r="AH4" s="37">
        <v>80.645086089353256</v>
      </c>
      <c r="AI4" s="37">
        <v>81.873495626129397</v>
      </c>
      <c r="AJ4" s="37">
        <v>83.163325639744329</v>
      </c>
      <c r="AK4" s="37">
        <v>84.883098991230924</v>
      </c>
      <c r="AL4" s="37">
        <v>87.52417949529962</v>
      </c>
      <c r="AM4" s="37">
        <v>90.533782860401146</v>
      </c>
      <c r="AN4" s="37">
        <v>92.683499549759375</v>
      </c>
      <c r="AO4" s="37">
        <v>93.973329563374321</v>
      </c>
      <c r="AP4" s="37">
        <v>94.833216239117618</v>
      </c>
      <c r="AQ4" s="37">
        <v>95.693102914860916</v>
      </c>
      <c r="AR4" s="37">
        <v>96.552989590604213</v>
      </c>
      <c r="AS4" s="37">
        <v>97.41287626634751</v>
      </c>
      <c r="AT4" s="37">
        <v>98.272762942090807</v>
      </c>
      <c r="AU4" s="37">
        <v>99.132649617834105</v>
      </c>
      <c r="AV4" s="37">
        <v>99.992536293577402</v>
      </c>
      <c r="AW4" s="40"/>
      <c r="AX4" s="40"/>
      <c r="AY4" s="40"/>
      <c r="AZ4" s="40"/>
      <c r="BA4" s="40"/>
    </row>
    <row r="5" spans="2:56">
      <c r="L5" s="39" t="s">
        <v>104</v>
      </c>
      <c r="M5" s="38">
        <v>28.540181000271883</v>
      </c>
      <c r="N5" s="38">
        <v>19.761818840954827</v>
      </c>
      <c r="O5" s="38">
        <v>25.258694617955499</v>
      </c>
      <c r="P5" s="38">
        <v>29.645259278350952</v>
      </c>
      <c r="Q5" s="38">
        <v>48.10421770696685</v>
      </c>
      <c r="R5" s="37">
        <v>48.503940537908022</v>
      </c>
      <c r="S5" s="37">
        <v>34.376340733389945</v>
      </c>
      <c r="T5" s="37">
        <v>64.328899950085315</v>
      </c>
      <c r="U5" s="37">
        <v>33.682498292894635</v>
      </c>
      <c r="V5" s="37">
        <v>44.722579158585113</v>
      </c>
      <c r="W5" s="37">
        <v>58.321197173617726</v>
      </c>
      <c r="X5" s="37">
        <v>60.729144414833172</v>
      </c>
      <c r="Y5" s="37">
        <v>68.4647202883056</v>
      </c>
      <c r="Z5" s="37">
        <v>68.224999999999994</v>
      </c>
      <c r="AA5" s="37">
        <v>69.09470198675497</v>
      </c>
      <c r="AB5" s="37">
        <v>67.642156862745097</v>
      </c>
      <c r="AC5" s="37">
        <v>63.583333333333329</v>
      </c>
      <c r="AD5" s="37">
        <v>60.076295532448391</v>
      </c>
      <c r="AE5" s="37">
        <v>57.446017181784683</v>
      </c>
      <c r="AF5" s="37">
        <v>56.076895353830572</v>
      </c>
      <c r="AG5" s="37">
        <v>56.598969406960421</v>
      </c>
      <c r="AH5" s="37">
        <v>57.121043460090277</v>
      </c>
      <c r="AI5" s="37">
        <v>58.042350612672372</v>
      </c>
      <c r="AJ5" s="37">
        <v>59.63928301048135</v>
      </c>
      <c r="AK5" s="37">
        <v>61.23621540829032</v>
      </c>
      <c r="AL5" s="37">
        <v>62.833147806099291</v>
      </c>
      <c r="AM5" s="37">
        <v>64.430080203908261</v>
      </c>
      <c r="AN5" s="37">
        <v>66.027012601717232</v>
      </c>
      <c r="AO5" s="37">
        <v>67.255422138493373</v>
      </c>
      <c r="AP5" s="37">
        <v>67.623944999526216</v>
      </c>
      <c r="AQ5" s="37">
        <v>67.99246786055906</v>
      </c>
      <c r="AR5" s="37">
        <v>68.360990721591904</v>
      </c>
      <c r="AS5" s="37">
        <v>68.729513582624747</v>
      </c>
      <c r="AT5" s="37">
        <v>69.098036443657591</v>
      </c>
      <c r="AU5" s="37">
        <v>69.466559304690435</v>
      </c>
      <c r="AV5" s="37">
        <v>69.835082165723279</v>
      </c>
      <c r="AW5" s="40"/>
      <c r="AX5" s="40"/>
      <c r="AY5" s="40"/>
      <c r="AZ5" s="40"/>
      <c r="BA5" s="40"/>
    </row>
    <row r="6" spans="2:56">
      <c r="L6" s="39" t="s">
        <v>6</v>
      </c>
      <c r="M6" s="38">
        <v>28.540181000271883</v>
      </c>
      <c r="N6" s="38">
        <v>19.761818840954827</v>
      </c>
      <c r="O6" s="38">
        <v>25.258694617955499</v>
      </c>
      <c r="P6" s="38">
        <v>29.645259278350952</v>
      </c>
      <c r="Q6" s="38">
        <v>48.10421770696685</v>
      </c>
      <c r="R6" s="37">
        <v>48.503940537908022</v>
      </c>
      <c r="S6" s="37">
        <v>34.376340733389945</v>
      </c>
      <c r="T6" s="37">
        <v>64.328899950085315</v>
      </c>
      <c r="U6" s="37">
        <v>33.682498292894635</v>
      </c>
      <c r="V6" s="37">
        <v>44.722579158585113</v>
      </c>
      <c r="W6" s="37">
        <v>58.321197173617726</v>
      </c>
      <c r="X6" s="37">
        <v>60.729144414833172</v>
      </c>
      <c r="Y6" s="37">
        <v>68.4647202883056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E64097"/>
  </sheetPr>
  <dimension ref="A1:S8"/>
  <sheetViews>
    <sheetView showGridLines="0" workbookViewId="0"/>
  </sheetViews>
  <sheetFormatPr defaultRowHeight="12"/>
  <cols>
    <col min="1" max="1" width="17" style="88" bestFit="1" customWidth="1"/>
    <col min="2" max="11" width="9.140625" style="88"/>
    <col min="12" max="12" width="15.5703125" style="88" bestFit="1" customWidth="1"/>
    <col min="13" max="16384" width="9.140625" style="88"/>
  </cols>
  <sheetData>
    <row r="1" spans="1:19">
      <c r="A1" s="92" t="s">
        <v>281</v>
      </c>
    </row>
    <row r="3" spans="1:19">
      <c r="A3" s="92"/>
      <c r="M3" s="99" t="s">
        <v>31</v>
      </c>
      <c r="N3" s="99" t="s">
        <v>32</v>
      </c>
      <c r="O3" s="99" t="s">
        <v>33</v>
      </c>
      <c r="P3" s="99" t="s">
        <v>34</v>
      </c>
      <c r="Q3" s="99" t="s">
        <v>35</v>
      </c>
      <c r="R3" s="99" t="s">
        <v>36</v>
      </c>
      <c r="S3" s="99" t="s">
        <v>37</v>
      </c>
    </row>
    <row r="4" spans="1:19">
      <c r="L4" s="92" t="s">
        <v>0</v>
      </c>
      <c r="M4" s="124">
        <v>0.55982925455098997</v>
      </c>
      <c r="N4" s="124">
        <v>3.7519880251548101</v>
      </c>
      <c r="O4" s="124">
        <v>0.86220005507193997</v>
      </c>
      <c r="P4" s="124">
        <v>0.30338577470585398</v>
      </c>
      <c r="Q4" s="124">
        <v>1.30844571276581</v>
      </c>
      <c r="R4" s="124">
        <v>1.0837622176039901</v>
      </c>
      <c r="S4" s="124">
        <v>0.83502428657247496</v>
      </c>
    </row>
    <row r="5" spans="1:19">
      <c r="L5" s="92" t="s">
        <v>2</v>
      </c>
      <c r="M5" s="124">
        <v>0.51156465377503002</v>
      </c>
      <c r="N5" s="124">
        <v>2.941020217431515</v>
      </c>
      <c r="O5" s="124">
        <v>0.78334812648262497</v>
      </c>
      <c r="P5" s="124">
        <v>0.38446625212533247</v>
      </c>
      <c r="Q5" s="124">
        <v>1.4214729460223601</v>
      </c>
      <c r="R5" s="124">
        <v>1.6765740842359149</v>
      </c>
      <c r="S5" s="124">
        <v>1.31043702774019</v>
      </c>
    </row>
    <row r="6" spans="1:19">
      <c r="L6" s="92" t="s">
        <v>5</v>
      </c>
      <c r="M6" s="125">
        <v>0.51156465377503002</v>
      </c>
      <c r="N6" s="125">
        <v>3.8184051751727202</v>
      </c>
      <c r="O6" s="125">
        <v>1.36282051837304</v>
      </c>
      <c r="P6" s="125">
        <v>0.81436934223851998</v>
      </c>
      <c r="Q6" s="125">
        <v>1.4741668075510199</v>
      </c>
      <c r="R6" s="125">
        <v>1.1151538244674899</v>
      </c>
      <c r="S6" s="125">
        <v>1.059237994174695</v>
      </c>
    </row>
    <row r="7" spans="1:19">
      <c r="L7" s="92" t="s">
        <v>280</v>
      </c>
      <c r="M7" s="124">
        <v>0.50244126272841505</v>
      </c>
      <c r="N7" s="124">
        <v>4.9227138505906751</v>
      </c>
      <c r="O7" s="124">
        <v>1.632873667679795</v>
      </c>
      <c r="P7" s="124">
        <v>1.2797649169754199</v>
      </c>
      <c r="Q7" s="124">
        <v>1.30311865655132</v>
      </c>
      <c r="R7" s="124">
        <v>1.41772284198596</v>
      </c>
      <c r="S7" s="124">
        <v>0.98276876085562004</v>
      </c>
    </row>
    <row r="8" spans="1:19">
      <c r="L8" s="92" t="s">
        <v>279</v>
      </c>
      <c r="M8" s="124">
        <v>3</v>
      </c>
      <c r="N8" s="124">
        <v>3</v>
      </c>
      <c r="O8" s="124">
        <v>3</v>
      </c>
      <c r="P8" s="124">
        <v>3</v>
      </c>
      <c r="Q8" s="124">
        <v>3</v>
      </c>
      <c r="R8" s="124">
        <v>3</v>
      </c>
      <c r="S8" s="124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E64097"/>
  </sheetPr>
  <dimension ref="A1:AJ71"/>
  <sheetViews>
    <sheetView showGridLines="0" zoomScaleNormal="100" workbookViewId="0"/>
  </sheetViews>
  <sheetFormatPr defaultRowHeight="12"/>
  <cols>
    <col min="1" max="1" width="27.5703125" style="88" customWidth="1"/>
    <col min="2" max="12" width="9.140625" style="88"/>
    <col min="13" max="13" width="15.85546875" style="88" bestFit="1" customWidth="1"/>
    <col min="14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6">
      <c r="A1" s="92" t="s">
        <v>283</v>
      </c>
    </row>
    <row r="2" spans="1:36">
      <c r="A2" s="92"/>
      <c r="N2" s="96" t="s">
        <v>30</v>
      </c>
      <c r="O2" s="96" t="s">
        <v>31</v>
      </c>
      <c r="P2" s="96" t="s">
        <v>32</v>
      </c>
      <c r="Q2" s="96" t="s">
        <v>33</v>
      </c>
      <c r="R2" s="96" t="s">
        <v>34</v>
      </c>
      <c r="S2" s="96" t="s">
        <v>35</v>
      </c>
      <c r="T2" s="96" t="s">
        <v>36</v>
      </c>
      <c r="U2" s="96" t="s">
        <v>37</v>
      </c>
      <c r="V2" s="96" t="s">
        <v>38</v>
      </c>
      <c r="W2" s="96" t="s">
        <v>39</v>
      </c>
      <c r="X2" s="96" t="s">
        <v>40</v>
      </c>
      <c r="Y2" s="96" t="s">
        <v>41</v>
      </c>
      <c r="Z2" s="96" t="s">
        <v>42</v>
      </c>
      <c r="AA2" s="96" t="s">
        <v>43</v>
      </c>
      <c r="AB2" s="96" t="s">
        <v>44</v>
      </c>
      <c r="AC2" s="96" t="s">
        <v>45</v>
      </c>
      <c r="AD2" s="96" t="s">
        <v>46</v>
      </c>
      <c r="AE2" s="96" t="s">
        <v>47</v>
      </c>
      <c r="AF2" s="96" t="s">
        <v>48</v>
      </c>
      <c r="AG2" s="96" t="s">
        <v>49</v>
      </c>
      <c r="AH2" s="96" t="s">
        <v>50</v>
      </c>
      <c r="AI2" s="96" t="s">
        <v>51</v>
      </c>
      <c r="AJ2" s="96" t="s">
        <v>52</v>
      </c>
    </row>
    <row r="3" spans="1:36">
      <c r="A3" s="92"/>
      <c r="M3" s="88" t="s">
        <v>282</v>
      </c>
      <c r="N3" s="94">
        <v>3266.8</v>
      </c>
      <c r="O3" s="94">
        <v>3304.6071801312173</v>
      </c>
      <c r="P3" s="94">
        <v>3342.414360262434</v>
      </c>
      <c r="Q3" s="94">
        <v>3452.414360262434</v>
      </c>
      <c r="R3" s="94">
        <v>3512.414360262434</v>
      </c>
      <c r="S3" s="94">
        <v>3572.414360262434</v>
      </c>
      <c r="T3" s="94">
        <v>3632.414360262434</v>
      </c>
      <c r="U3" s="94">
        <v>3742.414360262434</v>
      </c>
      <c r="V3" s="94">
        <v>3802.414360262434</v>
      </c>
      <c r="W3" s="94">
        <v>3862.4143602624345</v>
      </c>
      <c r="X3" s="94">
        <v>3776.8</v>
      </c>
      <c r="Y3" s="94">
        <v>3898.8</v>
      </c>
      <c r="Z3" s="94">
        <v>3970.8</v>
      </c>
      <c r="AA3" s="94">
        <v>4042.8</v>
      </c>
      <c r="AB3" s="94">
        <v>4114.8</v>
      </c>
      <c r="AC3" s="94">
        <v>4236.8</v>
      </c>
      <c r="AD3" s="94">
        <v>4308.8</v>
      </c>
      <c r="AE3" s="94">
        <v>4380.8</v>
      </c>
      <c r="AF3" s="94">
        <v>4452.8</v>
      </c>
      <c r="AG3" s="94">
        <v>4574.8</v>
      </c>
      <c r="AH3" s="94">
        <v>4646.8</v>
      </c>
      <c r="AI3" s="94">
        <v>4718.8</v>
      </c>
      <c r="AJ3" s="94">
        <v>4790.8</v>
      </c>
    </row>
    <row r="4" spans="1:36">
      <c r="M4" s="88" t="s">
        <v>245</v>
      </c>
      <c r="N4" s="94">
        <v>537</v>
      </c>
      <c r="O4" s="94">
        <v>1409.625</v>
      </c>
      <c r="P4" s="94">
        <v>2094.2999999999997</v>
      </c>
      <c r="Q4" s="94">
        <v>2774.9475000000002</v>
      </c>
      <c r="R4" s="94">
        <v>2902.2250920000001</v>
      </c>
      <c r="S4" s="94">
        <v>3055.5723907799998</v>
      </c>
      <c r="T4" s="94">
        <v>3194.8399759379995</v>
      </c>
      <c r="U4" s="94">
        <v>3339.8196107081512</v>
      </c>
      <c r="V4" s="94">
        <v>3515.4520825439927</v>
      </c>
      <c r="W4" s="94">
        <v>3673.8949933065383</v>
      </c>
      <c r="X4" s="94">
        <v>3838.6954258634314</v>
      </c>
      <c r="Y4" s="94">
        <v>4010.0458883512492</v>
      </c>
      <c r="Z4" s="94">
        <v>4250.6486416523239</v>
      </c>
      <c r="AA4" s="94">
        <v>4505.6875601514639</v>
      </c>
      <c r="AB4" s="94">
        <v>4776.0288137605512</v>
      </c>
      <c r="AC4" s="94">
        <v>5062.5905425861847</v>
      </c>
      <c r="AD4" s="94">
        <v>5366.3459751413557</v>
      </c>
      <c r="AE4" s="94">
        <v>5688.3267336498366</v>
      </c>
      <c r="AF4" s="94">
        <v>6029.6263376688266</v>
      </c>
      <c r="AG4" s="94">
        <v>6391.4039179289557</v>
      </c>
      <c r="AH4" s="94">
        <v>6774.8881530046929</v>
      </c>
      <c r="AI4" s="94">
        <v>7181.3814421849738</v>
      </c>
      <c r="AJ4" s="94">
        <v>7612.2643287160727</v>
      </c>
    </row>
    <row r="5" spans="1:36">
      <c r="M5" s="88" t="s">
        <v>258</v>
      </c>
      <c r="N5" s="94">
        <v>3736</v>
      </c>
      <c r="O5" s="94">
        <v>4011.2771961379872</v>
      </c>
      <c r="P5" s="94">
        <v>4313.4571642373539</v>
      </c>
      <c r="Q5" s="94">
        <v>5173.46575789499</v>
      </c>
      <c r="R5" s="94">
        <v>5813.9591909501905</v>
      </c>
      <c r="S5" s="94">
        <v>6412.1929791280818</v>
      </c>
      <c r="T5" s="94">
        <v>6919.9961606162906</v>
      </c>
      <c r="U5" s="94">
        <v>7288.1664668945641</v>
      </c>
      <c r="V5" s="94">
        <v>7550.6607844311347</v>
      </c>
      <c r="W5" s="94">
        <v>7697.8075976803639</v>
      </c>
      <c r="X5" s="94">
        <v>7830.6303378378443</v>
      </c>
      <c r="Y5" s="94">
        <v>7949.8177065186583</v>
      </c>
      <c r="Z5" s="94">
        <v>8056.0337730504252</v>
      </c>
      <c r="AA5" s="94">
        <v>8149.9183367090445</v>
      </c>
      <c r="AB5" s="94">
        <v>8232.0873708206655</v>
      </c>
      <c r="AC5" s="94">
        <v>8303.1335274572921</v>
      </c>
      <c r="AD5" s="94">
        <v>8363.6266863040328</v>
      </c>
      <c r="AE5" s="94">
        <v>8414.1145349211347</v>
      </c>
      <c r="AF5" s="94">
        <v>8455.1231703951544</v>
      </c>
      <c r="AG5" s="94">
        <v>8525.0738303547914</v>
      </c>
      <c r="AH5" s="94">
        <v>8587.0021520449172</v>
      </c>
      <c r="AI5" s="94">
        <v>8641.2536318287148</v>
      </c>
      <c r="AJ5" s="94">
        <v>8688.1623564584497</v>
      </c>
    </row>
    <row r="6" spans="1:36">
      <c r="M6" s="88" t="s">
        <v>243</v>
      </c>
      <c r="N6" s="94">
        <v>2265.6100000000006</v>
      </c>
      <c r="O6" s="94">
        <v>2314.4098055721224</v>
      </c>
      <c r="P6" s="94">
        <v>2449.5695859176112</v>
      </c>
      <c r="Q6" s="94">
        <v>2586.6536275759427</v>
      </c>
      <c r="R6" s="94">
        <v>2725.8097254491058</v>
      </c>
      <c r="S6" s="94">
        <v>2930.9572583483518</v>
      </c>
      <c r="T6" s="94">
        <v>3048.1266365979786</v>
      </c>
      <c r="U6" s="94">
        <v>3141.7104941838434</v>
      </c>
      <c r="V6" s="94">
        <v>3262.3242785682187</v>
      </c>
      <c r="W6" s="94">
        <v>3350.0941609250922</v>
      </c>
      <c r="X6" s="94">
        <v>3462.9670104977185</v>
      </c>
      <c r="Y6" s="94">
        <v>3552.8943654182813</v>
      </c>
      <c r="Z6" s="94">
        <v>3713.6500250071495</v>
      </c>
      <c r="AA6" s="94">
        <v>3841.3750100386883</v>
      </c>
      <c r="AB6" s="94">
        <v>4004.0316906691942</v>
      </c>
      <c r="AC6" s="94">
        <v>4133.5852495038489</v>
      </c>
      <c r="AD6" s="94">
        <v>4298.0033776520968</v>
      </c>
      <c r="AE6" s="94">
        <v>4429.2560130570182</v>
      </c>
      <c r="AF6" s="94">
        <v>4595.315113996091</v>
      </c>
      <c r="AG6" s="94">
        <v>4728.1544620361874</v>
      </c>
      <c r="AH6" s="94">
        <v>4895.7494898057157</v>
      </c>
      <c r="AI6" s="94">
        <v>5030.0771297961392</v>
      </c>
      <c r="AJ6" s="94">
        <v>5199.1156810782795</v>
      </c>
    </row>
    <row r="7" spans="1:36">
      <c r="M7" s="92"/>
      <c r="N7" s="112">
        <f t="shared" ref="N7:AJ7" si="0">SUM(N3:N6)</f>
        <v>9805.41</v>
      </c>
      <c r="O7" s="112">
        <f t="shared" si="0"/>
        <v>11039.919181841327</v>
      </c>
      <c r="P7" s="112">
        <f t="shared" si="0"/>
        <v>12199.741110417399</v>
      </c>
      <c r="Q7" s="112">
        <f t="shared" si="0"/>
        <v>13987.481245733366</v>
      </c>
      <c r="R7" s="112">
        <f t="shared" si="0"/>
        <v>14954.40836866173</v>
      </c>
      <c r="S7" s="112">
        <f t="shared" si="0"/>
        <v>15971.136988518867</v>
      </c>
      <c r="T7" s="112">
        <f t="shared" si="0"/>
        <v>16795.377133414702</v>
      </c>
      <c r="U7" s="112">
        <f t="shared" si="0"/>
        <v>17512.110932048992</v>
      </c>
      <c r="V7" s="112">
        <f t="shared" si="0"/>
        <v>18130.851505805782</v>
      </c>
      <c r="W7" s="112">
        <f t="shared" si="0"/>
        <v>18584.211112174427</v>
      </c>
      <c r="X7" s="112">
        <f t="shared" si="0"/>
        <v>18909.092774198994</v>
      </c>
      <c r="Y7" s="112">
        <f t="shared" si="0"/>
        <v>19411.557960288188</v>
      </c>
      <c r="Z7" s="112">
        <f t="shared" si="0"/>
        <v>19991.132439709902</v>
      </c>
      <c r="AA7" s="112">
        <f t="shared" si="0"/>
        <v>20539.780906899199</v>
      </c>
      <c r="AB7" s="112">
        <f t="shared" si="0"/>
        <v>21126.947875250415</v>
      </c>
      <c r="AC7" s="112">
        <f t="shared" si="0"/>
        <v>21736.109319547326</v>
      </c>
      <c r="AD7" s="112">
        <f t="shared" si="0"/>
        <v>22336.776039097487</v>
      </c>
      <c r="AE7" s="112">
        <f t="shared" si="0"/>
        <v>22912.497281627991</v>
      </c>
      <c r="AF7" s="112">
        <f t="shared" si="0"/>
        <v>23532.864622060071</v>
      </c>
      <c r="AG7" s="112">
        <f t="shared" si="0"/>
        <v>24219.432210319937</v>
      </c>
      <c r="AH7" s="112">
        <f t="shared" si="0"/>
        <v>24904.439794855327</v>
      </c>
      <c r="AI7" s="112">
        <f t="shared" si="0"/>
        <v>25571.512203809827</v>
      </c>
      <c r="AJ7" s="112">
        <f t="shared" si="0"/>
        <v>26290.3423662528</v>
      </c>
    </row>
    <row r="10" spans="1:36">
      <c r="A10" s="9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41" spans="1:1" s="126" customFormat="1"/>
    <row r="42" spans="1:1" s="126" customFormat="1"/>
    <row r="43" spans="1:1" s="126" customFormat="1">
      <c r="A43" s="92"/>
    </row>
    <row r="44" spans="1:1" s="126" customFormat="1"/>
    <row r="45" spans="1:1" s="126" customFormat="1"/>
    <row r="46" spans="1:1" s="126" customFormat="1"/>
    <row r="47" spans="1:1" s="126" customFormat="1"/>
    <row r="48" spans="1:1" s="126" customFormat="1"/>
    <row r="49" s="126" customFormat="1"/>
    <row r="50" s="126" customFormat="1"/>
    <row r="51" s="126" customFormat="1"/>
    <row r="52" s="126" customFormat="1"/>
    <row r="53" s="126" customFormat="1"/>
    <row r="54" s="126" customFormat="1"/>
    <row r="55" s="126" customFormat="1"/>
    <row r="56" s="126" customFormat="1"/>
    <row r="57" s="126" customFormat="1"/>
    <row r="58" s="126" customFormat="1"/>
    <row r="59" s="126" customFormat="1"/>
    <row r="60" s="126" customFormat="1"/>
    <row r="61" s="126" customFormat="1"/>
    <row r="62" s="126" customFormat="1"/>
    <row r="63" s="126" customFormat="1"/>
    <row r="64" s="126" customFormat="1"/>
    <row r="65" s="126" customFormat="1"/>
    <row r="66" s="126" customFormat="1"/>
    <row r="67" s="126" customFormat="1"/>
    <row r="68" s="126" customFormat="1"/>
    <row r="69" s="126" customFormat="1"/>
    <row r="70" s="126" customFormat="1"/>
    <row r="71" s="126" customFormat="1"/>
  </sheetData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E64097"/>
  </sheetPr>
  <dimension ref="A1:AH69"/>
  <sheetViews>
    <sheetView showGridLines="0" zoomScaleNormal="100" workbookViewId="0"/>
  </sheetViews>
  <sheetFormatPr defaultRowHeight="12"/>
  <cols>
    <col min="1" max="1" width="27.5703125" style="88" customWidth="1"/>
    <col min="2" max="10" width="9.140625" style="88"/>
    <col min="11" max="11" width="15.85546875" style="88" bestFit="1" customWidth="1"/>
    <col min="12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4">
      <c r="A1" s="92" t="s">
        <v>284</v>
      </c>
    </row>
    <row r="2" spans="1:34">
      <c r="A2" s="92"/>
      <c r="L2" s="96" t="s">
        <v>30</v>
      </c>
      <c r="M2" s="96" t="s">
        <v>31</v>
      </c>
      <c r="N2" s="96" t="s">
        <v>32</v>
      </c>
      <c r="O2" s="96" t="s">
        <v>33</v>
      </c>
      <c r="P2" s="96" t="s">
        <v>34</v>
      </c>
      <c r="Q2" s="96" t="s">
        <v>35</v>
      </c>
      <c r="R2" s="96" t="s">
        <v>36</v>
      </c>
      <c r="S2" s="96" t="s">
        <v>37</v>
      </c>
      <c r="T2" s="96" t="s">
        <v>38</v>
      </c>
      <c r="U2" s="96" t="s">
        <v>39</v>
      </c>
      <c r="V2" s="96" t="s">
        <v>40</v>
      </c>
      <c r="W2" s="96" t="s">
        <v>41</v>
      </c>
      <c r="X2" s="96" t="s">
        <v>42</v>
      </c>
      <c r="Y2" s="96" t="s">
        <v>43</v>
      </c>
      <c r="Z2" s="96" t="s">
        <v>44</v>
      </c>
      <c r="AA2" s="96" t="s">
        <v>45</v>
      </c>
      <c r="AB2" s="96" t="s">
        <v>46</v>
      </c>
      <c r="AC2" s="96" t="s">
        <v>47</v>
      </c>
      <c r="AD2" s="96" t="s">
        <v>48</v>
      </c>
      <c r="AE2" s="96" t="s">
        <v>49</v>
      </c>
      <c r="AF2" s="96" t="s">
        <v>50</v>
      </c>
      <c r="AG2" s="96" t="s">
        <v>51</v>
      </c>
      <c r="AH2" s="96" t="s">
        <v>52</v>
      </c>
    </row>
    <row r="3" spans="1:34">
      <c r="A3" s="92"/>
      <c r="K3" s="88" t="s">
        <v>282</v>
      </c>
      <c r="L3" s="127">
        <v>11.020885920000003</v>
      </c>
      <c r="M3" s="127">
        <v>11.203040913872206</v>
      </c>
      <c r="N3" s="127">
        <v>11.385195907744409</v>
      </c>
      <c r="O3" s="127">
        <v>11.805675907744408</v>
      </c>
      <c r="P3" s="127">
        <v>12.094755907744409</v>
      </c>
      <c r="Q3" s="127">
        <v>12.383835907744407</v>
      </c>
      <c r="R3" s="127">
        <v>12.672915907744407</v>
      </c>
      <c r="S3" s="127">
        <v>13.093395907744409</v>
      </c>
      <c r="T3" s="127">
        <v>13.382475907744409</v>
      </c>
      <c r="U3" s="127">
        <v>13.671555907744411</v>
      </c>
      <c r="V3" s="127">
        <v>13.259065920000001</v>
      </c>
      <c r="W3" s="127">
        <v>13.737361920000001</v>
      </c>
      <c r="X3" s="127">
        <v>14.084257920000004</v>
      </c>
      <c r="Y3" s="127">
        <v>14.43115392</v>
      </c>
      <c r="Z3" s="127">
        <v>14.778049920000003</v>
      </c>
      <c r="AA3" s="127">
        <v>15.256345920000001</v>
      </c>
      <c r="AB3" s="127">
        <v>15.603241920000002</v>
      </c>
      <c r="AC3" s="127">
        <v>15.950137920000003</v>
      </c>
      <c r="AD3" s="127">
        <v>16.297033919999997</v>
      </c>
      <c r="AE3" s="127">
        <v>16.775329919999997</v>
      </c>
      <c r="AF3" s="127">
        <v>17.122225919999998</v>
      </c>
      <c r="AG3" s="127">
        <v>17.469121919999996</v>
      </c>
      <c r="AH3" s="127">
        <v>17.81601792</v>
      </c>
    </row>
    <row r="4" spans="1:34">
      <c r="K4" s="88" t="s">
        <v>245</v>
      </c>
      <c r="L4" s="127">
        <v>0.51745320000000006</v>
      </c>
      <c r="M4" s="127">
        <v>1.3583146500000001</v>
      </c>
      <c r="N4" s="127">
        <v>2.0180674799999996</v>
      </c>
      <c r="O4" s="127">
        <v>2.6739394109999997</v>
      </c>
      <c r="P4" s="127">
        <v>2.7965840986512003</v>
      </c>
      <c r="Q4" s="127">
        <v>2.9443495557556081</v>
      </c>
      <c r="R4" s="127">
        <v>3.0785478008138565</v>
      </c>
      <c r="S4" s="127">
        <v>3.2182501768783744</v>
      </c>
      <c r="T4" s="127">
        <v>3.387489626739391</v>
      </c>
      <c r="U4" s="127">
        <v>3.5401652155501808</v>
      </c>
      <c r="V4" s="127">
        <v>3.6989669123620024</v>
      </c>
      <c r="W4" s="127">
        <v>3.8640802180152636</v>
      </c>
      <c r="X4" s="127">
        <v>4.0959250310961792</v>
      </c>
      <c r="Y4" s="127">
        <v>4.3416805329619512</v>
      </c>
      <c r="Z4" s="127">
        <v>4.6021813649396668</v>
      </c>
      <c r="AA4" s="127">
        <v>4.8783122468360478</v>
      </c>
      <c r="AB4" s="127">
        <v>5.1710109816462104</v>
      </c>
      <c r="AC4" s="127">
        <v>5.4812716405449828</v>
      </c>
      <c r="AD4" s="127">
        <v>5.8101479389776811</v>
      </c>
      <c r="AE4" s="127">
        <v>6.1587568153163419</v>
      </c>
      <c r="AF4" s="127">
        <v>6.5282822242353227</v>
      </c>
      <c r="AG4" s="127">
        <v>6.9199791576894416</v>
      </c>
      <c r="AH4" s="127">
        <v>7.3351779071508068</v>
      </c>
    </row>
    <row r="5" spans="1:34">
      <c r="K5" s="88" t="s">
        <v>258</v>
      </c>
      <c r="L5" s="127">
        <v>9.7900008000000014</v>
      </c>
      <c r="M5" s="127">
        <v>10.470456706687255</v>
      </c>
      <c r="N5" s="127">
        <v>11.211643732441384</v>
      </c>
      <c r="O5" s="127">
        <v>13.394919610964832</v>
      </c>
      <c r="P5" s="127">
        <v>14.99509270356263</v>
      </c>
      <c r="Q5" s="127">
        <v>16.49161133920536</v>
      </c>
      <c r="R5" s="127">
        <v>17.737150982759637</v>
      </c>
      <c r="S5" s="127">
        <v>18.640199109998989</v>
      </c>
      <c r="T5" s="127">
        <v>19.284045172052689</v>
      </c>
      <c r="U5" s="127">
        <v>19.644966875590399</v>
      </c>
      <c r="V5" s="127">
        <v>19.970754492648666</v>
      </c>
      <c r="W5" s="127">
        <v>20.263097270548968</v>
      </c>
      <c r="X5" s="127">
        <v>20.523624038538085</v>
      </c>
      <c r="Y5" s="127">
        <v>20.753904096279946</v>
      </c>
      <c r="Z5" s="127">
        <v>20.95544830314893</v>
      </c>
      <c r="AA5" s="127">
        <v>21.129710316147246</v>
      </c>
      <c r="AB5" s="127">
        <v>21.278087936166536</v>
      </c>
      <c r="AC5" s="127">
        <v>21.401924531254561</v>
      </c>
      <c r="AD5" s="127">
        <v>21.502510512345236</v>
      </c>
      <c r="AE5" s="127">
        <v>21.674085491094232</v>
      </c>
      <c r="AF5" s="127">
        <v>21.82598327853578</v>
      </c>
      <c r="AG5" s="127">
        <v>21.95905130814948</v>
      </c>
      <c r="AH5" s="127">
        <v>22.074109027921292</v>
      </c>
    </row>
    <row r="6" spans="1:34">
      <c r="K6" s="88" t="s">
        <v>243</v>
      </c>
      <c r="L6" s="127">
        <v>9.6157623852</v>
      </c>
      <c r="M6" s="127">
        <v>9.7590697880166974</v>
      </c>
      <c r="N6" s="127">
        <v>10.232967814359991</v>
      </c>
      <c r="O6" s="127">
        <v>10.690611858300377</v>
      </c>
      <c r="P6" s="127">
        <v>11.132290591803621</v>
      </c>
      <c r="Q6" s="127">
        <v>11.919930537147142</v>
      </c>
      <c r="R6" s="127">
        <v>12.285923682459691</v>
      </c>
      <c r="S6" s="127">
        <v>12.599726332641151</v>
      </c>
      <c r="T6" s="127">
        <v>12.980591814136272</v>
      </c>
      <c r="U6" s="127">
        <v>13.269591348313828</v>
      </c>
      <c r="V6" s="127">
        <v>13.631624272989853</v>
      </c>
      <c r="W6" s="127">
        <v>13.929827844020819</v>
      </c>
      <c r="X6" s="127">
        <v>14.507986065799695</v>
      </c>
      <c r="Y6" s="127">
        <v>14.993481546236058</v>
      </c>
      <c r="Z6" s="127">
        <v>15.579749751901083</v>
      </c>
      <c r="AA6" s="127">
        <v>16.073046147610395</v>
      </c>
      <c r="AB6" s="127">
        <v>16.666828899759814</v>
      </c>
      <c r="AC6" s="127">
        <v>17.167373760007074</v>
      </c>
      <c r="AD6" s="127">
        <v>17.768157098998888</v>
      </c>
      <c r="AE6" s="127">
        <v>18.275471065753315</v>
      </c>
      <c r="AF6" s="127">
        <v>18.882806852915071</v>
      </c>
      <c r="AG6" s="127">
        <v>19.396470051724634</v>
      </c>
      <c r="AH6" s="127">
        <v>20.009964083414015</v>
      </c>
    </row>
    <row r="7" spans="1:34">
      <c r="K7" s="92"/>
      <c r="L7" s="112">
        <f t="shared" ref="L7:AH7" si="0">SUM(L3:L6)</f>
        <v>30.944102305200005</v>
      </c>
      <c r="M7" s="112">
        <f t="shared" si="0"/>
        <v>32.790882058576159</v>
      </c>
      <c r="N7" s="112">
        <f t="shared" si="0"/>
        <v>34.847874934545786</v>
      </c>
      <c r="O7" s="112">
        <f t="shared" si="0"/>
        <v>38.565146788009621</v>
      </c>
      <c r="P7" s="112">
        <f t="shared" si="0"/>
        <v>41.01872330176186</v>
      </c>
      <c r="Q7" s="112">
        <f t="shared" si="0"/>
        <v>43.739727339852521</v>
      </c>
      <c r="R7" s="112">
        <f t="shared" si="0"/>
        <v>45.774538373777588</v>
      </c>
      <c r="S7" s="112">
        <f t="shared" si="0"/>
        <v>47.551571527262922</v>
      </c>
      <c r="T7" s="112">
        <f t="shared" si="0"/>
        <v>49.034602520672763</v>
      </c>
      <c r="U7" s="112">
        <f t="shared" si="0"/>
        <v>50.126279347198818</v>
      </c>
      <c r="V7" s="112">
        <f t="shared" si="0"/>
        <v>50.560411598000528</v>
      </c>
      <c r="W7" s="112">
        <f t="shared" si="0"/>
        <v>51.794367252585054</v>
      </c>
      <c r="X7" s="112">
        <f t="shared" si="0"/>
        <v>53.211793055433972</v>
      </c>
      <c r="Y7" s="112">
        <f t="shared" si="0"/>
        <v>54.520220095477953</v>
      </c>
      <c r="Z7" s="112">
        <f t="shared" si="0"/>
        <v>55.915429339989679</v>
      </c>
      <c r="AA7" s="112">
        <f t="shared" si="0"/>
        <v>57.337414630593685</v>
      </c>
      <c r="AB7" s="112">
        <f t="shared" si="0"/>
        <v>58.719169737572564</v>
      </c>
      <c r="AC7" s="112">
        <f t="shared" si="0"/>
        <v>60.000707851806617</v>
      </c>
      <c r="AD7" s="112">
        <f t="shared" si="0"/>
        <v>61.377849470321806</v>
      </c>
      <c r="AE7" s="112">
        <f t="shared" si="0"/>
        <v>62.883643292163889</v>
      </c>
      <c r="AF7" s="112">
        <f t="shared" si="0"/>
        <v>64.359298275686172</v>
      </c>
      <c r="AG7" s="112">
        <f t="shared" si="0"/>
        <v>65.74462243756355</v>
      </c>
      <c r="AH7" s="112">
        <f t="shared" si="0"/>
        <v>67.235268938486115</v>
      </c>
    </row>
    <row r="39" spans="1:1" s="126" customFormat="1"/>
    <row r="40" spans="1:1" s="126" customFormat="1"/>
    <row r="41" spans="1:1" s="126" customFormat="1">
      <c r="A41" s="92"/>
    </row>
    <row r="42" spans="1:1" s="126" customFormat="1"/>
    <row r="43" spans="1:1" s="126" customFormat="1"/>
    <row r="44" spans="1:1" s="126" customFormat="1"/>
    <row r="45" spans="1:1" s="126" customFormat="1"/>
    <row r="46" spans="1:1" s="126" customFormat="1"/>
    <row r="47" spans="1:1" s="126" customFormat="1"/>
    <row r="48" spans="1:1" s="126" customFormat="1"/>
    <row r="49" s="126" customFormat="1"/>
    <row r="50" s="126" customFormat="1"/>
    <row r="51" s="126" customFormat="1"/>
    <row r="52" s="126" customFormat="1"/>
    <row r="53" s="126" customFormat="1"/>
    <row r="54" s="126" customFormat="1"/>
    <row r="55" s="126" customFormat="1"/>
    <row r="56" s="126" customFormat="1"/>
    <row r="57" s="126" customFormat="1"/>
    <row r="58" s="126" customFormat="1"/>
    <row r="59" s="126" customFormat="1"/>
    <row r="60" s="126" customFormat="1"/>
    <row r="61" s="126" customFormat="1"/>
    <row r="62" s="126" customFormat="1"/>
    <row r="63" s="126" customFormat="1"/>
    <row r="64" s="126" customFormat="1"/>
    <row r="65" s="126" customFormat="1"/>
    <row r="66" s="126" customFormat="1"/>
    <row r="67" s="126" customFormat="1"/>
    <row r="68" s="126" customFormat="1"/>
    <row r="69" s="126" customFormat="1"/>
  </sheetData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rgb="FFE64097"/>
  </sheetPr>
  <dimension ref="A1:AM90"/>
  <sheetViews>
    <sheetView showGridLines="0" zoomScaleNormal="100" workbookViewId="0"/>
  </sheetViews>
  <sheetFormatPr defaultRowHeight="12"/>
  <cols>
    <col min="1" max="1" width="27.5703125" style="88" customWidth="1"/>
    <col min="2" max="15" width="9.140625" style="88"/>
    <col min="16" max="16" width="15.85546875" style="88" bestFit="1" customWidth="1"/>
    <col min="17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9">
      <c r="A1" s="92" t="s">
        <v>285</v>
      </c>
    </row>
    <row r="2" spans="1:39">
      <c r="Q2" s="96" t="s">
        <v>30</v>
      </c>
      <c r="R2" s="96" t="s">
        <v>31</v>
      </c>
      <c r="S2" s="96" t="s">
        <v>32</v>
      </c>
      <c r="T2" s="96" t="s">
        <v>33</v>
      </c>
      <c r="U2" s="96" t="s">
        <v>34</v>
      </c>
      <c r="V2" s="96" t="s">
        <v>35</v>
      </c>
      <c r="W2" s="96" t="s">
        <v>36</v>
      </c>
      <c r="X2" s="96" t="s">
        <v>37</v>
      </c>
      <c r="Y2" s="96" t="s">
        <v>38</v>
      </c>
      <c r="Z2" s="96" t="s">
        <v>39</v>
      </c>
      <c r="AA2" s="96" t="s">
        <v>40</v>
      </c>
      <c r="AB2" s="96" t="s">
        <v>41</v>
      </c>
      <c r="AC2" s="96" t="s">
        <v>42</v>
      </c>
      <c r="AD2" s="96" t="s">
        <v>43</v>
      </c>
      <c r="AE2" s="96" t="s">
        <v>44</v>
      </c>
      <c r="AF2" s="96" t="s">
        <v>45</v>
      </c>
      <c r="AG2" s="96" t="s">
        <v>46</v>
      </c>
      <c r="AH2" s="96" t="s">
        <v>47</v>
      </c>
      <c r="AI2" s="96" t="s">
        <v>48</v>
      </c>
      <c r="AJ2" s="96" t="s">
        <v>49</v>
      </c>
      <c r="AK2" s="96" t="s">
        <v>50</v>
      </c>
      <c r="AL2" s="96" t="s">
        <v>51</v>
      </c>
      <c r="AM2" s="96" t="s">
        <v>52</v>
      </c>
    </row>
    <row r="3" spans="1:39">
      <c r="P3" s="88" t="s">
        <v>282</v>
      </c>
      <c r="Q3" s="94">
        <v>3266.8</v>
      </c>
      <c r="R3" s="94">
        <v>3304.6071801312173</v>
      </c>
      <c r="S3" s="94">
        <v>3342.414360262434</v>
      </c>
      <c r="T3" s="94">
        <v>3435.414360262434</v>
      </c>
      <c r="U3" s="94">
        <v>3453.414360262434</v>
      </c>
      <c r="V3" s="94">
        <v>3546.414360262434</v>
      </c>
      <c r="W3" s="94">
        <v>3564.414360262434</v>
      </c>
      <c r="X3" s="94">
        <v>3657.414360262434</v>
      </c>
      <c r="Y3" s="94">
        <v>3675.414360262434</v>
      </c>
      <c r="Z3" s="94">
        <v>3768.414360262434</v>
      </c>
      <c r="AA3" s="94">
        <v>3640.8</v>
      </c>
      <c r="AB3" s="94">
        <v>3730.8</v>
      </c>
      <c r="AC3" s="94">
        <v>3745.8</v>
      </c>
      <c r="AD3" s="94">
        <v>3835.8</v>
      </c>
      <c r="AE3" s="94">
        <v>3850.8</v>
      </c>
      <c r="AF3" s="94">
        <v>3940.8</v>
      </c>
      <c r="AG3" s="94">
        <v>3955.8</v>
      </c>
      <c r="AH3" s="94">
        <v>4045.8</v>
      </c>
      <c r="AI3" s="94">
        <v>4060.8</v>
      </c>
      <c r="AJ3" s="94">
        <v>4150.8</v>
      </c>
      <c r="AK3" s="94">
        <v>4165.8</v>
      </c>
      <c r="AL3" s="94">
        <v>4255.8</v>
      </c>
      <c r="AM3" s="94">
        <v>4270.8</v>
      </c>
    </row>
    <row r="4" spans="1:39">
      <c r="P4" s="88" t="s">
        <v>245</v>
      </c>
      <c r="Q4" s="94">
        <v>537</v>
      </c>
      <c r="R4" s="94">
        <v>1342.5</v>
      </c>
      <c r="S4" s="94">
        <v>1745.25</v>
      </c>
      <c r="T4" s="94">
        <v>1757.4667499999998</v>
      </c>
      <c r="U4" s="94">
        <v>1764.86661</v>
      </c>
      <c r="V4" s="94">
        <v>1787.6137796399998</v>
      </c>
      <c r="W4" s="94">
        <v>1872.8372272739996</v>
      </c>
      <c r="X4" s="94">
        <v>1938.4966971243116</v>
      </c>
      <c r="Y4" s="94">
        <v>2017.6714417417984</v>
      </c>
      <c r="Z4" s="94">
        <v>2099.3685676037362</v>
      </c>
      <c r="AA4" s="94">
        <v>2183.605731378836</v>
      </c>
      <c r="AB4" s="94">
        <v>2270.3936279635745</v>
      </c>
      <c r="AC4" s="94">
        <v>2359.7350915055176</v>
      </c>
      <c r="AD4" s="94">
        <v>2451.6241136118251</v>
      </c>
      <c r="AE4" s="94">
        <v>2546.04477204147</v>
      </c>
      <c r="AF4" s="94">
        <v>2642.970062673669</v>
      </c>
      <c r="AG4" s="94">
        <v>2742.3606270023829</v>
      </c>
      <c r="AH4" s="94">
        <v>2844.1633668249174</v>
      </c>
      <c r="AI4" s="94">
        <v>2948.3099371689473</v>
      </c>
      <c r="AJ4" s="94">
        <v>3054.7151078336906</v>
      </c>
      <c r="AK4" s="94">
        <v>3163.274983204396</v>
      </c>
      <c r="AL4" s="94">
        <v>3273.865069231384</v>
      </c>
      <c r="AM4" s="94">
        <v>3386.3381756420745</v>
      </c>
    </row>
    <row r="5" spans="1:39">
      <c r="P5" s="88" t="s">
        <v>258</v>
      </c>
      <c r="Q5" s="94">
        <v>3736</v>
      </c>
      <c r="R5" s="94">
        <v>4011.2771961379872</v>
      </c>
      <c r="S5" s="94">
        <v>4313.4571642373539</v>
      </c>
      <c r="T5" s="94">
        <v>4510.4405982144999</v>
      </c>
      <c r="U5" s="94">
        <v>4665.7993776539934</v>
      </c>
      <c r="V5" s="94">
        <v>4888.6124098678592</v>
      </c>
      <c r="W5" s="94">
        <v>5155.9681137698726</v>
      </c>
      <c r="X5" s="94">
        <v>5423.6103995918702</v>
      </c>
      <c r="Y5" s="94">
        <v>5491.3762092315346</v>
      </c>
      <c r="Z5" s="94">
        <v>5593.1527550622513</v>
      </c>
      <c r="AA5" s="94">
        <v>5685.0218170045091</v>
      </c>
      <c r="AB5" s="94">
        <v>5767.4597470087383</v>
      </c>
      <c r="AC5" s="94">
        <v>5840.9258596932104</v>
      </c>
      <c r="AD5" s="94">
        <v>5905.8626828904225</v>
      </c>
      <c r="AE5" s="94">
        <v>5962.6962648176268</v>
      </c>
      <c r="AF5" s="94">
        <v>6011.8365231579592</v>
      </c>
      <c r="AG5" s="94">
        <v>6053.6776246936224</v>
      </c>
      <c r="AH5" s="94">
        <v>6088.5983866537854</v>
      </c>
      <c r="AI5" s="94">
        <v>6116.9626928566486</v>
      </c>
      <c r="AJ5" s="94">
        <v>6165.3452326620636</v>
      </c>
      <c r="AK5" s="94">
        <v>6208.1789884977343</v>
      </c>
      <c r="AL5" s="94">
        <v>6245.7029286815277</v>
      </c>
      <c r="AM5" s="94">
        <v>6278.1481298837616</v>
      </c>
    </row>
    <row r="6" spans="1:39">
      <c r="P6" s="88" t="s">
        <v>243</v>
      </c>
      <c r="Q6" s="94">
        <v>2265.61</v>
      </c>
      <c r="R6" s="94">
        <v>2314.4098055721224</v>
      </c>
      <c r="S6" s="94">
        <v>2415.5695859176108</v>
      </c>
      <c r="T6" s="94">
        <v>2447.6510803251472</v>
      </c>
      <c r="U6" s="94">
        <v>2476.5792129995766</v>
      </c>
      <c r="V6" s="94">
        <v>2503.1871232081112</v>
      </c>
      <c r="W6" s="94">
        <v>2525.8787603946457</v>
      </c>
      <c r="X6" s="94">
        <v>2552.2417016109421</v>
      </c>
      <c r="Y6" s="94">
        <v>2586.2882457384658</v>
      </c>
      <c r="Z6" s="94">
        <v>2619.6873773371517</v>
      </c>
      <c r="AA6" s="94">
        <v>2652.3734451842729</v>
      </c>
      <c r="AB6" s="94">
        <v>2696.2331076496052</v>
      </c>
      <c r="AC6" s="94">
        <v>2776.6096202377876</v>
      </c>
      <c r="AD6" s="94">
        <v>2857.656582923818</v>
      </c>
      <c r="AE6" s="94">
        <v>2939.3479683991327</v>
      </c>
      <c r="AF6" s="94">
        <v>3021.659694632318</v>
      </c>
      <c r="AG6" s="94">
        <v>3104.5694146407386</v>
      </c>
      <c r="AH6" s="94">
        <v>3188.0563355016911</v>
      </c>
      <c r="AI6" s="94">
        <v>3272.1010616904332</v>
      </c>
      <c r="AJ6" s="94">
        <v>3356.6854587907151</v>
      </c>
      <c r="AK6" s="94">
        <v>3441.792534370521</v>
      </c>
      <c r="AL6" s="94">
        <v>3527.4063334031125</v>
      </c>
      <c r="AM6" s="94">
        <v>3613.5118460791427</v>
      </c>
    </row>
    <row r="7" spans="1:39">
      <c r="Q7" s="112">
        <f t="shared" ref="Q7:AM7" si="0">SUM(Q3:Q6)</f>
        <v>9805.41</v>
      </c>
      <c r="R7" s="112">
        <f t="shared" si="0"/>
        <v>10972.794181841327</v>
      </c>
      <c r="S7" s="112">
        <f t="shared" si="0"/>
        <v>11816.691110417398</v>
      </c>
      <c r="T7" s="112">
        <f t="shared" si="0"/>
        <v>12150.972788802083</v>
      </c>
      <c r="U7" s="112">
        <f t="shared" si="0"/>
        <v>12360.659560916005</v>
      </c>
      <c r="V7" s="112">
        <f t="shared" si="0"/>
        <v>12725.827672978405</v>
      </c>
      <c r="W7" s="112">
        <f t="shared" si="0"/>
        <v>13119.098461700951</v>
      </c>
      <c r="X7" s="112">
        <f t="shared" si="0"/>
        <v>13571.763158589558</v>
      </c>
      <c r="Y7" s="112">
        <f t="shared" si="0"/>
        <v>13770.750256974232</v>
      </c>
      <c r="Z7" s="112">
        <f t="shared" si="0"/>
        <v>14080.623060265574</v>
      </c>
      <c r="AA7" s="112">
        <f t="shared" si="0"/>
        <v>14161.800993567616</v>
      </c>
      <c r="AB7" s="112">
        <f t="shared" si="0"/>
        <v>14464.886482621918</v>
      </c>
      <c r="AC7" s="112">
        <f t="shared" si="0"/>
        <v>14723.070571436518</v>
      </c>
      <c r="AD7" s="112">
        <f t="shared" si="0"/>
        <v>15050.943379426066</v>
      </c>
      <c r="AE7" s="112">
        <f t="shared" si="0"/>
        <v>15298.889005258228</v>
      </c>
      <c r="AF7" s="112">
        <f t="shared" si="0"/>
        <v>15617.266280463948</v>
      </c>
      <c r="AG7" s="112">
        <f t="shared" si="0"/>
        <v>15856.407666336743</v>
      </c>
      <c r="AH7" s="112">
        <f t="shared" si="0"/>
        <v>16166.618088980393</v>
      </c>
      <c r="AI7" s="112">
        <f t="shared" si="0"/>
        <v>16398.173691716031</v>
      </c>
      <c r="AJ7" s="112">
        <f t="shared" si="0"/>
        <v>16727.545799286469</v>
      </c>
      <c r="AK7" s="112">
        <f t="shared" si="0"/>
        <v>16979.046506072653</v>
      </c>
      <c r="AL7" s="112">
        <f t="shared" si="0"/>
        <v>17302.774331316024</v>
      </c>
      <c r="AM7" s="112">
        <f t="shared" si="0"/>
        <v>17548.798151604977</v>
      </c>
    </row>
    <row r="8" spans="1:39" ht="11.25" customHeight="1"/>
    <row r="9" spans="1:39" s="92" customFormat="1"/>
    <row r="10" spans="1:39" s="92" customFormat="1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</row>
    <row r="11" spans="1:39" s="92" customFormat="1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</row>
    <row r="12" spans="1:39" s="92" customFormat="1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39" s="92" customFormat="1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39" s="92" customFormat="1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39" s="92" customFormat="1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39" s="92" customFormat="1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2:24" s="92" customFormat="1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2:24" s="92" customFormat="1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spans="2:24" s="92" customFormat="1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spans="2:24" s="92" customFormat="1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spans="2:24" s="92" customFormat="1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spans="2:24" s="92" customFormat="1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spans="2:24" s="92" customFormat="1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spans="2:24" s="92" customFormat="1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spans="2:24" s="92" customFormat="1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spans="2:24" s="92" customFormat="1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2:24" s="92" customFormat="1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spans="2:24" s="92" customFormat="1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spans="2:24" s="92" customForma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spans="2:24" s="92" customFormat="1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2:24" s="92" customFormat="1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spans="2:24" s="92" customFormat="1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</row>
    <row r="33" spans="2:24" s="92" customFormat="1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</row>
    <row r="34" spans="2:24" s="92" customFormat="1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spans="2:24" s="92" customFormat="1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</row>
    <row r="36" spans="2:24" s="92" customFormat="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37" spans="2:24" s="92" customFormat="1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</row>
    <row r="60" spans="1:1" s="126" customFormat="1"/>
    <row r="61" spans="1:1" s="126" customFormat="1"/>
    <row r="62" spans="1:1" s="126" customFormat="1">
      <c r="A62" s="92"/>
    </row>
    <row r="63" spans="1:1" s="126" customFormat="1"/>
    <row r="64" spans="1:1" s="126" customFormat="1"/>
    <row r="65" s="126" customFormat="1"/>
    <row r="66" s="126" customFormat="1"/>
    <row r="67" s="126" customFormat="1"/>
    <row r="68" s="126" customFormat="1"/>
    <row r="69" s="126" customFormat="1"/>
    <row r="70" s="126" customFormat="1"/>
    <row r="71" s="126" customFormat="1"/>
    <row r="72" s="126" customFormat="1"/>
    <row r="73" s="126" customFormat="1"/>
    <row r="74" s="126" customFormat="1"/>
    <row r="75" s="126" customFormat="1"/>
    <row r="76" s="126" customFormat="1"/>
    <row r="77" s="126" customFormat="1"/>
    <row r="78" s="126" customFormat="1"/>
    <row r="79" s="126" customFormat="1"/>
    <row r="80" s="126" customFormat="1"/>
    <row r="81" s="126" customFormat="1"/>
    <row r="82" s="126" customFormat="1"/>
    <row r="83" s="126" customFormat="1"/>
    <row r="84" s="126" customFormat="1"/>
    <row r="85" s="126" customFormat="1"/>
    <row r="86" s="126" customFormat="1"/>
    <row r="87" s="126" customFormat="1"/>
    <row r="88" s="126" customFormat="1"/>
    <row r="89" s="126" customFormat="1"/>
    <row r="90" s="126" customFormat="1"/>
  </sheetData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E64097"/>
  </sheetPr>
  <dimension ref="A1:AK90"/>
  <sheetViews>
    <sheetView showGridLines="0" zoomScaleNormal="100" workbookViewId="0"/>
  </sheetViews>
  <sheetFormatPr defaultRowHeight="12"/>
  <cols>
    <col min="1" max="1" width="27.5703125" style="88" customWidth="1"/>
    <col min="2" max="13" width="9.140625" style="88"/>
    <col min="14" max="14" width="15.85546875" style="88" bestFit="1" customWidth="1"/>
    <col min="15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7">
      <c r="A1" s="92" t="s">
        <v>286</v>
      </c>
    </row>
    <row r="2" spans="1:37" s="92" customFormat="1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88"/>
      <c r="O2" s="96" t="s">
        <v>30</v>
      </c>
      <c r="P2" s="96" t="s">
        <v>31</v>
      </c>
      <c r="Q2" s="96" t="s">
        <v>32</v>
      </c>
      <c r="R2" s="96" t="s">
        <v>33</v>
      </c>
      <c r="S2" s="96" t="s">
        <v>34</v>
      </c>
      <c r="T2" s="96" t="s">
        <v>35</v>
      </c>
      <c r="U2" s="96" t="s">
        <v>36</v>
      </c>
      <c r="V2" s="96" t="s">
        <v>37</v>
      </c>
      <c r="W2" s="96" t="s">
        <v>38</v>
      </c>
      <c r="X2" s="96" t="s">
        <v>39</v>
      </c>
      <c r="Y2" s="96" t="s">
        <v>40</v>
      </c>
      <c r="Z2" s="96" t="s">
        <v>41</v>
      </c>
      <c r="AA2" s="96" t="s">
        <v>42</v>
      </c>
      <c r="AB2" s="96" t="s">
        <v>43</v>
      </c>
      <c r="AC2" s="96" t="s">
        <v>44</v>
      </c>
      <c r="AD2" s="96" t="s">
        <v>45</v>
      </c>
      <c r="AE2" s="96" t="s">
        <v>46</v>
      </c>
      <c r="AF2" s="96" t="s">
        <v>47</v>
      </c>
      <c r="AG2" s="96" t="s">
        <v>48</v>
      </c>
      <c r="AH2" s="96" t="s">
        <v>49</v>
      </c>
      <c r="AI2" s="96" t="s">
        <v>50</v>
      </c>
      <c r="AJ2" s="96" t="s">
        <v>51</v>
      </c>
      <c r="AK2" s="96" t="s">
        <v>52</v>
      </c>
    </row>
    <row r="3" spans="1:37" s="92" customFormat="1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88" t="s">
        <v>282</v>
      </c>
      <c r="O3" s="127">
        <v>11.020885920000003</v>
      </c>
      <c r="P3" s="127">
        <v>11.203040913872206</v>
      </c>
      <c r="Q3" s="127">
        <v>11.385195907744409</v>
      </c>
      <c r="R3" s="127">
        <v>11.66901990774441</v>
      </c>
      <c r="S3" s="127">
        <v>11.75574390774441</v>
      </c>
      <c r="T3" s="127">
        <v>12.039567907744409</v>
      </c>
      <c r="U3" s="127">
        <v>12.12629190774441</v>
      </c>
      <c r="V3" s="127">
        <v>12.410115907744411</v>
      </c>
      <c r="W3" s="127">
        <v>12.496839907744411</v>
      </c>
      <c r="X3" s="127">
        <v>12.780663907744408</v>
      </c>
      <c r="Y3" s="127">
        <v>12.165817920000002</v>
      </c>
      <c r="Z3" s="127">
        <v>12.435187920000001</v>
      </c>
      <c r="AA3" s="127">
        <v>12.50745792</v>
      </c>
      <c r="AB3" s="127">
        <v>12.776827920000001</v>
      </c>
      <c r="AC3" s="127">
        <v>12.84909792</v>
      </c>
      <c r="AD3" s="127">
        <v>13.118467920000001</v>
      </c>
      <c r="AE3" s="127">
        <v>13.190737920000002</v>
      </c>
      <c r="AF3" s="127">
        <v>13.460107920000002</v>
      </c>
      <c r="AG3" s="127">
        <v>13.532377920000002</v>
      </c>
      <c r="AH3" s="127">
        <v>13.801747920000002</v>
      </c>
      <c r="AI3" s="127">
        <v>13.874017920000002</v>
      </c>
      <c r="AJ3" s="127">
        <v>14.143387920000002</v>
      </c>
      <c r="AK3" s="127">
        <v>14.215657920000002</v>
      </c>
    </row>
    <row r="4" spans="1:37">
      <c r="N4" s="88" t="s">
        <v>245</v>
      </c>
      <c r="O4" s="127">
        <v>0.51745320000000006</v>
      </c>
      <c r="P4" s="127">
        <v>1.293633</v>
      </c>
      <c r="Q4" s="127">
        <v>1.6817229</v>
      </c>
      <c r="R4" s="127">
        <v>1.6934949603</v>
      </c>
      <c r="S4" s="127">
        <v>1.700625465396</v>
      </c>
      <c r="T4" s="127">
        <v>1.7225446380611038</v>
      </c>
      <c r="U4" s="127">
        <v>1.8046659522012261</v>
      </c>
      <c r="V4" s="127">
        <v>1.8679354173489864</v>
      </c>
      <c r="W4" s="127">
        <v>1.944228201262397</v>
      </c>
      <c r="X4" s="127">
        <v>2.0229515517429602</v>
      </c>
      <c r="Y4" s="127">
        <v>2.104122482756646</v>
      </c>
      <c r="Z4" s="127">
        <v>2.1877512999057007</v>
      </c>
      <c r="AA4" s="127">
        <v>2.2738407341747164</v>
      </c>
      <c r="AB4" s="127">
        <v>2.3623849958763548</v>
      </c>
      <c r="AC4" s="127">
        <v>2.4533687423391601</v>
      </c>
      <c r="AD4" s="127">
        <v>2.5467659523923474</v>
      </c>
      <c r="AE4" s="127">
        <v>2.6425387001794962</v>
      </c>
      <c r="AF4" s="127">
        <v>2.7406358202724905</v>
      </c>
      <c r="AG4" s="127">
        <v>2.8409914554559976</v>
      </c>
      <c r="AH4" s="127">
        <v>2.9435234779085451</v>
      </c>
      <c r="AI4" s="127">
        <v>3.0481317738157565</v>
      </c>
      <c r="AJ4" s="127">
        <v>3.154696380711361</v>
      </c>
      <c r="AK4" s="127">
        <v>3.2630754660487029</v>
      </c>
    </row>
    <row r="5" spans="1:37">
      <c r="N5" s="88" t="s">
        <v>258</v>
      </c>
      <c r="O5" s="127">
        <v>9.7900008000000014</v>
      </c>
      <c r="P5" s="127">
        <v>10.470456706687255</v>
      </c>
      <c r="Q5" s="127">
        <v>11.211643732441384</v>
      </c>
      <c r="R5" s="127">
        <v>11.768651499300525</v>
      </c>
      <c r="S5" s="127">
        <v>12.178886313509715</v>
      </c>
      <c r="T5" s="127">
        <v>12.754572918923888</v>
      </c>
      <c r="U5" s="127">
        <v>13.410342989454746</v>
      </c>
      <c r="V5" s="127">
        <v>14.066815988118941</v>
      </c>
      <c r="W5" s="127">
        <v>14.233031966003111</v>
      </c>
      <c r="X5" s="127">
        <v>14.482669477616691</v>
      </c>
      <c r="Y5" s="127">
        <v>14.708005912748661</v>
      </c>
      <c r="Z5" s="127">
        <v>14.910209667463032</v>
      </c>
      <c r="AA5" s="127">
        <v>15.090407348655509</v>
      </c>
      <c r="AB5" s="127">
        <v>15.249684388593629</v>
      </c>
      <c r="AC5" s="127">
        <v>15.389085798344677</v>
      </c>
      <c r="AD5" s="127">
        <v>15.509617024001843</v>
      </c>
      <c r="AE5" s="127">
        <v>15.612244877848518</v>
      </c>
      <c r="AF5" s="127">
        <v>15.697898522784406</v>
      </c>
      <c r="AG5" s="127">
        <v>15.76747049303879</v>
      </c>
      <c r="AH5" s="127">
        <v>15.886143186673509</v>
      </c>
      <c r="AI5" s="127">
        <v>15.991205822987245</v>
      </c>
      <c r="AJ5" s="127">
        <v>16.083244543470052</v>
      </c>
      <c r="AK5" s="127">
        <v>16.162826132978893</v>
      </c>
    </row>
    <row r="6" spans="1:37">
      <c r="N6" s="88" t="s">
        <v>243</v>
      </c>
      <c r="O6" s="127">
        <v>9.6157623852</v>
      </c>
      <c r="P6" s="127">
        <v>9.7590697880166974</v>
      </c>
      <c r="Q6" s="127">
        <v>10.136169814359992</v>
      </c>
      <c r="R6" s="127">
        <v>10.217874404142393</v>
      </c>
      <c r="S6" s="127">
        <v>10.288744346285577</v>
      </c>
      <c r="T6" s="127">
        <v>10.351603910104279</v>
      </c>
      <c r="U6" s="127">
        <v>10.400671002931174</v>
      </c>
      <c r="V6" s="127">
        <v>10.46603151031008</v>
      </c>
      <c r="W6" s="127">
        <v>10.55886490972615</v>
      </c>
      <c r="X6" s="127">
        <v>10.649733300651935</v>
      </c>
      <c r="Y6" s="127">
        <v>10.738356607093133</v>
      </c>
      <c r="Z6" s="127">
        <v>10.867349201374395</v>
      </c>
      <c r="AA6" s="127">
        <v>11.178169743938119</v>
      </c>
      <c r="AB6" s="127">
        <v>11.491850507073272</v>
      </c>
      <c r="AC6" s="127">
        <v>11.808280455158247</v>
      </c>
      <c r="AD6" s="127">
        <v>12.127356851357186</v>
      </c>
      <c r="AE6" s="127">
        <v>12.448984360760535</v>
      </c>
      <c r="AF6" s="127">
        <v>12.77307427826489</v>
      </c>
      <c r="AG6" s="127">
        <v>13.099543860234228</v>
      </c>
      <c r="AH6" s="127">
        <v>13.428315743072707</v>
      </c>
      <c r="AI6" s="127">
        <v>13.759317435026254</v>
      </c>
      <c r="AJ6" s="127">
        <v>14.092480870036198</v>
      </c>
      <c r="AK6" s="127">
        <v>14.427742014454687</v>
      </c>
    </row>
    <row r="7" spans="1:37">
      <c r="N7" s="92"/>
      <c r="O7" s="112">
        <f t="shared" ref="O7:AK7" si="0">SUM(O3:O6)</f>
        <v>30.944102305200005</v>
      </c>
      <c r="P7" s="112">
        <f t="shared" si="0"/>
        <v>32.726200408576155</v>
      </c>
      <c r="Q7" s="112">
        <f t="shared" si="0"/>
        <v>34.414732354545791</v>
      </c>
      <c r="R7" s="112">
        <f t="shared" si="0"/>
        <v>35.349040771487324</v>
      </c>
      <c r="S7" s="112">
        <f t="shared" si="0"/>
        <v>35.924000032935702</v>
      </c>
      <c r="T7" s="112">
        <f t="shared" si="0"/>
        <v>36.86828937483368</v>
      </c>
      <c r="U7" s="112">
        <f t="shared" si="0"/>
        <v>37.741971852331559</v>
      </c>
      <c r="V7" s="112">
        <f t="shared" si="0"/>
        <v>38.810898823522422</v>
      </c>
      <c r="W7" s="112">
        <f t="shared" si="0"/>
        <v>39.232964984736071</v>
      </c>
      <c r="X7" s="112">
        <f t="shared" si="0"/>
        <v>39.936018237755988</v>
      </c>
      <c r="Y7" s="112">
        <f t="shared" si="0"/>
        <v>39.716302922598437</v>
      </c>
      <c r="Z7" s="112">
        <f t="shared" si="0"/>
        <v>40.400498088743127</v>
      </c>
      <c r="AA7" s="112">
        <f t="shared" si="0"/>
        <v>41.049875746768343</v>
      </c>
      <c r="AB7" s="112">
        <f t="shared" si="0"/>
        <v>41.880747811543259</v>
      </c>
      <c r="AC7" s="112">
        <f t="shared" si="0"/>
        <v>42.499832915842084</v>
      </c>
      <c r="AD7" s="112">
        <f t="shared" si="0"/>
        <v>43.302207747751375</v>
      </c>
      <c r="AE7" s="112">
        <f t="shared" si="0"/>
        <v>43.894505858788548</v>
      </c>
      <c r="AF7" s="112">
        <f t="shared" si="0"/>
        <v>44.671716541321786</v>
      </c>
      <c r="AG7" s="112">
        <f t="shared" si="0"/>
        <v>45.240383728729022</v>
      </c>
      <c r="AH7" s="112">
        <f t="shared" si="0"/>
        <v>46.059730327654762</v>
      </c>
      <c r="AI7" s="112">
        <f t="shared" si="0"/>
        <v>46.672672951829256</v>
      </c>
      <c r="AJ7" s="112">
        <f t="shared" si="0"/>
        <v>47.473809714217609</v>
      </c>
      <c r="AK7" s="112">
        <f t="shared" si="0"/>
        <v>48.069301533482282</v>
      </c>
    </row>
    <row r="8" spans="1:37" ht="11.25" customHeight="1"/>
    <row r="9" spans="1:37" s="92" customFormat="1"/>
    <row r="10" spans="1:37" s="92" customFormat="1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37" s="92" customFormat="1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37" s="92" customFormat="1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spans="1:37" s="92" customFormat="1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spans="1:37" s="92" customFormat="1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spans="1:37" s="92" customFormat="1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spans="1:37" s="92" customFormat="1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spans="2:24" s="92" customFormat="1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spans="2:24" s="92" customFormat="1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spans="2:24" s="92" customFormat="1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spans="2:24" s="92" customFormat="1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spans="2:24" s="92" customFormat="1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spans="2:24" s="92" customFormat="1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spans="2:24" s="92" customFormat="1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spans="2:24" s="92" customFormat="1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spans="2:24" s="92" customFormat="1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spans="2:24" s="92" customFormat="1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2:24" s="92" customFormat="1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spans="2:24" s="92" customFormat="1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spans="2:24" s="92" customForma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spans="2:24" s="92" customFormat="1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2:24" s="92" customFormat="1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spans="2:24" s="92" customFormat="1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</row>
    <row r="33" spans="2:24" s="92" customFormat="1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</row>
    <row r="34" spans="2:24" s="92" customFormat="1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spans="2:24" s="92" customFormat="1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</row>
    <row r="36" spans="2:24" s="92" customFormat="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60" spans="1:1" s="126" customFormat="1"/>
    <row r="61" spans="1:1" s="126" customFormat="1"/>
    <row r="62" spans="1:1" s="126" customFormat="1">
      <c r="A62" s="92"/>
    </row>
    <row r="63" spans="1:1" s="126" customFormat="1"/>
    <row r="64" spans="1:1" s="126" customFormat="1"/>
    <row r="65" s="126" customFormat="1"/>
    <row r="66" s="126" customFormat="1"/>
    <row r="67" s="126" customFormat="1"/>
    <row r="68" s="126" customFormat="1"/>
    <row r="69" s="126" customFormat="1"/>
    <row r="70" s="126" customFormat="1"/>
    <row r="71" s="126" customFormat="1"/>
    <row r="72" s="126" customFormat="1"/>
    <row r="73" s="126" customFormat="1"/>
    <row r="74" s="126" customFormat="1"/>
    <row r="75" s="126" customFormat="1"/>
    <row r="76" s="126" customFormat="1"/>
    <row r="77" s="126" customFormat="1"/>
    <row r="78" s="126" customFormat="1"/>
    <row r="79" s="126" customFormat="1"/>
    <row r="80" s="126" customFormat="1"/>
    <row r="81" s="126" customFormat="1"/>
    <row r="82" s="126" customFormat="1"/>
    <row r="83" s="126" customFormat="1"/>
    <row r="84" s="126" customFormat="1"/>
    <row r="85" s="126" customFormat="1"/>
    <row r="86" s="126" customFormat="1"/>
    <row r="87" s="126" customFormat="1"/>
    <row r="88" s="126" customFormat="1"/>
    <row r="89" s="126" customFormat="1"/>
    <row r="90" s="126" customFormat="1"/>
  </sheetData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E64097"/>
  </sheetPr>
  <dimension ref="A1:AJ40"/>
  <sheetViews>
    <sheetView showGridLines="0" zoomScaleNormal="100" workbookViewId="0">
      <selection activeCell="C38" sqref="C38"/>
    </sheetView>
  </sheetViews>
  <sheetFormatPr defaultRowHeight="12"/>
  <cols>
    <col min="1" max="1" width="27.5703125" style="88" customWidth="1"/>
    <col min="2" max="12" width="9.140625" style="88"/>
    <col min="13" max="13" width="5.5703125" style="88" bestFit="1" customWidth="1"/>
    <col min="14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6">
      <c r="A1" s="92" t="s">
        <v>519</v>
      </c>
    </row>
    <row r="2" spans="1:36" s="126" customFormat="1">
      <c r="N2" s="130" t="s">
        <v>30</v>
      </c>
      <c r="O2" s="130" t="s">
        <v>31</v>
      </c>
      <c r="P2" s="130" t="s">
        <v>32</v>
      </c>
      <c r="Q2" s="130" t="s">
        <v>33</v>
      </c>
      <c r="R2" s="130" t="s">
        <v>34</v>
      </c>
      <c r="S2" s="130" t="s">
        <v>35</v>
      </c>
      <c r="T2" s="130" t="s">
        <v>36</v>
      </c>
      <c r="U2" s="130" t="s">
        <v>37</v>
      </c>
      <c r="V2" s="130" t="s">
        <v>38</v>
      </c>
      <c r="W2" s="130" t="s">
        <v>39</v>
      </c>
      <c r="X2" s="130" t="s">
        <v>40</v>
      </c>
      <c r="Y2" s="130" t="s">
        <v>41</v>
      </c>
      <c r="Z2" s="130" t="s">
        <v>42</v>
      </c>
      <c r="AA2" s="130" t="s">
        <v>43</v>
      </c>
      <c r="AB2" s="130" t="s">
        <v>44</v>
      </c>
      <c r="AC2" s="130" t="s">
        <v>45</v>
      </c>
      <c r="AD2" s="130" t="s">
        <v>46</v>
      </c>
      <c r="AE2" s="130" t="s">
        <v>47</v>
      </c>
      <c r="AF2" s="96" t="s">
        <v>48</v>
      </c>
      <c r="AG2" s="96" t="s">
        <v>49</v>
      </c>
      <c r="AH2" s="130" t="s">
        <v>50</v>
      </c>
      <c r="AI2" s="130" t="s">
        <v>51</v>
      </c>
      <c r="AJ2" s="130" t="s">
        <v>52</v>
      </c>
    </row>
    <row r="3" spans="1:36" s="126" customFormat="1">
      <c r="M3" s="126" t="s">
        <v>245</v>
      </c>
      <c r="N3" s="129">
        <v>1725.9</v>
      </c>
      <c r="O3" s="129">
        <v>2083.7523842874075</v>
      </c>
      <c r="P3" s="129">
        <v>2477.3900070035556</v>
      </c>
      <c r="Q3" s="129">
        <v>2910.3913919913189</v>
      </c>
      <c r="R3" s="129">
        <v>3386.6929154778582</v>
      </c>
      <c r="S3" s="129">
        <v>3910.6245913130515</v>
      </c>
      <c r="T3" s="129">
        <v>4486.9494347317641</v>
      </c>
      <c r="U3" s="129">
        <v>5120.9067624923482</v>
      </c>
      <c r="V3" s="129">
        <v>5753.4059883990831</v>
      </c>
      <c r="W3" s="129">
        <v>6384.4504660862322</v>
      </c>
      <c r="X3" s="129">
        <v>7014.0435414747008</v>
      </c>
      <c r="Y3" s="129">
        <v>7642.1885527897766</v>
      </c>
      <c r="Z3" s="129">
        <v>8268.8888305788278</v>
      </c>
      <c r="AA3" s="129">
        <v>8894.147697728964</v>
      </c>
      <c r="AB3" s="129">
        <v>9517.9684694846546</v>
      </c>
      <c r="AC3" s="129">
        <v>10140.354453465308</v>
      </c>
      <c r="AD3" s="129">
        <v>10761.308949682805</v>
      </c>
      <c r="AE3" s="129">
        <v>11380.835250559003</v>
      </c>
      <c r="AF3" s="129">
        <v>11998.936640943184</v>
      </c>
      <c r="AG3" s="129">
        <v>12615.616398129483</v>
      </c>
      <c r="AH3" s="129">
        <v>13230.877791874253</v>
      </c>
      <c r="AI3" s="129">
        <v>13844.724084413408</v>
      </c>
      <c r="AJ3" s="129">
        <v>14457.158530479725</v>
      </c>
    </row>
    <row r="4" spans="1:36" s="126" customFormat="1">
      <c r="M4" s="126" t="s">
        <v>258</v>
      </c>
      <c r="N4" s="129">
        <v>36.67</v>
      </c>
      <c r="O4" s="129">
        <v>41.166519999999998</v>
      </c>
      <c r="P4" s="129">
        <v>45.708005199999995</v>
      </c>
      <c r="Q4" s="129">
        <v>50.340320103999993</v>
      </c>
      <c r="R4" s="129">
        <v>55.065281306079989</v>
      </c>
      <c r="S4" s="129">
        <v>59.88474173220159</v>
      </c>
      <c r="T4" s="129">
        <v>64.800591366845623</v>
      </c>
      <c r="U4" s="129">
        <v>69.814757994182528</v>
      </c>
      <c r="V4" s="129">
        <v>75.230057951706385</v>
      </c>
      <c r="W4" s="129">
        <v>81.078581905832152</v>
      </c>
      <c r="X4" s="129">
        <v>87.394987776287991</v>
      </c>
      <c r="Y4" s="129">
        <v>94.216706116380294</v>
      </c>
      <c r="Z4" s="129">
        <v>101.58416192367999</v>
      </c>
      <c r="AA4" s="129">
        <v>109.54101419556365</v>
      </c>
      <c r="AB4" s="129">
        <v>118.13441464919801</v>
      </c>
      <c r="AC4" s="129">
        <v>127.41528713912311</v>
      </c>
      <c r="AD4" s="129">
        <v>137.43862942824222</v>
      </c>
      <c r="AE4" s="129">
        <v>148.26383910049088</v>
      </c>
      <c r="AF4" s="129">
        <v>159.95506554651942</v>
      </c>
      <c r="AG4" s="129">
        <v>172.58159010823024</v>
      </c>
      <c r="AH4" s="129">
        <v>186.21823663487794</v>
      </c>
      <c r="AI4" s="129">
        <v>200.94581488365745</v>
      </c>
      <c r="AJ4" s="129">
        <v>216.85159939233932</v>
      </c>
    </row>
    <row r="5" spans="1:36" s="126" customFormat="1">
      <c r="M5" s="126" t="s">
        <v>287</v>
      </c>
      <c r="N5" s="129">
        <v>122.15</v>
      </c>
      <c r="O5" s="129">
        <v>160.65228358862146</v>
      </c>
      <c r="P5" s="129">
        <v>199.5395900131291</v>
      </c>
      <c r="Q5" s="129">
        <v>238.81576950188185</v>
      </c>
      <c r="R5" s="129">
        <v>278.48471078552211</v>
      </c>
      <c r="S5" s="129">
        <v>318.55034148199877</v>
      </c>
      <c r="T5" s="129">
        <v>359.01662848544021</v>
      </c>
      <c r="U5" s="129">
        <v>399.88757835891607</v>
      </c>
      <c r="V5" s="129">
        <v>444.84562321973954</v>
      </c>
      <c r="W5" s="129">
        <v>494.29947256664531</v>
      </c>
      <c r="X5" s="129">
        <v>548.69870684824161</v>
      </c>
      <c r="Y5" s="129">
        <v>608.53786455799764</v>
      </c>
      <c r="Z5" s="129">
        <v>674.36093803872927</v>
      </c>
      <c r="AA5" s="129">
        <v>746.7663188675341</v>
      </c>
      <c r="AB5" s="129">
        <v>826.41223777921937</v>
      </c>
      <c r="AC5" s="129">
        <v>914.02274858207318</v>
      </c>
      <c r="AD5" s="129">
        <v>1010.3943104652124</v>
      </c>
      <c r="AE5" s="129">
        <v>1116.4030285366655</v>
      </c>
      <c r="AF5" s="129">
        <v>1223.471833788833</v>
      </c>
      <c r="AG5" s="129">
        <v>1331.6113270935223</v>
      </c>
      <c r="AH5" s="129">
        <v>1440.8322153312586</v>
      </c>
      <c r="AI5" s="129">
        <v>1551.1453124513721</v>
      </c>
      <c r="AJ5" s="129">
        <v>1662.5615405426868</v>
      </c>
    </row>
    <row r="6" spans="1:36" s="126" customFormat="1">
      <c r="N6" s="128">
        <f t="shared" ref="N6:AJ6" si="0">SUM(N3:N5)</f>
        <v>1884.7200000000003</v>
      </c>
      <c r="O6" s="128">
        <f t="shared" si="0"/>
        <v>2285.5711878760294</v>
      </c>
      <c r="P6" s="128">
        <f t="shared" si="0"/>
        <v>2722.6376022166851</v>
      </c>
      <c r="Q6" s="128">
        <f t="shared" si="0"/>
        <v>3199.5474815972007</v>
      </c>
      <c r="R6" s="128">
        <f t="shared" si="0"/>
        <v>3720.2429075694604</v>
      </c>
      <c r="S6" s="128">
        <f t="shared" si="0"/>
        <v>4289.0596745272524</v>
      </c>
      <c r="T6" s="128">
        <f t="shared" si="0"/>
        <v>4910.7666545840502</v>
      </c>
      <c r="U6" s="128">
        <f t="shared" si="0"/>
        <v>5590.6090988454471</v>
      </c>
      <c r="V6" s="128">
        <f t="shared" si="0"/>
        <v>6273.4816695705294</v>
      </c>
      <c r="W6" s="128">
        <f t="shared" si="0"/>
        <v>6959.828520558709</v>
      </c>
      <c r="X6" s="128">
        <f t="shared" si="0"/>
        <v>7650.13723609923</v>
      </c>
      <c r="Y6" s="128">
        <f t="shared" si="0"/>
        <v>8344.9431234641543</v>
      </c>
      <c r="Z6" s="128">
        <f t="shared" si="0"/>
        <v>9044.8339305412374</v>
      </c>
      <c r="AA6" s="128">
        <f t="shared" si="0"/>
        <v>9750.4550307920617</v>
      </c>
      <c r="AB6" s="128">
        <f t="shared" si="0"/>
        <v>10462.515121913071</v>
      </c>
      <c r="AC6" s="128">
        <f t="shared" si="0"/>
        <v>11181.792489186504</v>
      </c>
      <c r="AD6" s="128">
        <f t="shared" si="0"/>
        <v>11909.14188957626</v>
      </c>
      <c r="AE6" s="128">
        <f t="shared" si="0"/>
        <v>12645.50211819616</v>
      </c>
      <c r="AF6" s="128">
        <f t="shared" si="0"/>
        <v>13382.363540278537</v>
      </c>
      <c r="AG6" s="128">
        <f t="shared" si="0"/>
        <v>14119.809315331235</v>
      </c>
      <c r="AH6" s="128">
        <f t="shared" si="0"/>
        <v>14857.92824384039</v>
      </c>
      <c r="AI6" s="128">
        <f t="shared" si="0"/>
        <v>15596.815211748437</v>
      </c>
      <c r="AJ6" s="128">
        <f t="shared" si="0"/>
        <v>16336.571670414751</v>
      </c>
    </row>
    <row r="7" spans="1:36" s="126" customFormat="1"/>
    <row r="8" spans="1:36" s="126" customFormat="1"/>
    <row r="9" spans="1:36" s="126" customFormat="1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36" s="126" customFormat="1"/>
    <row r="11" spans="1:36" s="126" customFormat="1"/>
    <row r="12" spans="1:36" s="126" customFormat="1">
      <c r="A12" s="92"/>
    </row>
    <row r="13" spans="1:36" s="126" customFormat="1"/>
    <row r="14" spans="1:36" s="126" customFormat="1"/>
    <row r="15" spans="1:36" s="126" customFormat="1"/>
    <row r="16" spans="1:36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  <row r="39" s="126" customFormat="1"/>
    <row r="40" s="126" customFormat="1"/>
  </sheetData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tabColor rgb="FFE64097"/>
  </sheetPr>
  <dimension ref="A1:AH38"/>
  <sheetViews>
    <sheetView showGridLines="0" zoomScaleNormal="100" workbookViewId="0"/>
  </sheetViews>
  <sheetFormatPr defaultRowHeight="12"/>
  <cols>
    <col min="1" max="1" width="27.5703125" style="88" customWidth="1"/>
    <col min="2" max="10" width="9.140625" style="88"/>
    <col min="11" max="11" width="5.5703125" style="88" bestFit="1" customWidth="1"/>
    <col min="12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4">
      <c r="A1" s="92" t="s">
        <v>288</v>
      </c>
    </row>
    <row r="2" spans="1:34">
      <c r="K2" s="126"/>
      <c r="L2" s="130" t="s">
        <v>30</v>
      </c>
      <c r="M2" s="130" t="s">
        <v>31</v>
      </c>
      <c r="N2" s="130" t="s">
        <v>32</v>
      </c>
      <c r="O2" s="130" t="s">
        <v>33</v>
      </c>
      <c r="P2" s="130" t="s">
        <v>34</v>
      </c>
      <c r="Q2" s="130" t="s">
        <v>35</v>
      </c>
      <c r="R2" s="130" t="s">
        <v>36</v>
      </c>
      <c r="S2" s="130" t="s">
        <v>37</v>
      </c>
      <c r="T2" s="130" t="s">
        <v>38</v>
      </c>
      <c r="U2" s="130" t="s">
        <v>39</v>
      </c>
      <c r="V2" s="130" t="s">
        <v>40</v>
      </c>
      <c r="W2" s="130" t="s">
        <v>41</v>
      </c>
      <c r="X2" s="130" t="s">
        <v>42</v>
      </c>
      <c r="Y2" s="130" t="s">
        <v>43</v>
      </c>
      <c r="Z2" s="130" t="s">
        <v>44</v>
      </c>
      <c r="AA2" s="130" t="s">
        <v>45</v>
      </c>
      <c r="AB2" s="130" t="s">
        <v>46</v>
      </c>
      <c r="AC2" s="130" t="s">
        <v>47</v>
      </c>
      <c r="AD2" s="96" t="s">
        <v>48</v>
      </c>
      <c r="AE2" s="96" t="s">
        <v>49</v>
      </c>
      <c r="AF2" s="130" t="s">
        <v>50</v>
      </c>
      <c r="AG2" s="130" t="s">
        <v>51</v>
      </c>
      <c r="AH2" s="130" t="s">
        <v>52</v>
      </c>
    </row>
    <row r="3" spans="1:34" s="126" customFormat="1">
      <c r="K3" s="126" t="s">
        <v>245</v>
      </c>
      <c r="L3" s="131">
        <v>1.2095107199999999</v>
      </c>
      <c r="M3" s="131">
        <v>1.4602936709086149</v>
      </c>
      <c r="N3" s="131">
        <v>1.7361549169080914</v>
      </c>
      <c r="O3" s="131">
        <v>2.0396022875075164</v>
      </c>
      <c r="P3" s="131">
        <v>2.373394395166883</v>
      </c>
      <c r="Q3" s="131">
        <v>2.7405657135921864</v>
      </c>
      <c r="R3" s="131">
        <v>3.1444541638600203</v>
      </c>
      <c r="S3" s="131">
        <v>3.588731459154638</v>
      </c>
      <c r="T3" s="131">
        <v>4.0319869166700775</v>
      </c>
      <c r="U3" s="131">
        <v>4.4742228866332319</v>
      </c>
      <c r="V3" s="131">
        <v>4.9154417138654702</v>
      </c>
      <c r="W3" s="131">
        <v>5.3556457377950757</v>
      </c>
      <c r="X3" s="131">
        <v>5.7948372924696434</v>
      </c>
      <c r="Y3" s="131">
        <v>6.2330187065684575</v>
      </c>
      <c r="Z3" s="131">
        <v>6.6701923034148454</v>
      </c>
      <c r="AA3" s="131">
        <v>7.1063604009884873</v>
      </c>
      <c r="AB3" s="131">
        <v>7.5415253119377104</v>
      </c>
      <c r="AC3" s="131">
        <v>7.9756893435917497</v>
      </c>
      <c r="AD3" s="131">
        <v>8.4088547979729835</v>
      </c>
      <c r="AE3" s="131">
        <v>8.8410239718091432</v>
      </c>
      <c r="AF3" s="131">
        <v>9.2721991565454758</v>
      </c>
      <c r="AG3" s="131">
        <v>9.7023826383569158</v>
      </c>
      <c r="AH3" s="131">
        <v>10.131576698160192</v>
      </c>
    </row>
    <row r="4" spans="1:34" s="126" customFormat="1">
      <c r="K4" s="126" t="s">
        <v>258</v>
      </c>
      <c r="L4" s="131">
        <v>0.11243022000000001</v>
      </c>
      <c r="M4" s="131">
        <v>0.12621655031999998</v>
      </c>
      <c r="N4" s="131">
        <v>0.1401407439432</v>
      </c>
      <c r="O4" s="131">
        <v>0.15434342143886398</v>
      </c>
      <c r="P4" s="131">
        <v>0.16883015248444125</v>
      </c>
      <c r="Q4" s="131">
        <v>0.18360661815093007</v>
      </c>
      <c r="R4" s="131">
        <v>0.19867861313074867</v>
      </c>
      <c r="S4" s="131">
        <v>0.21405204801016361</v>
      </c>
      <c r="T4" s="131">
        <v>0.23065535767993176</v>
      </c>
      <c r="U4" s="131">
        <v>0.24858693212328134</v>
      </c>
      <c r="V4" s="131">
        <v>0.26795303252209896</v>
      </c>
      <c r="W4" s="131">
        <v>0.28886842095282195</v>
      </c>
      <c r="X4" s="131">
        <v>0.31145704045800282</v>
      </c>
      <c r="Y4" s="131">
        <v>0.33585274952359812</v>
      </c>
      <c r="Z4" s="131">
        <v>0.36220011531444113</v>
      </c>
      <c r="AA4" s="131">
        <v>0.39065527036855147</v>
      </c>
      <c r="AB4" s="131">
        <v>0.42138683782699066</v>
      </c>
      <c r="AC4" s="131">
        <v>0.45457693068210508</v>
      </c>
      <c r="AD4" s="131">
        <v>0.49042223096562848</v>
      </c>
      <c r="AE4" s="131">
        <v>0.52913515527183397</v>
      </c>
      <c r="AF4" s="131">
        <v>0.57094511352253563</v>
      </c>
      <c r="AG4" s="131">
        <v>0.61609986843329367</v>
      </c>
      <c r="AH4" s="131">
        <v>0.66486700373691221</v>
      </c>
    </row>
    <row r="5" spans="1:34" s="126" customFormat="1">
      <c r="K5" s="126" t="s">
        <v>287</v>
      </c>
      <c r="L5" s="131">
        <v>0.29960952000000002</v>
      </c>
      <c r="M5" s="131">
        <v>0.39404792118617077</v>
      </c>
      <c r="N5" s="131">
        <v>0.48943070638420311</v>
      </c>
      <c r="O5" s="131">
        <v>0.58576731943421578</v>
      </c>
      <c r="P5" s="131">
        <v>0.68306729861472881</v>
      </c>
      <c r="Q5" s="131">
        <v>0.78134027758704661</v>
      </c>
      <c r="R5" s="131">
        <v>0.88059598634908776</v>
      </c>
      <c r="S5" s="131">
        <v>0.98084425219874949</v>
      </c>
      <c r="T5" s="131">
        <v>1.0911173446333773</v>
      </c>
      <c r="U5" s="131">
        <v>1.2124177463114678</v>
      </c>
      <c r="V5" s="131">
        <v>1.3458481881573672</v>
      </c>
      <c r="W5" s="131">
        <v>1.4926216741878569</v>
      </c>
      <c r="X5" s="131">
        <v>1.6540725088213954</v>
      </c>
      <c r="Y5" s="131">
        <v>1.8316684269182877</v>
      </c>
      <c r="Z5" s="131">
        <v>2.0270239368248695</v>
      </c>
      <c r="AA5" s="131">
        <v>2.2419149977221089</v>
      </c>
      <c r="AB5" s="131">
        <v>2.4782951647090736</v>
      </c>
      <c r="AC5" s="131">
        <v>2.7383133483947337</v>
      </c>
      <c r="AD5" s="131">
        <v>3.0009317139172498</v>
      </c>
      <c r="AE5" s="131">
        <v>3.2661762630949922</v>
      </c>
      <c r="AF5" s="131">
        <v>3.5340732577645113</v>
      </c>
      <c r="AG5" s="131">
        <v>3.8046492223807258</v>
      </c>
      <c r="AH5" s="131">
        <v>4.077930946643102</v>
      </c>
    </row>
    <row r="6" spans="1:34" s="126" customFormat="1"/>
    <row r="7" spans="1:34" s="126" customFormat="1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34" s="126" customFormat="1"/>
    <row r="9" spans="1:34" s="126" customFormat="1"/>
    <row r="10" spans="1:34" s="126" customFormat="1">
      <c r="A10" s="92"/>
    </row>
    <row r="11" spans="1:34" s="126" customFormat="1"/>
    <row r="12" spans="1:34" s="126" customFormat="1"/>
    <row r="13" spans="1:34" s="126" customFormat="1"/>
    <row r="14" spans="1:34" s="126" customFormat="1"/>
    <row r="15" spans="1:34" s="126" customFormat="1"/>
    <row r="16" spans="1:34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</sheetData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rgb="FFE64097"/>
  </sheetPr>
  <dimension ref="A1:AJ40"/>
  <sheetViews>
    <sheetView showGridLines="0" zoomScaleNormal="100" workbookViewId="0"/>
  </sheetViews>
  <sheetFormatPr defaultRowHeight="12"/>
  <cols>
    <col min="1" max="1" width="27.5703125" style="88" customWidth="1"/>
    <col min="2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6">
      <c r="A1" s="92" t="s">
        <v>289</v>
      </c>
      <c r="G1" s="132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6">
      <c r="M2" s="126"/>
      <c r="N2" s="130" t="s">
        <v>30</v>
      </c>
      <c r="O2" s="130" t="s">
        <v>31</v>
      </c>
      <c r="P2" s="130" t="s">
        <v>32</v>
      </c>
      <c r="Q2" s="130" t="s">
        <v>33</v>
      </c>
      <c r="R2" s="130" t="s">
        <v>34</v>
      </c>
      <c r="S2" s="130" t="s">
        <v>35</v>
      </c>
      <c r="T2" s="130" t="s">
        <v>36</v>
      </c>
      <c r="U2" s="130" t="s">
        <v>37</v>
      </c>
      <c r="V2" s="130" t="s">
        <v>38</v>
      </c>
      <c r="W2" s="130" t="s">
        <v>39</v>
      </c>
      <c r="X2" s="130" t="s">
        <v>40</v>
      </c>
      <c r="Y2" s="130" t="s">
        <v>41</v>
      </c>
      <c r="Z2" s="130" t="s">
        <v>42</v>
      </c>
      <c r="AA2" s="130" t="s">
        <v>43</v>
      </c>
      <c r="AB2" s="130" t="s">
        <v>44</v>
      </c>
      <c r="AC2" s="130" t="s">
        <v>45</v>
      </c>
      <c r="AD2" s="130" t="s">
        <v>46</v>
      </c>
      <c r="AE2" s="130" t="s">
        <v>47</v>
      </c>
      <c r="AF2" s="96" t="s">
        <v>48</v>
      </c>
      <c r="AG2" s="96" t="s">
        <v>49</v>
      </c>
      <c r="AH2" s="130" t="s">
        <v>50</v>
      </c>
      <c r="AI2" s="130" t="s">
        <v>51</v>
      </c>
      <c r="AJ2" s="130" t="s">
        <v>52</v>
      </c>
    </row>
    <row r="3" spans="1:36" s="126" customFormat="1">
      <c r="M3" s="126" t="s">
        <v>245</v>
      </c>
      <c r="N3" s="129">
        <v>1725.9</v>
      </c>
      <c r="O3" s="129">
        <v>1921.0922096113131</v>
      </c>
      <c r="P3" s="129">
        <v>2116.2844192226262</v>
      </c>
      <c r="Q3" s="129">
        <v>2315.3804730261654</v>
      </c>
      <c r="R3" s="129">
        <v>2518.4584479057758</v>
      </c>
      <c r="S3" s="129">
        <v>2725.5979822829781</v>
      </c>
      <c r="T3" s="129">
        <v>2936.8803073477247</v>
      </c>
      <c r="U3" s="129">
        <v>3152.388278913766</v>
      </c>
      <c r="V3" s="129">
        <v>3370.0513301954679</v>
      </c>
      <c r="W3" s="129">
        <v>3589.8910119899865</v>
      </c>
      <c r="X3" s="129">
        <v>3811.9290906024503</v>
      </c>
      <c r="Y3" s="129">
        <v>4036.1875500010387</v>
      </c>
      <c r="Z3" s="129">
        <v>4262.6885939936128</v>
      </c>
      <c r="AA3" s="129">
        <v>4491.4546484261127</v>
      </c>
      <c r="AB3" s="129">
        <v>4722.5083634029379</v>
      </c>
      <c r="AC3" s="129">
        <v>4955.8726155295317</v>
      </c>
      <c r="AD3" s="129">
        <v>5191.570510177391</v>
      </c>
      <c r="AE3" s="129">
        <v>5429.6253837717295</v>
      </c>
      <c r="AF3" s="129">
        <v>5670.0608061020112</v>
      </c>
      <c r="AG3" s="129">
        <v>5912.9005826555958</v>
      </c>
      <c r="AH3" s="129">
        <v>6158.1687569747155</v>
      </c>
      <c r="AI3" s="129">
        <v>6405.8896130370267</v>
      </c>
      <c r="AJ3" s="129">
        <v>6656.0876776599607</v>
      </c>
    </row>
    <row r="4" spans="1:36" s="126" customFormat="1">
      <c r="M4" s="126" t="s">
        <v>258</v>
      </c>
      <c r="N4" s="129">
        <v>36.67</v>
      </c>
      <c r="O4" s="129">
        <v>38.896000000000001</v>
      </c>
      <c r="P4" s="129">
        <v>41.3446</v>
      </c>
      <c r="Q4" s="129">
        <v>44.038060000000002</v>
      </c>
      <c r="R4" s="129">
        <v>47.000866000000002</v>
      </c>
      <c r="S4" s="129">
        <v>50.259952600000005</v>
      </c>
      <c r="T4" s="129">
        <v>53.844947860000005</v>
      </c>
      <c r="U4" s="129">
        <v>57.788442646000007</v>
      </c>
      <c r="V4" s="129">
        <v>61.771372379860004</v>
      </c>
      <c r="W4" s="129">
        <v>65.794131411058601</v>
      </c>
      <c r="X4" s="129">
        <v>69.85711803256919</v>
      </c>
      <c r="Y4" s="129">
        <v>73.960734520294878</v>
      </c>
      <c r="Z4" s="129">
        <v>78.105387172897821</v>
      </c>
      <c r="AA4" s="129">
        <v>82.291486352026794</v>
      </c>
      <c r="AB4" s="129">
        <v>86.519446522947064</v>
      </c>
      <c r="AC4" s="129">
        <v>90.78968629557653</v>
      </c>
      <c r="AD4" s="129">
        <v>95.102628465932298</v>
      </c>
      <c r="AE4" s="129">
        <v>99.458700057991621</v>
      </c>
      <c r="AF4" s="129">
        <v>103.85833236597153</v>
      </c>
      <c r="AG4" s="129">
        <v>108.30196099703124</v>
      </c>
      <c r="AH4" s="129">
        <v>112.79002591440155</v>
      </c>
      <c r="AI4" s="129">
        <v>117.32297148094557</v>
      </c>
      <c r="AJ4" s="129">
        <v>121.90124650315502</v>
      </c>
    </row>
    <row r="5" spans="1:36" s="126" customFormat="1">
      <c r="M5" s="126" t="s">
        <v>287</v>
      </c>
      <c r="N5" s="129">
        <v>122.15</v>
      </c>
      <c r="O5" s="129">
        <v>134.98409452954047</v>
      </c>
      <c r="P5" s="129">
        <v>147.94653000437634</v>
      </c>
      <c r="Q5" s="129">
        <v>161.03858983396057</v>
      </c>
      <c r="R5" s="129">
        <v>174.26157026184066</v>
      </c>
      <c r="S5" s="129">
        <v>187.61678049399956</v>
      </c>
      <c r="T5" s="129">
        <v>201.10554282848003</v>
      </c>
      <c r="U5" s="129">
        <v>214.7291927863053</v>
      </c>
      <c r="V5" s="129">
        <v>229.03402524202184</v>
      </c>
      <c r="W5" s="129">
        <v>244.05409932052422</v>
      </c>
      <c r="X5" s="129">
        <v>259.82517710295173</v>
      </c>
      <c r="Y5" s="129">
        <v>276.38480877450058</v>
      </c>
      <c r="Z5" s="129">
        <v>293.77242202962691</v>
      </c>
      <c r="AA5" s="129">
        <v>312.02941594750951</v>
      </c>
      <c r="AB5" s="129">
        <v>331.19925956128628</v>
      </c>
      <c r="AC5" s="129">
        <v>351.3275953557519</v>
      </c>
      <c r="AD5" s="129">
        <v>372.46234793994074</v>
      </c>
      <c r="AE5" s="129">
        <v>394.65383815333905</v>
      </c>
      <c r="AF5" s="129">
        <v>417.95490287740728</v>
      </c>
      <c r="AG5" s="129">
        <v>442.42102083767895</v>
      </c>
      <c r="AH5" s="129">
        <v>468.11044469596419</v>
      </c>
      <c r="AI5" s="129">
        <v>495.08433974716371</v>
      </c>
      <c r="AJ5" s="129">
        <v>523.40692955092322</v>
      </c>
    </row>
    <row r="6" spans="1:36" s="126" customFormat="1">
      <c r="N6" s="128">
        <f t="shared" ref="N6:AJ6" si="0">SUM(N3:N5)</f>
        <v>1884.7200000000003</v>
      </c>
      <c r="O6" s="128">
        <f t="shared" si="0"/>
        <v>2094.9723041408533</v>
      </c>
      <c r="P6" s="128">
        <f t="shared" si="0"/>
        <v>2305.5755492270023</v>
      </c>
      <c r="Q6" s="128">
        <f t="shared" si="0"/>
        <v>2520.4571228601258</v>
      </c>
      <c r="R6" s="128">
        <f t="shared" si="0"/>
        <v>2739.7208841676161</v>
      </c>
      <c r="S6" s="128">
        <f t="shared" si="0"/>
        <v>2963.4747153769777</v>
      </c>
      <c r="T6" s="128">
        <f t="shared" si="0"/>
        <v>3191.8307980362047</v>
      </c>
      <c r="U6" s="128">
        <f t="shared" si="0"/>
        <v>3424.9059143460713</v>
      </c>
      <c r="V6" s="128">
        <f t="shared" si="0"/>
        <v>3660.85672781735</v>
      </c>
      <c r="W6" s="128">
        <f t="shared" si="0"/>
        <v>3899.7392427215691</v>
      </c>
      <c r="X6" s="128">
        <f t="shared" si="0"/>
        <v>4141.6113857379714</v>
      </c>
      <c r="Y6" s="128">
        <f t="shared" si="0"/>
        <v>4386.533093295835</v>
      </c>
      <c r="Z6" s="128">
        <f t="shared" si="0"/>
        <v>4634.5664031961378</v>
      </c>
      <c r="AA6" s="128">
        <f t="shared" si="0"/>
        <v>4885.7755507256488</v>
      </c>
      <c r="AB6" s="128">
        <f t="shared" si="0"/>
        <v>5140.2270694871713</v>
      </c>
      <c r="AC6" s="128">
        <f t="shared" si="0"/>
        <v>5397.9898971808607</v>
      </c>
      <c r="AD6" s="128">
        <f t="shared" si="0"/>
        <v>5659.1354865832636</v>
      </c>
      <c r="AE6" s="128">
        <f t="shared" si="0"/>
        <v>5923.73792198306</v>
      </c>
      <c r="AF6" s="128">
        <f t="shared" si="0"/>
        <v>6191.8740413453897</v>
      </c>
      <c r="AG6" s="128">
        <f t="shared" si="0"/>
        <v>6463.6235644903063</v>
      </c>
      <c r="AH6" s="128">
        <f t="shared" si="0"/>
        <v>6739.0692275850815</v>
      </c>
      <c r="AI6" s="128">
        <f t="shared" si="0"/>
        <v>7018.2969242651361</v>
      </c>
      <c r="AJ6" s="128">
        <f t="shared" si="0"/>
        <v>7301.3958537140388</v>
      </c>
    </row>
    <row r="7" spans="1:36" s="126" customFormat="1"/>
    <row r="8" spans="1:36" s="126" customFormat="1"/>
    <row r="9" spans="1:36" s="126" customFormat="1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36" s="126" customFormat="1"/>
    <row r="11" spans="1:36" s="126" customFormat="1"/>
    <row r="12" spans="1:36" s="126" customFormat="1">
      <c r="A12" s="92"/>
    </row>
    <row r="13" spans="1:36" s="126" customFormat="1"/>
    <row r="14" spans="1:36" s="126" customFormat="1"/>
    <row r="15" spans="1:36" s="126" customFormat="1"/>
    <row r="16" spans="1:36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  <row r="39" s="126" customFormat="1"/>
    <row r="40" s="126" customFormat="1"/>
  </sheetData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rgb="FFE64097"/>
  </sheetPr>
  <dimension ref="A1:AH38"/>
  <sheetViews>
    <sheetView showGridLines="0" zoomScaleNormal="100" workbookViewId="0">
      <selection activeCell="A51" sqref="A51"/>
    </sheetView>
  </sheetViews>
  <sheetFormatPr defaultRowHeight="12"/>
  <cols>
    <col min="1" max="1" width="27.5703125" style="88" customWidth="1"/>
    <col min="2" max="16" width="9.140625" style="88"/>
    <col min="17" max="17" width="10.28515625" style="88" bestFit="1" customWidth="1"/>
    <col min="18" max="18" width="10.7109375" style="88" bestFit="1" customWidth="1"/>
    <col min="19" max="19" width="10.28515625" style="88" bestFit="1" customWidth="1"/>
    <col min="20" max="22" width="10.7109375" style="88" bestFit="1" customWidth="1"/>
    <col min="23" max="16384" width="9.140625" style="88"/>
  </cols>
  <sheetData>
    <row r="1" spans="1:34">
      <c r="A1" s="92" t="s">
        <v>290</v>
      </c>
    </row>
    <row r="2" spans="1:34" s="126" customFormat="1">
      <c r="L2" s="130" t="s">
        <v>30</v>
      </c>
      <c r="M2" s="130" t="s">
        <v>31</v>
      </c>
      <c r="N2" s="130" t="s">
        <v>32</v>
      </c>
      <c r="O2" s="130" t="s">
        <v>33</v>
      </c>
      <c r="P2" s="130" t="s">
        <v>34</v>
      </c>
      <c r="Q2" s="130" t="s">
        <v>35</v>
      </c>
      <c r="R2" s="130" t="s">
        <v>36</v>
      </c>
      <c r="S2" s="130" t="s">
        <v>37</v>
      </c>
      <c r="T2" s="130" t="s">
        <v>38</v>
      </c>
      <c r="U2" s="130" t="s">
        <v>39</v>
      </c>
      <c r="V2" s="130" t="s">
        <v>40</v>
      </c>
      <c r="W2" s="130" t="s">
        <v>41</v>
      </c>
      <c r="X2" s="130" t="s">
        <v>42</v>
      </c>
      <c r="Y2" s="130" t="s">
        <v>43</v>
      </c>
      <c r="Z2" s="130" t="s">
        <v>44</v>
      </c>
      <c r="AA2" s="130" t="s">
        <v>45</v>
      </c>
      <c r="AB2" s="130" t="s">
        <v>46</v>
      </c>
      <c r="AC2" s="130" t="s">
        <v>47</v>
      </c>
      <c r="AD2" s="96" t="s">
        <v>48</v>
      </c>
      <c r="AE2" s="96" t="s">
        <v>49</v>
      </c>
      <c r="AF2" s="130" t="s">
        <v>50</v>
      </c>
      <c r="AG2" s="130" t="s">
        <v>51</v>
      </c>
      <c r="AH2" s="130" t="s">
        <v>52</v>
      </c>
    </row>
    <row r="3" spans="1:34" s="126" customFormat="1">
      <c r="K3" s="126" t="s">
        <v>245</v>
      </c>
      <c r="L3" s="131">
        <v>1.2095107199999999</v>
      </c>
      <c r="M3" s="131">
        <v>1.3463014204956085</v>
      </c>
      <c r="N3" s="131">
        <v>1.4830921209912165</v>
      </c>
      <c r="O3" s="131">
        <v>1.6226186354967367</v>
      </c>
      <c r="P3" s="131">
        <v>1.7649356802923679</v>
      </c>
      <c r="Q3" s="131">
        <v>1.9100990659839112</v>
      </c>
      <c r="R3" s="131">
        <v>2.0581657193892857</v>
      </c>
      <c r="S3" s="131">
        <v>2.2091937058627678</v>
      </c>
      <c r="T3" s="131">
        <v>2.3617319722009844</v>
      </c>
      <c r="U3" s="131">
        <v>2.5157956212025825</v>
      </c>
      <c r="V3" s="131">
        <v>2.6713999066941971</v>
      </c>
      <c r="W3" s="131">
        <v>2.8285602350407286</v>
      </c>
      <c r="X3" s="131">
        <v>2.9872921666707239</v>
      </c>
      <c r="Y3" s="131">
        <v>3.1476114176170205</v>
      </c>
      <c r="Z3" s="131">
        <v>3.3095338610727789</v>
      </c>
      <c r="AA3" s="131">
        <v>3.4730755289630961</v>
      </c>
      <c r="AB3" s="131">
        <v>3.6382526135323157</v>
      </c>
      <c r="AC3" s="131">
        <v>3.8050814689472281</v>
      </c>
      <c r="AD3" s="131">
        <v>3.9735786129162891</v>
      </c>
      <c r="AE3" s="131">
        <v>4.1437607283250415</v>
      </c>
      <c r="AF3" s="131">
        <v>4.3156446648878806</v>
      </c>
      <c r="AG3" s="131">
        <v>4.4892474408163476</v>
      </c>
      <c r="AH3" s="131">
        <v>4.6645862445041004</v>
      </c>
    </row>
    <row r="4" spans="1:34" s="126" customFormat="1">
      <c r="K4" s="126" t="s">
        <v>258</v>
      </c>
      <c r="L4" s="131">
        <v>0.11243022000000001</v>
      </c>
      <c r="M4" s="131">
        <v>0.119255136</v>
      </c>
      <c r="N4" s="131">
        <v>0.1267625436</v>
      </c>
      <c r="O4" s="131">
        <v>0.13502069195999999</v>
      </c>
      <c r="P4" s="131">
        <v>0.14410465515600002</v>
      </c>
      <c r="Q4" s="131">
        <v>0.1540970146716</v>
      </c>
      <c r="R4" s="131">
        <v>0.16508861013875997</v>
      </c>
      <c r="S4" s="131">
        <v>0.17717936515263602</v>
      </c>
      <c r="T4" s="131">
        <v>0.18939102771665076</v>
      </c>
      <c r="U4" s="131">
        <v>0.20172480690630568</v>
      </c>
      <c r="V4" s="131">
        <v>0.21418192388785715</v>
      </c>
      <c r="W4" s="131">
        <v>0.22676361203922407</v>
      </c>
      <c r="X4" s="131">
        <v>0.23947111707210469</v>
      </c>
      <c r="Y4" s="131">
        <v>0.25230569715531409</v>
      </c>
      <c r="Z4" s="131">
        <v>0.26526862303935572</v>
      </c>
      <c r="AA4" s="131">
        <v>0.2783611781822376</v>
      </c>
      <c r="AB4" s="131">
        <v>0.29158465887654844</v>
      </c>
      <c r="AC4" s="131">
        <v>0.30494037437780225</v>
      </c>
      <c r="AD4" s="131">
        <v>0.31842964703406867</v>
      </c>
      <c r="AE4" s="131">
        <v>0.3320538124168978</v>
      </c>
      <c r="AF4" s="131">
        <v>0.34581421945355512</v>
      </c>
      <c r="AG4" s="131">
        <v>0.3597122305605791</v>
      </c>
      <c r="AH4" s="131">
        <v>0.37374922177867326</v>
      </c>
    </row>
    <row r="5" spans="1:34" s="126" customFormat="1">
      <c r="K5" s="126" t="s">
        <v>287</v>
      </c>
      <c r="L5" s="131">
        <v>0.29960952000000002</v>
      </c>
      <c r="M5" s="131">
        <v>0.33108898706205692</v>
      </c>
      <c r="N5" s="131">
        <v>0.36288324879473438</v>
      </c>
      <c r="O5" s="131">
        <v>0.39499545314473855</v>
      </c>
      <c r="P5" s="131">
        <v>0.42742877953824288</v>
      </c>
      <c r="Q5" s="131">
        <v>0.46018643919568214</v>
      </c>
      <c r="R5" s="131">
        <v>0.49327167544969586</v>
      </c>
      <c r="S5" s="131">
        <v>0.52668776406624973</v>
      </c>
      <c r="T5" s="131">
        <v>0.56177465711363128</v>
      </c>
      <c r="U5" s="131">
        <v>0.59861589481338184</v>
      </c>
      <c r="V5" s="131">
        <v>0.63729919439811999</v>
      </c>
      <c r="W5" s="131">
        <v>0.67791665896209508</v>
      </c>
      <c r="X5" s="131">
        <v>0.72056499675426888</v>
      </c>
      <c r="Y5" s="131">
        <v>0.76534575143605155</v>
      </c>
      <c r="Z5" s="131">
        <v>0.81236554385192317</v>
      </c>
      <c r="AA5" s="131">
        <v>0.86173632588858839</v>
      </c>
      <c r="AB5" s="131">
        <v>0.91357564702708682</v>
      </c>
      <c r="AC5" s="131">
        <v>0.96800693422251016</v>
      </c>
      <c r="AD5" s="131">
        <v>1.0251597857777046</v>
      </c>
      <c r="AE5" s="131">
        <v>1.0851702799106591</v>
      </c>
      <c r="AF5" s="131">
        <v>1.1481812987502609</v>
      </c>
      <c r="AG5" s="131">
        <v>1.2143428685318434</v>
      </c>
      <c r="AH5" s="131">
        <v>1.2838125168025045</v>
      </c>
    </row>
    <row r="6" spans="1:34" s="126" customFormat="1">
      <c r="L6" s="128">
        <f t="shared" ref="L6:AH6" si="0">SUM(L3:L5)</f>
        <v>1.6215504599999999</v>
      </c>
      <c r="M6" s="128">
        <f t="shared" si="0"/>
        <v>1.7966455435576654</v>
      </c>
      <c r="N6" s="128">
        <f t="shared" si="0"/>
        <v>1.9727379133859508</v>
      </c>
      <c r="O6" s="128">
        <f t="shared" si="0"/>
        <v>2.152634780601475</v>
      </c>
      <c r="P6" s="128">
        <f t="shared" si="0"/>
        <v>2.3364691149866106</v>
      </c>
      <c r="Q6" s="128">
        <f t="shared" si="0"/>
        <v>2.5243825198511933</v>
      </c>
      <c r="R6" s="128">
        <f t="shared" si="0"/>
        <v>2.7165260049777413</v>
      </c>
      <c r="S6" s="128">
        <f t="shared" si="0"/>
        <v>2.9130608350816534</v>
      </c>
      <c r="T6" s="128">
        <f t="shared" si="0"/>
        <v>3.1128976570312665</v>
      </c>
      <c r="U6" s="128">
        <f t="shared" si="0"/>
        <v>3.31613632292227</v>
      </c>
      <c r="V6" s="128">
        <f t="shared" si="0"/>
        <v>3.5228810249801743</v>
      </c>
      <c r="W6" s="128">
        <f t="shared" si="0"/>
        <v>3.7332405060420477</v>
      </c>
      <c r="X6" s="128">
        <f t="shared" si="0"/>
        <v>3.9473282804970977</v>
      </c>
      <c r="Y6" s="128">
        <f t="shared" si="0"/>
        <v>4.1652628662083861</v>
      </c>
      <c r="Z6" s="128">
        <f t="shared" si="0"/>
        <v>4.3871680279640577</v>
      </c>
      <c r="AA6" s="128">
        <f t="shared" si="0"/>
        <v>4.613173033033922</v>
      </c>
      <c r="AB6" s="128">
        <f t="shared" si="0"/>
        <v>4.8434129194359503</v>
      </c>
      <c r="AC6" s="128">
        <f t="shared" si="0"/>
        <v>5.0780287775475399</v>
      </c>
      <c r="AD6" s="128">
        <f t="shared" si="0"/>
        <v>5.3171680457280628</v>
      </c>
      <c r="AE6" s="128">
        <f t="shared" si="0"/>
        <v>5.5609848206525978</v>
      </c>
      <c r="AF6" s="128">
        <f t="shared" si="0"/>
        <v>5.8096401830916964</v>
      </c>
      <c r="AG6" s="128">
        <f t="shared" si="0"/>
        <v>6.0633025399087694</v>
      </c>
      <c r="AH6" s="128">
        <f t="shared" si="0"/>
        <v>6.3221479830852783</v>
      </c>
    </row>
    <row r="7" spans="1:34" s="126" customFormat="1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</row>
    <row r="8" spans="1:34" s="126" customFormat="1"/>
    <row r="9" spans="1:34" s="126" customFormat="1"/>
    <row r="10" spans="1:34" s="126" customFormat="1">
      <c r="A10" s="92"/>
    </row>
    <row r="11" spans="1:34" s="126" customFormat="1"/>
    <row r="12" spans="1:34" s="126" customFormat="1"/>
    <row r="13" spans="1:34" s="126" customFormat="1"/>
    <row r="14" spans="1:34" s="126" customFormat="1"/>
    <row r="15" spans="1:34" s="126" customFormat="1"/>
    <row r="16" spans="1:34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</sheetData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rgb="FFE64097"/>
  </sheetPr>
  <dimension ref="A1:J31"/>
  <sheetViews>
    <sheetView showGridLines="0" workbookViewId="0"/>
  </sheetViews>
  <sheetFormatPr defaultRowHeight="12"/>
  <cols>
    <col min="1" max="1" width="15.140625" style="88" bestFit="1" customWidth="1"/>
    <col min="2" max="3" width="20.7109375" style="88" bestFit="1" customWidth="1"/>
    <col min="4" max="8" width="9.140625" style="88"/>
    <col min="9" max="9" width="15.140625" style="88" bestFit="1" customWidth="1"/>
    <col min="10" max="10" width="21" style="88" bestFit="1" customWidth="1"/>
    <col min="11" max="16384" width="9.140625" style="88"/>
  </cols>
  <sheetData>
    <row r="1" spans="1:10">
      <c r="A1" s="92" t="s">
        <v>292</v>
      </c>
    </row>
    <row r="3" spans="1:10">
      <c r="C3" s="110"/>
      <c r="J3" s="135" t="s">
        <v>291</v>
      </c>
    </row>
    <row r="4" spans="1:10">
      <c r="C4" s="134"/>
      <c r="I4" s="88" t="s">
        <v>0</v>
      </c>
      <c r="J4" s="134">
        <v>32112.961000000003</v>
      </c>
    </row>
    <row r="5" spans="1:10">
      <c r="C5" s="134"/>
      <c r="I5" s="88" t="s">
        <v>2</v>
      </c>
      <c r="J5" s="134">
        <v>16011.632000000001</v>
      </c>
    </row>
    <row r="6" spans="1:10">
      <c r="C6" s="134"/>
      <c r="I6" s="88" t="s">
        <v>5</v>
      </c>
      <c r="J6" s="134">
        <v>8408.8279999999995</v>
      </c>
    </row>
    <row r="7" spans="1:10">
      <c r="C7" s="134"/>
      <c r="I7" s="88" t="s">
        <v>3</v>
      </c>
      <c r="J7" s="134">
        <v>24043.239000000001</v>
      </c>
    </row>
    <row r="11" spans="1:10">
      <c r="A11" s="90"/>
    </row>
    <row r="20" spans="1:9" ht="20.25">
      <c r="I20" s="133"/>
    </row>
    <row r="31" spans="1:9">
      <c r="A31" s="9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112</v>
      </c>
      <c r="L2" s="42" t="s">
        <v>111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110</v>
      </c>
      <c r="M4" s="38">
        <v>25.312037448573115</v>
      </c>
      <c r="N4" s="38">
        <v>22.092041752509417</v>
      </c>
      <c r="O4" s="38">
        <v>26.646869621210115</v>
      </c>
      <c r="P4" s="38">
        <v>29.224478090474342</v>
      </c>
      <c r="Q4" s="38">
        <v>48.283641999710191</v>
      </c>
      <c r="R4" s="37">
        <v>50.183606816055423</v>
      </c>
      <c r="S4" s="37">
        <v>36.043669414939529</v>
      </c>
      <c r="T4" s="37">
        <v>83.508821987158825</v>
      </c>
      <c r="U4" s="37">
        <v>41.394777325944041</v>
      </c>
      <c r="V4" s="37">
        <v>44.47840402074349</v>
      </c>
      <c r="W4" s="37">
        <v>50.089245990347884</v>
      </c>
      <c r="X4" s="37">
        <v>46.127337034546265</v>
      </c>
      <c r="Y4" s="37">
        <v>50.581670119462323</v>
      </c>
      <c r="Z4" s="37">
        <v>58.911954600886034</v>
      </c>
      <c r="AA4" s="37">
        <v>65.972995642096421</v>
      </c>
      <c r="AB4" s="37">
        <v>69.844502542849199</v>
      </c>
      <c r="AC4" s="37">
        <v>71</v>
      </c>
      <c r="AD4" s="37">
        <v>72.2</v>
      </c>
      <c r="AE4" s="37">
        <v>73.3</v>
      </c>
      <c r="AF4" s="37">
        <v>74.471425424236699</v>
      </c>
      <c r="AG4" s="37">
        <v>76.328489709963648</v>
      </c>
      <c r="AH4" s="37">
        <v>81.175742252369588</v>
      </c>
      <c r="AI4" s="37">
        <v>85.424957143439727</v>
      </c>
      <c r="AJ4" s="37">
        <v>89.170561380753398</v>
      </c>
      <c r="AK4" s="37">
        <v>92.580425182229448</v>
      </c>
      <c r="AL4" s="37">
        <v>96.137175424384452</v>
      </c>
      <c r="AM4" s="37">
        <v>98.434899032148309</v>
      </c>
      <c r="AN4" s="37">
        <v>100.75360641715201</v>
      </c>
      <c r="AO4" s="37">
        <v>100.81655774887157</v>
      </c>
      <c r="AP4" s="37">
        <v>100.95295230093062</v>
      </c>
      <c r="AQ4" s="37">
        <v>101.08934685298966</v>
      </c>
      <c r="AR4" s="37">
        <v>101.22574140504871</v>
      </c>
      <c r="AS4" s="37">
        <v>101.36213595710775</v>
      </c>
      <c r="AT4" s="37">
        <v>101.4985305091668</v>
      </c>
      <c r="AU4" s="37">
        <v>101.63492506122584</v>
      </c>
      <c r="AV4" s="37">
        <v>101.77131961328489</v>
      </c>
      <c r="AW4" s="40"/>
      <c r="AX4" s="40"/>
      <c r="AY4" s="40"/>
      <c r="AZ4" s="40"/>
      <c r="BA4" s="40"/>
    </row>
    <row r="5" spans="2:56">
      <c r="L5" s="39" t="s">
        <v>109</v>
      </c>
      <c r="M5" s="38">
        <v>25.312037448573115</v>
      </c>
      <c r="N5" s="38">
        <v>22.092041752509417</v>
      </c>
      <c r="O5" s="38">
        <v>26.646869621210115</v>
      </c>
      <c r="P5" s="38">
        <v>29.224478090474342</v>
      </c>
      <c r="Q5" s="38">
        <v>48.283641999710191</v>
      </c>
      <c r="R5" s="37">
        <v>50.183606816055423</v>
      </c>
      <c r="S5" s="37">
        <v>36.043669414939529</v>
      </c>
      <c r="T5" s="37">
        <v>83.508821987158825</v>
      </c>
      <c r="U5" s="37">
        <v>41.394777325944041</v>
      </c>
      <c r="V5" s="37">
        <v>44.47840402074349</v>
      </c>
      <c r="W5" s="37">
        <v>50.089245990347884</v>
      </c>
      <c r="X5" s="37">
        <v>46.127337034546265</v>
      </c>
      <c r="Y5" s="37">
        <v>50.581670119462323</v>
      </c>
      <c r="Z5" s="37">
        <v>52.389064067212637</v>
      </c>
      <c r="AA5" s="37">
        <v>54.464436533923987</v>
      </c>
      <c r="AB5" s="37">
        <v>55.832889007419773</v>
      </c>
      <c r="AC5" s="37">
        <v>56.01961465945196</v>
      </c>
      <c r="AD5" s="37">
        <v>57.103839185438488</v>
      </c>
      <c r="AE5" s="37">
        <v>57.290564837470683</v>
      </c>
      <c r="AF5" s="37">
        <v>58.374789363457197</v>
      </c>
      <c r="AG5" s="37">
        <v>60.916689719494642</v>
      </c>
      <c r="AH5" s="37">
        <v>62.754588858150129</v>
      </c>
      <c r="AI5" s="37">
        <v>65.758228801629798</v>
      </c>
      <c r="AJ5" s="37">
        <v>70.159160039541661</v>
      </c>
      <c r="AK5" s="37">
        <v>73.54389187555978</v>
      </c>
      <c r="AL5" s="37">
        <v>76</v>
      </c>
      <c r="AM5" s="37">
        <v>77</v>
      </c>
      <c r="AN5" s="37">
        <v>77.5</v>
      </c>
      <c r="AO5" s="37">
        <v>78</v>
      </c>
      <c r="AP5" s="37">
        <v>78.279522563809394</v>
      </c>
      <c r="AQ5" s="37">
        <v>78.04313358983714</v>
      </c>
      <c r="AR5" s="37">
        <v>77.806744615864901</v>
      </c>
      <c r="AS5" s="37">
        <v>77.570355641892661</v>
      </c>
      <c r="AT5" s="37">
        <v>77.333966667920407</v>
      </c>
      <c r="AU5" s="37">
        <v>77.097577693948168</v>
      </c>
      <c r="AV5" s="37">
        <v>76.861188719975914</v>
      </c>
      <c r="AW5" s="40"/>
      <c r="AX5" s="40"/>
      <c r="AY5" s="40"/>
      <c r="AZ5" s="40"/>
      <c r="BA5" s="40"/>
    </row>
    <row r="6" spans="2:56">
      <c r="L6" s="39" t="s">
        <v>108</v>
      </c>
      <c r="M6" s="38">
        <v>25.312037448573115</v>
      </c>
      <c r="N6" s="38">
        <v>22.092041752509417</v>
      </c>
      <c r="O6" s="38">
        <v>26.646869621210115</v>
      </c>
      <c r="P6" s="38">
        <v>29.224478090474342</v>
      </c>
      <c r="Q6" s="38">
        <v>48.283641999710191</v>
      </c>
      <c r="R6" s="37">
        <v>50.183606816055423</v>
      </c>
      <c r="S6" s="37">
        <v>36.043669414939529</v>
      </c>
      <c r="T6" s="37">
        <v>83.508821987158825</v>
      </c>
      <c r="U6" s="37">
        <v>41.394777325944041</v>
      </c>
      <c r="V6" s="37">
        <v>44.47840402074349</v>
      </c>
      <c r="W6" s="37">
        <v>50.089245990347884</v>
      </c>
      <c r="X6" s="37">
        <v>46.127337034546265</v>
      </c>
      <c r="Y6" s="37">
        <v>50.581670119462323</v>
      </c>
      <c r="Z6" s="37">
        <v>48.073833656502188</v>
      </c>
      <c r="AA6" s="37">
        <v>46.898742131070449</v>
      </c>
      <c r="AB6" s="37">
        <v>45.324958838081507</v>
      </c>
      <c r="AC6" s="37">
        <v>42.911824455498461</v>
      </c>
      <c r="AD6" s="37">
        <v>42.219359806583334</v>
      </c>
      <c r="AE6" s="37">
        <v>42.093457143144214</v>
      </c>
      <c r="AF6" s="37">
        <v>41.93607881384532</v>
      </c>
      <c r="AG6" s="37">
        <v>43.709207990612853</v>
      </c>
      <c r="AH6" s="37">
        <v>46.153818039055686</v>
      </c>
      <c r="AI6" s="37">
        <v>50.26663837806678</v>
      </c>
      <c r="AJ6" s="37">
        <v>52.679772760649826</v>
      </c>
      <c r="AK6" s="37">
        <v>53.686994068162747</v>
      </c>
      <c r="AL6" s="37">
        <v>54.180112833299283</v>
      </c>
      <c r="AM6" s="37">
        <v>53.833880508841716</v>
      </c>
      <c r="AN6" s="37">
        <v>53.256826634745771</v>
      </c>
      <c r="AO6" s="37">
        <v>54.064702058480094</v>
      </c>
      <c r="AP6" s="37">
        <v>53.728961622642451</v>
      </c>
      <c r="AQ6" s="37">
        <v>53.393221186804809</v>
      </c>
      <c r="AR6" s="37">
        <v>53.057480750967166</v>
      </c>
      <c r="AS6" s="37">
        <v>52.721740315129523</v>
      </c>
      <c r="AT6" s="37">
        <v>52.38599987929188</v>
      </c>
      <c r="AU6" s="37">
        <v>52.050259443454237</v>
      </c>
      <c r="AV6" s="37">
        <v>51.714519007616595</v>
      </c>
      <c r="AW6" s="35"/>
      <c r="AX6" s="35"/>
      <c r="AY6" s="35"/>
      <c r="AZ6" s="35"/>
      <c r="BA6" s="35"/>
      <c r="BB6" s="35"/>
      <c r="BC6" s="35"/>
      <c r="BD6" s="35"/>
    </row>
    <row r="7" spans="2:56">
      <c r="L7" s="39" t="s">
        <v>6</v>
      </c>
      <c r="M7" s="38">
        <v>25.312037448573115</v>
      </c>
      <c r="N7" s="38">
        <v>22.092041752509417</v>
      </c>
      <c r="O7" s="38">
        <v>26.646869621210115</v>
      </c>
      <c r="P7" s="38">
        <v>29.224478090474342</v>
      </c>
      <c r="Q7" s="38">
        <v>48.283641999710191</v>
      </c>
      <c r="R7" s="37">
        <v>50.183606816055423</v>
      </c>
      <c r="S7" s="37">
        <v>36.043669414939529</v>
      </c>
      <c r="T7" s="37">
        <v>83.508821987158825</v>
      </c>
      <c r="U7" s="37">
        <v>41.394777325944041</v>
      </c>
      <c r="V7" s="37">
        <v>44.47840402074349</v>
      </c>
      <c r="W7" s="37">
        <v>50.089245990347884</v>
      </c>
      <c r="X7" s="37">
        <v>46.127337034546265</v>
      </c>
      <c r="Y7" s="37">
        <v>50.581670119462323</v>
      </c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E64097"/>
  </sheetPr>
  <dimension ref="A1:CP120"/>
  <sheetViews>
    <sheetView showGridLines="0" zoomScaleNormal="100" workbookViewId="0"/>
  </sheetViews>
  <sheetFormatPr defaultRowHeight="14.25"/>
  <cols>
    <col min="1" max="1" width="15.28515625" style="53" customWidth="1"/>
    <col min="2" max="2" width="31.28515625" style="53" bestFit="1" customWidth="1"/>
    <col min="3" max="11" width="7.42578125" style="53" customWidth="1"/>
    <col min="12" max="12" width="6.85546875" style="53" bestFit="1" customWidth="1"/>
    <col min="13" max="13" width="25" style="53" bestFit="1" customWidth="1"/>
    <col min="14" max="14" width="6.85546875" style="53" bestFit="1" customWidth="1"/>
    <col min="15" max="23" width="6.85546875" style="53" customWidth="1"/>
    <col min="24" max="24" width="6.85546875" style="53" bestFit="1" customWidth="1" collapsed="1"/>
    <col min="25" max="33" width="6.85546875" style="53" customWidth="1"/>
    <col min="34" max="34" width="6.85546875" style="53" bestFit="1" customWidth="1" collapsed="1"/>
    <col min="35" max="43" width="6.85546875" style="53" customWidth="1"/>
    <col min="44" max="44" width="6.85546875" style="53" bestFit="1" customWidth="1" collapsed="1"/>
    <col min="45" max="93" width="6.85546875" style="53" customWidth="1"/>
    <col min="94" max="94" width="6.85546875" style="53" bestFit="1" customWidth="1" collapsed="1"/>
    <col min="95" max="95" width="43.28515625" style="53" customWidth="1"/>
    <col min="96" max="16384" width="9.140625" style="53"/>
  </cols>
  <sheetData>
    <row r="1" spans="1:22" ht="15">
      <c r="A1" s="54" t="s">
        <v>325</v>
      </c>
    </row>
    <row r="3" spans="1:22" ht="15">
      <c r="A3" s="54" t="s">
        <v>324</v>
      </c>
    </row>
    <row r="7" spans="1:22">
      <c r="M7" s="51" t="s">
        <v>0</v>
      </c>
      <c r="N7" s="51">
        <v>2012</v>
      </c>
      <c r="O7" s="51">
        <v>2015</v>
      </c>
      <c r="P7" s="51">
        <v>2020</v>
      </c>
      <c r="Q7" s="51">
        <v>2025</v>
      </c>
      <c r="R7" s="51">
        <v>2030</v>
      </c>
      <c r="S7" s="51">
        <v>2035</v>
      </c>
      <c r="T7" s="51">
        <v>2040</v>
      </c>
      <c r="U7" s="51">
        <v>2045</v>
      </c>
      <c r="V7" s="51">
        <v>2050</v>
      </c>
    </row>
    <row r="8" spans="1:22">
      <c r="M8" s="50" t="s">
        <v>252</v>
      </c>
      <c r="N8" s="50">
        <v>62.626798258713691</v>
      </c>
      <c r="O8" s="50">
        <v>59.561273711231912</v>
      </c>
      <c r="P8" s="50">
        <v>59.386683127205494</v>
      </c>
      <c r="Q8" s="50">
        <v>42.016241007903872</v>
      </c>
      <c r="R8" s="50">
        <v>58.749905901706668</v>
      </c>
      <c r="S8" s="50">
        <v>108.13077348903215</v>
      </c>
      <c r="T8" s="50">
        <v>167.69876138544137</v>
      </c>
      <c r="U8" s="50">
        <v>227.26673968450038</v>
      </c>
      <c r="V8" s="50">
        <v>277.97398980006597</v>
      </c>
    </row>
    <row r="9" spans="1:22">
      <c r="M9" s="50" t="s">
        <v>320</v>
      </c>
      <c r="N9" s="50">
        <v>133.5903170917114</v>
      </c>
      <c r="O9" s="50">
        <v>108.67300031934465</v>
      </c>
      <c r="P9" s="50">
        <v>17.634234427157949</v>
      </c>
      <c r="Q9" s="50">
        <v>13.327075637805088</v>
      </c>
      <c r="R9" s="50">
        <v>1.8361147450050399</v>
      </c>
      <c r="S9" s="50">
        <v>6.4535270482484674E-3</v>
      </c>
      <c r="T9" s="50">
        <v>0.17375590828032869</v>
      </c>
      <c r="U9" s="50">
        <v>2.3412225736842344E-4</v>
      </c>
      <c r="V9" s="50">
        <v>7.4425924396368472E-5</v>
      </c>
    </row>
    <row r="10" spans="1:22">
      <c r="M10" s="50" t="s">
        <v>319</v>
      </c>
      <c r="N10" s="50"/>
      <c r="O10" s="50"/>
      <c r="P10" s="50"/>
      <c r="Q10" s="50">
        <v>2.9522747323380485</v>
      </c>
      <c r="R10" s="50">
        <v>17.374946007234943</v>
      </c>
      <c r="S10" s="50">
        <v>17.37817232025683</v>
      </c>
      <c r="T10" s="50">
        <v>17.380318985398958</v>
      </c>
      <c r="U10" s="50">
        <v>17.380072032517727</v>
      </c>
      <c r="V10" s="50">
        <v>17.323590928173626</v>
      </c>
    </row>
    <row r="11" spans="1:22">
      <c r="M11" s="50" t="s">
        <v>318</v>
      </c>
      <c r="N11" s="50">
        <v>55.819896667309756</v>
      </c>
      <c r="O11" s="50">
        <v>67.755821416163684</v>
      </c>
      <c r="P11" s="50">
        <v>90.011344112437058</v>
      </c>
      <c r="Q11" s="50">
        <v>87.995799197843112</v>
      </c>
      <c r="R11" s="50">
        <v>79.056056512450397</v>
      </c>
      <c r="S11" s="50">
        <v>10.641129877005772</v>
      </c>
      <c r="T11" s="50">
        <v>3.4786805842281527</v>
      </c>
      <c r="U11" s="50">
        <v>3.4989623012676496</v>
      </c>
      <c r="V11" s="50">
        <v>4.3851119251027413</v>
      </c>
    </row>
    <row r="12" spans="1:22">
      <c r="M12" s="50" t="s">
        <v>317</v>
      </c>
      <c r="N12" s="50">
        <v>17.910000966837153</v>
      </c>
      <c r="O12" s="50">
        <v>17.192542690149896</v>
      </c>
      <c r="P12" s="50">
        <v>16.295718536511409</v>
      </c>
      <c r="Q12" s="50">
        <v>13.302785404944824</v>
      </c>
      <c r="R12" s="50">
        <v>13.302785779754464</v>
      </c>
      <c r="S12" s="50">
        <v>13.607452454937954</v>
      </c>
      <c r="T12" s="50">
        <v>5.4549902523894467</v>
      </c>
      <c r="U12" s="50">
        <v>1.4636929037028736</v>
      </c>
      <c r="V12" s="50">
        <v>6.9496284369678724E-2</v>
      </c>
    </row>
    <row r="13" spans="1:22">
      <c r="M13" s="50" t="s">
        <v>316</v>
      </c>
      <c r="N13" s="50"/>
      <c r="O13" s="50"/>
      <c r="P13" s="50"/>
      <c r="Q13" s="50"/>
      <c r="R13" s="50">
        <v>12.612667973177466</v>
      </c>
      <c r="S13" s="50">
        <v>27.277802373416979</v>
      </c>
      <c r="T13" s="50">
        <v>32.713486488396939</v>
      </c>
      <c r="U13" s="50">
        <v>32.231522788652917</v>
      </c>
      <c r="V13" s="50">
        <v>30.943978983148615</v>
      </c>
    </row>
    <row r="14" spans="1:22">
      <c r="M14" s="50" t="s">
        <v>315</v>
      </c>
      <c r="N14" s="50"/>
      <c r="O14" s="50"/>
      <c r="P14" s="50"/>
      <c r="Q14" s="50"/>
      <c r="R14" s="50">
        <v>1.7636209580670795E-4</v>
      </c>
      <c r="S14" s="50">
        <v>6.8216677451929256E-3</v>
      </c>
      <c r="T14" s="50">
        <v>46.786722674032056</v>
      </c>
      <c r="U14" s="50">
        <v>56.626647872358483</v>
      </c>
      <c r="V14" s="50">
        <v>63.933925975182603</v>
      </c>
    </row>
    <row r="15" spans="1:22">
      <c r="M15" s="50" t="s">
        <v>314</v>
      </c>
      <c r="N15" s="50"/>
      <c r="O15" s="50"/>
      <c r="P15" s="50"/>
      <c r="Q15" s="50">
        <v>3.6213452185563957E-5</v>
      </c>
      <c r="R15" s="50">
        <v>1.8816923306338177E-4</v>
      </c>
      <c r="S15" s="50">
        <v>3.2615130812396003E-3</v>
      </c>
      <c r="T15" s="50">
        <v>3.4639703525857126E-3</v>
      </c>
      <c r="U15" s="50">
        <v>3.6083284878907843E-3</v>
      </c>
      <c r="V15" s="50">
        <v>3.5252355216786281E-3</v>
      </c>
    </row>
    <row r="16" spans="1:22">
      <c r="M16" s="50" t="s">
        <v>313</v>
      </c>
      <c r="N16" s="50">
        <v>30.312546768796384</v>
      </c>
      <c r="O16" s="50">
        <v>27.1526566114355</v>
      </c>
      <c r="P16" s="50">
        <v>34.328946819219084</v>
      </c>
      <c r="Q16" s="50">
        <v>29.917862306291628</v>
      </c>
      <c r="R16" s="50">
        <v>25.507593829033315</v>
      </c>
      <c r="S16" s="50">
        <v>1.132724482345304</v>
      </c>
      <c r="T16" s="50">
        <v>1.5828552516294243</v>
      </c>
      <c r="U16" s="50">
        <v>1.2069691167008809</v>
      </c>
      <c r="V16" s="50">
        <v>1.2197004040468709</v>
      </c>
    </row>
    <row r="17" spans="13:22">
      <c r="M17" s="50" t="s">
        <v>312</v>
      </c>
      <c r="N17" s="50">
        <v>13.583170172757484</v>
      </c>
      <c r="O17" s="50">
        <v>16.612847408898155</v>
      </c>
      <c r="P17" s="50">
        <v>41.889505662107602</v>
      </c>
      <c r="Q17" s="50">
        <v>87.651661070631036</v>
      </c>
      <c r="R17" s="50">
        <v>105.25289108273117</v>
      </c>
      <c r="S17" s="50">
        <v>116.01771145448255</v>
      </c>
      <c r="T17" s="50">
        <v>116.01574434976769</v>
      </c>
      <c r="U17" s="50">
        <v>116.00950961040286</v>
      </c>
      <c r="V17" s="50">
        <v>116.00890447981254</v>
      </c>
    </row>
    <row r="18" spans="13:22">
      <c r="M18" s="50" t="s">
        <v>311</v>
      </c>
      <c r="N18" s="50">
        <v>16.731536932292556</v>
      </c>
      <c r="O18" s="50">
        <v>19.802644152279662</v>
      </c>
      <c r="P18" s="50">
        <v>34.396660858270032</v>
      </c>
      <c r="Q18" s="50">
        <v>44.961617919727324</v>
      </c>
      <c r="R18" s="50">
        <v>50.307914110482237</v>
      </c>
      <c r="S18" s="50">
        <v>50.307921060185016</v>
      </c>
      <c r="T18" s="50">
        <v>50.307968016177313</v>
      </c>
      <c r="U18" s="50">
        <v>50.308081539844686</v>
      </c>
      <c r="V18" s="50">
        <v>50.308494309657974</v>
      </c>
    </row>
    <row r="19" spans="13:22">
      <c r="M19" s="50" t="s">
        <v>310</v>
      </c>
      <c r="N19" s="50">
        <v>8.1456951918835188</v>
      </c>
      <c r="O19" s="50">
        <v>10.259734015169336</v>
      </c>
      <c r="P19" s="50">
        <v>13.216161671656968</v>
      </c>
      <c r="Q19" s="50">
        <v>16.543692443284694</v>
      </c>
      <c r="R19" s="50">
        <v>20.051150651876803</v>
      </c>
      <c r="S19" s="50">
        <v>19.841035767297264</v>
      </c>
      <c r="T19" s="50">
        <v>20.689273979857212</v>
      </c>
      <c r="U19" s="50">
        <v>22.324645963477522</v>
      </c>
      <c r="V19" s="50">
        <v>23.388950696116339</v>
      </c>
    </row>
    <row r="20" spans="13:22">
      <c r="M20" s="50" t="s">
        <v>309</v>
      </c>
      <c r="N20" s="50"/>
      <c r="O20" s="50"/>
      <c r="P20" s="50">
        <v>7.9064711048747352E-8</v>
      </c>
      <c r="Q20" s="50">
        <v>1.7890286781525576E-5</v>
      </c>
      <c r="R20" s="50">
        <v>0.5510171228619829</v>
      </c>
      <c r="S20" s="50">
        <v>0.55101720345501604</v>
      </c>
      <c r="T20" s="50">
        <v>0.5510090761996389</v>
      </c>
      <c r="U20" s="50">
        <v>1.0302424246435773E-5</v>
      </c>
      <c r="V20" s="50">
        <v>1.0720873793803978E-5</v>
      </c>
    </row>
    <row r="21" spans="13:22">
      <c r="M21" s="50" t="s">
        <v>151</v>
      </c>
      <c r="N21" s="50">
        <v>1.6591330002617712E-4</v>
      </c>
      <c r="O21" s="50">
        <v>1.6412721814129825E-7</v>
      </c>
      <c r="P21" s="50">
        <v>6.1171935280548529E-6</v>
      </c>
      <c r="Q21" s="50">
        <v>4.6040153095363446E-5</v>
      </c>
      <c r="R21" s="50">
        <v>7.2996440450757781E-6</v>
      </c>
      <c r="S21" s="50">
        <v>3.6271181490120511E-5</v>
      </c>
      <c r="T21" s="50">
        <v>6.8548426208697778E-5</v>
      </c>
      <c r="U21" s="50">
        <v>5.6352305345674389E-5</v>
      </c>
      <c r="V21" s="50">
        <v>4.6400223355408458E-5</v>
      </c>
    </row>
    <row r="22" spans="13:22">
      <c r="M22" s="50" t="s">
        <v>259</v>
      </c>
      <c r="N22" s="50">
        <v>17.787622789939473</v>
      </c>
      <c r="O22" s="50">
        <v>25.313345599517174</v>
      </c>
      <c r="P22" s="50">
        <v>36.445777821257892</v>
      </c>
      <c r="Q22" s="50">
        <v>12.178246355916615</v>
      </c>
      <c r="R22" s="50">
        <v>3.527903994874332</v>
      </c>
      <c r="S22" s="50">
        <v>37.838593909928065</v>
      </c>
      <c r="T22" s="50">
        <v>45.059551414207426</v>
      </c>
      <c r="U22" s="50">
        <v>31.711150843296384</v>
      </c>
      <c r="V22" s="50">
        <v>16.259710578856875</v>
      </c>
    </row>
    <row r="35" spans="1:22" ht="15">
      <c r="A35" s="54" t="s">
        <v>323</v>
      </c>
    </row>
    <row r="42" spans="1:22">
      <c r="M42" s="51" t="s">
        <v>2</v>
      </c>
      <c r="N42" s="51">
        <v>2012</v>
      </c>
      <c r="O42" s="51">
        <v>2015</v>
      </c>
      <c r="P42" s="51">
        <v>2020</v>
      </c>
      <c r="Q42" s="51">
        <v>2025</v>
      </c>
      <c r="R42" s="51">
        <v>2030</v>
      </c>
      <c r="S42" s="51">
        <v>2035</v>
      </c>
      <c r="T42" s="51">
        <v>2040</v>
      </c>
      <c r="U42" s="51">
        <v>2045</v>
      </c>
      <c r="V42" s="51">
        <v>2050</v>
      </c>
    </row>
    <row r="43" spans="1:22">
      <c r="M43" s="50" t="s">
        <v>252</v>
      </c>
      <c r="N43" s="50">
        <v>62.62679808105328</v>
      </c>
      <c r="O43" s="50">
        <v>59.561273520842683</v>
      </c>
      <c r="P43" s="50">
        <v>59.386682880966788</v>
      </c>
      <c r="Q43" s="50">
        <v>34.056455520769774</v>
      </c>
      <c r="R43" s="50">
        <v>40.159828610810841</v>
      </c>
      <c r="S43" s="50">
        <v>58.823399867484987</v>
      </c>
      <c r="T43" s="50">
        <v>118.39139981886042</v>
      </c>
      <c r="U43" s="50">
        <v>177.95939974180052</v>
      </c>
      <c r="V43" s="50">
        <v>228.66665970342785</v>
      </c>
    </row>
    <row r="44" spans="1:22">
      <c r="M44" s="50" t="s">
        <v>320</v>
      </c>
      <c r="N44" s="50">
        <v>126.44289815057725</v>
      </c>
      <c r="O44" s="50">
        <v>101.8087451806379</v>
      </c>
      <c r="P44" s="50">
        <v>17.874040602777008</v>
      </c>
      <c r="Q44" s="50">
        <v>15.50037222388152</v>
      </c>
      <c r="R44" s="50">
        <v>2.4082749611029795</v>
      </c>
      <c r="S44" s="50">
        <v>4.5942018490587384E-2</v>
      </c>
      <c r="T44" s="50">
        <v>1.0532790876253693E-2</v>
      </c>
      <c r="U44" s="50">
        <v>2.5036570501644317E-6</v>
      </c>
      <c r="V44" s="50">
        <v>5.6679728138689278E-7</v>
      </c>
    </row>
    <row r="45" spans="1:22">
      <c r="M45" s="50" t="s">
        <v>319</v>
      </c>
      <c r="N45" s="50"/>
      <c r="O45" s="50"/>
      <c r="P45" s="50"/>
      <c r="Q45" s="50"/>
      <c r="R45" s="50">
        <v>1.7322555542058673</v>
      </c>
      <c r="S45" s="50">
        <v>1.8188750021768156</v>
      </c>
      <c r="T45" s="50">
        <v>1.7391834905063361</v>
      </c>
      <c r="U45" s="50">
        <v>1.7322735576183816</v>
      </c>
      <c r="V45" s="50">
        <v>1.7322741700739104</v>
      </c>
    </row>
    <row r="46" spans="1:22">
      <c r="M46" s="50" t="s">
        <v>318</v>
      </c>
      <c r="N46" s="50">
        <v>59.853168779466877</v>
      </c>
      <c r="O46" s="50">
        <v>74.625030332081991</v>
      </c>
      <c r="P46" s="50">
        <v>115.84984165823045</v>
      </c>
      <c r="Q46" s="50">
        <v>90.011141476697873</v>
      </c>
      <c r="R46" s="50">
        <v>64.665180621506721</v>
      </c>
      <c r="S46" s="50">
        <v>94.712288527410692</v>
      </c>
      <c r="T46" s="50">
        <v>48.225516703817419</v>
      </c>
      <c r="U46" s="50">
        <v>23.263377231468301</v>
      </c>
      <c r="V46" s="50">
        <v>3.6001971973129057</v>
      </c>
    </row>
    <row r="47" spans="1:22">
      <c r="M47" s="50" t="s">
        <v>317</v>
      </c>
      <c r="N47" s="50">
        <v>17.909999998277897</v>
      </c>
      <c r="O47" s="50">
        <v>17.357063253576825</v>
      </c>
      <c r="P47" s="50">
        <v>16.425689047523097</v>
      </c>
      <c r="Q47" s="50">
        <v>16.755664222193094</v>
      </c>
      <c r="R47" s="50">
        <v>16.755664222982535</v>
      </c>
      <c r="S47" s="50">
        <v>24.386656662985402</v>
      </c>
      <c r="T47" s="50">
        <v>25.850978193000202</v>
      </c>
      <c r="U47" s="50">
        <v>24.132237685249947</v>
      </c>
      <c r="V47" s="50">
        <v>2.7324323239851989</v>
      </c>
    </row>
    <row r="48" spans="1:22">
      <c r="M48" s="50" t="s">
        <v>316</v>
      </c>
      <c r="N48" s="50"/>
      <c r="O48" s="50"/>
      <c r="P48" s="50"/>
      <c r="Q48" s="50"/>
      <c r="R48" s="50">
        <v>4.9737965899846905</v>
      </c>
      <c r="S48" s="50">
        <v>12.290144769931194</v>
      </c>
      <c r="T48" s="50">
        <v>52.46961366090396</v>
      </c>
      <c r="U48" s="50">
        <v>67.796615926129405</v>
      </c>
      <c r="V48" s="50">
        <v>67.796619425673811</v>
      </c>
    </row>
    <row r="49" spans="13:22">
      <c r="M49" s="50" t="s">
        <v>315</v>
      </c>
      <c r="N49" s="50"/>
      <c r="O49" s="50"/>
      <c r="P49" s="50"/>
      <c r="Q49" s="50"/>
      <c r="R49" s="50">
        <v>2.947692797966894E-7</v>
      </c>
      <c r="S49" s="50">
        <v>3.8369916307033357E-6</v>
      </c>
      <c r="T49" s="50">
        <v>6.4545549900871923E-6</v>
      </c>
      <c r="U49" s="50">
        <v>9.9333921158966046E-6</v>
      </c>
      <c r="V49" s="50">
        <v>24.464496570917021</v>
      </c>
    </row>
    <row r="50" spans="13:22">
      <c r="M50" s="50" t="s">
        <v>314</v>
      </c>
      <c r="N50" s="50"/>
      <c r="O50" s="50"/>
      <c r="P50" s="50"/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</row>
    <row r="51" spans="13:22">
      <c r="M51" s="50" t="s">
        <v>313</v>
      </c>
      <c r="N51" s="50">
        <v>28.936130499713791</v>
      </c>
      <c r="O51" s="50">
        <v>27.152634262004508</v>
      </c>
      <c r="P51" s="50">
        <v>34.793059464878226</v>
      </c>
      <c r="Q51" s="50">
        <v>25.848974398615727</v>
      </c>
      <c r="R51" s="50">
        <v>21.210021946945037</v>
      </c>
      <c r="S51" s="50">
        <v>1.2641013386376134</v>
      </c>
      <c r="T51" s="50">
        <v>1.3003620450184141</v>
      </c>
      <c r="U51" s="50">
        <v>1.2307538545651344</v>
      </c>
      <c r="V51" s="50">
        <v>1.2321784784500334</v>
      </c>
    </row>
    <row r="52" spans="13:22">
      <c r="M52" s="50" t="s">
        <v>312</v>
      </c>
      <c r="N52" s="50">
        <v>13.660785325569586</v>
      </c>
      <c r="O52" s="50">
        <v>16.556950670915242</v>
      </c>
      <c r="P52" s="50">
        <v>25.307535383759344</v>
      </c>
      <c r="Q52" s="50">
        <v>68.448126651502591</v>
      </c>
      <c r="R52" s="50">
        <v>86.647148210209735</v>
      </c>
      <c r="S52" s="50">
        <v>84.984870995043536</v>
      </c>
      <c r="T52" s="50">
        <v>84.956458911413108</v>
      </c>
      <c r="U52" s="50">
        <v>84.926490288723002</v>
      </c>
      <c r="V52" s="50">
        <v>84.942483450515439</v>
      </c>
    </row>
    <row r="53" spans="13:22">
      <c r="M53" s="50" t="s">
        <v>311</v>
      </c>
      <c r="N53" s="50">
        <v>16.896519274130114</v>
      </c>
      <c r="O53" s="50">
        <v>19.897424560085188</v>
      </c>
      <c r="P53" s="50">
        <v>33.178269286534892</v>
      </c>
      <c r="Q53" s="50">
        <v>39.812986850710686</v>
      </c>
      <c r="R53" s="50">
        <v>44.683344411095788</v>
      </c>
      <c r="S53" s="50">
        <v>43.774323331110779</v>
      </c>
      <c r="T53" s="50">
        <v>43.788125242892342</v>
      </c>
      <c r="U53" s="50">
        <v>43.83996258548197</v>
      </c>
      <c r="V53" s="50">
        <v>43.84002251631</v>
      </c>
    </row>
    <row r="54" spans="13:22">
      <c r="M54" s="50" t="s">
        <v>310</v>
      </c>
      <c r="N54" s="50">
        <v>8.145694649421694</v>
      </c>
      <c r="O54" s="50">
        <v>10.006670214729256</v>
      </c>
      <c r="P54" s="50">
        <v>12.00378033862706</v>
      </c>
      <c r="Q54" s="50">
        <v>13.903303737747738</v>
      </c>
      <c r="R54" s="50">
        <v>16.390238379151729</v>
      </c>
      <c r="S54" s="50">
        <v>16.180142484799763</v>
      </c>
      <c r="T54" s="50">
        <v>13.592564344620245</v>
      </c>
      <c r="U54" s="50">
        <v>11.836637765179827</v>
      </c>
      <c r="V54" s="50">
        <v>10.142198809419151</v>
      </c>
    </row>
    <row r="55" spans="13:22">
      <c r="M55" s="50" t="s">
        <v>309</v>
      </c>
      <c r="N55" s="50"/>
      <c r="O55" s="50"/>
      <c r="P55" s="50"/>
      <c r="Q55" s="50">
        <v>2.1530383369237532E-8</v>
      </c>
      <c r="R55" s="50">
        <v>0.55111332083711972</v>
      </c>
      <c r="S55" s="50">
        <v>0.55111332083711984</v>
      </c>
      <c r="T55" s="50">
        <v>0.55111329930673636</v>
      </c>
      <c r="U55" s="50">
        <v>9.7766965583941175E-8</v>
      </c>
      <c r="V55" s="50">
        <v>9.7766965583941202E-8</v>
      </c>
    </row>
    <row r="56" spans="13:22">
      <c r="M56" s="50" t="s">
        <v>151</v>
      </c>
      <c r="N56" s="50">
        <v>1.6591418440015714E-4</v>
      </c>
      <c r="O56" s="50"/>
      <c r="P56" s="50">
        <v>0.29301308627498324</v>
      </c>
      <c r="Q56" s="50">
        <v>0.15421733716863831</v>
      </c>
      <c r="R56" s="50">
        <v>4.0628963045271315E-8</v>
      </c>
      <c r="S56" s="50">
        <v>1.7541004790122979E-7</v>
      </c>
      <c r="T56" s="50">
        <v>1.9789681267364866E-7</v>
      </c>
      <c r="U56" s="50">
        <v>2.9219134107491812E-7</v>
      </c>
      <c r="V56" s="50">
        <v>2.4798216327946517E-7</v>
      </c>
    </row>
    <row r="57" spans="13:22">
      <c r="M57" s="50" t="s">
        <v>259</v>
      </c>
      <c r="N57" s="50">
        <v>22.000000001066052</v>
      </c>
      <c r="O57" s="50">
        <v>24.530576467450818</v>
      </c>
      <c r="P57" s="50">
        <v>32.527386662761522</v>
      </c>
      <c r="Q57" s="50">
        <v>28.800626935657373</v>
      </c>
      <c r="R57" s="50">
        <v>31.743216343952625</v>
      </c>
      <c r="S57" s="50">
        <v>45.652275312307509</v>
      </c>
      <c r="T57" s="50">
        <v>43.953698743011245</v>
      </c>
      <c r="U57" s="50">
        <v>43.95364702765746</v>
      </c>
      <c r="V57" s="50">
        <v>38.710409083162681</v>
      </c>
    </row>
    <row r="66" spans="1:22" ht="15">
      <c r="A66" s="54" t="s">
        <v>322</v>
      </c>
    </row>
    <row r="72" spans="1:22">
      <c r="M72" s="51" t="s">
        <v>5</v>
      </c>
      <c r="N72" s="51">
        <v>2012</v>
      </c>
      <c r="O72" s="51">
        <v>2015</v>
      </c>
      <c r="P72" s="51">
        <v>2020</v>
      </c>
      <c r="Q72" s="51">
        <v>2025</v>
      </c>
      <c r="R72" s="51">
        <v>2030</v>
      </c>
      <c r="S72" s="51">
        <v>2035</v>
      </c>
      <c r="T72" s="51">
        <v>2040</v>
      </c>
      <c r="U72" s="51">
        <v>2045</v>
      </c>
      <c r="V72" s="51">
        <v>2050</v>
      </c>
    </row>
    <row r="73" spans="1:22">
      <c r="M73" s="50" t="s">
        <v>252</v>
      </c>
      <c r="N73" s="50">
        <v>62.626798080278903</v>
      </c>
      <c r="O73" s="50">
        <v>59.561273520548738</v>
      </c>
      <c r="P73" s="50">
        <v>59.386682880172835</v>
      </c>
      <c r="Q73" s="50">
        <v>37.420024319929141</v>
      </c>
      <c r="R73" s="50">
        <v>29.720852159590404</v>
      </c>
      <c r="S73" s="50">
        <v>33.894191820564494</v>
      </c>
      <c r="T73" s="50">
        <v>33.894191880483326</v>
      </c>
      <c r="U73" s="50">
        <v>33.894191868443919</v>
      </c>
      <c r="V73" s="50">
        <v>33.894191847806312</v>
      </c>
    </row>
    <row r="74" spans="1:22">
      <c r="M74" s="50" t="s">
        <v>320</v>
      </c>
      <c r="N74" s="50">
        <v>126.21417521579968</v>
      </c>
      <c r="O74" s="50">
        <v>101.26977404112269</v>
      </c>
      <c r="P74" s="50">
        <v>31.334620465625868</v>
      </c>
      <c r="Q74" s="50">
        <v>29.808462441821195</v>
      </c>
      <c r="R74" s="50">
        <v>16.063202278778412</v>
      </c>
      <c r="S74" s="50">
        <v>11.231844365148996</v>
      </c>
      <c r="T74" s="50">
        <v>24.01400445132461</v>
      </c>
      <c r="U74" s="50">
        <v>22.846252260792692</v>
      </c>
      <c r="V74" s="50">
        <v>22.843885911295796</v>
      </c>
    </row>
    <row r="75" spans="1:22">
      <c r="M75" s="50" t="s">
        <v>319</v>
      </c>
      <c r="N75" s="50"/>
      <c r="O75" s="50"/>
      <c r="P75" s="50"/>
      <c r="Q75" s="50"/>
      <c r="R75" s="50"/>
      <c r="S75" s="50">
        <v>2.4741651481794996E-6</v>
      </c>
      <c r="T75" s="50">
        <v>5.1019298408887612E-6</v>
      </c>
      <c r="U75" s="50">
        <v>7.1659585368862938E-6</v>
      </c>
      <c r="V75" s="50">
        <v>9.2216949070292315E-6</v>
      </c>
    </row>
    <row r="76" spans="1:22">
      <c r="M76" s="50" t="s">
        <v>318</v>
      </c>
      <c r="N76" s="50">
        <v>63.09041603938045</v>
      </c>
      <c r="O76" s="50">
        <v>79.066774573343622</v>
      </c>
      <c r="P76" s="50">
        <v>132.25961745918661</v>
      </c>
      <c r="Q76" s="50">
        <v>124.490202242002</v>
      </c>
      <c r="R76" s="50">
        <v>134.60294110474825</v>
      </c>
      <c r="S76" s="50">
        <v>208.10948579863509</v>
      </c>
      <c r="T76" s="50">
        <v>209.24419238906515</v>
      </c>
      <c r="U76" s="50">
        <v>208.95853860125081</v>
      </c>
      <c r="V76" s="50">
        <v>208.72827845309672</v>
      </c>
    </row>
    <row r="77" spans="1:22">
      <c r="M77" s="50" t="s">
        <v>317</v>
      </c>
      <c r="N77" s="50">
        <v>17.909999997363546</v>
      </c>
      <c r="O77" s="50">
        <v>17.105481259606758</v>
      </c>
      <c r="P77" s="50">
        <v>11.207381672512067</v>
      </c>
      <c r="Q77" s="50">
        <v>14.458130046412142</v>
      </c>
      <c r="R77" s="50">
        <v>14.458130047803158</v>
      </c>
      <c r="S77" s="50">
        <v>25.528607227214508</v>
      </c>
      <c r="T77" s="50">
        <v>24.393900645741287</v>
      </c>
      <c r="U77" s="50">
        <v>24.679554428498655</v>
      </c>
      <c r="V77" s="50">
        <v>24.909814561566058</v>
      </c>
    </row>
    <row r="78" spans="1:22">
      <c r="M78" s="50" t="s">
        <v>316</v>
      </c>
      <c r="N78" s="50"/>
      <c r="O78" s="50"/>
      <c r="P78" s="50"/>
      <c r="Q78" s="50"/>
      <c r="R78" s="50"/>
      <c r="S78" s="50">
        <v>3.9267215881447377E-7</v>
      </c>
      <c r="T78" s="50">
        <v>1.293316960166037E-6</v>
      </c>
      <c r="U78" s="50">
        <v>1.5245755292556196E-6</v>
      </c>
      <c r="V78" s="50">
        <v>1.6389480280071782E-6</v>
      </c>
    </row>
    <row r="79" spans="1:22">
      <c r="M79" s="50" t="s">
        <v>315</v>
      </c>
      <c r="N79" s="50"/>
      <c r="O79" s="50"/>
      <c r="P79" s="50"/>
      <c r="Q79" s="50"/>
      <c r="R79" s="50"/>
      <c r="S79" s="50">
        <v>2.2214789515650779E-7</v>
      </c>
      <c r="T79" s="50">
        <v>4.8948096619604866E-7</v>
      </c>
      <c r="U79" s="50">
        <v>6.5332853697742014E-7</v>
      </c>
      <c r="V79" s="50">
        <v>9.342756044573148E-7</v>
      </c>
    </row>
    <row r="80" spans="1:22">
      <c r="M80" s="50" t="s">
        <v>314</v>
      </c>
      <c r="N80" s="50"/>
      <c r="O80" s="50"/>
      <c r="P80" s="50"/>
      <c r="Q80" s="50">
        <v>1.2529774365767491E-2</v>
      </c>
      <c r="R80" s="50">
        <v>1.2530058865332219E-2</v>
      </c>
      <c r="S80" s="50">
        <v>2.7802874759768144E-6</v>
      </c>
      <c r="T80" s="50">
        <v>4.0517038161298339E-5</v>
      </c>
      <c r="U80" s="50">
        <v>1.0238689921120548E-2</v>
      </c>
      <c r="V80" s="50">
        <v>9.3446796472763335E-6</v>
      </c>
    </row>
    <row r="81" spans="13:22">
      <c r="M81" s="50" t="s">
        <v>313</v>
      </c>
      <c r="N81" s="50">
        <v>28.3523842246524</v>
      </c>
      <c r="O81" s="50">
        <v>26.166037621595141</v>
      </c>
      <c r="P81" s="50">
        <v>23.662567819622431</v>
      </c>
      <c r="Q81" s="50">
        <v>26.48767142560542</v>
      </c>
      <c r="R81" s="50">
        <v>23.66469901050532</v>
      </c>
      <c r="S81" s="50">
        <v>2.3721617753921596</v>
      </c>
      <c r="T81" s="50">
        <v>4.2874959737800475</v>
      </c>
      <c r="U81" s="50">
        <v>4.2109751979539993</v>
      </c>
      <c r="V81" s="50">
        <v>4.2105829882078893</v>
      </c>
    </row>
    <row r="82" spans="13:22">
      <c r="M82" s="50" t="s">
        <v>312</v>
      </c>
      <c r="N82" s="50">
        <v>13.525530024960004</v>
      </c>
      <c r="O82" s="50">
        <v>16.699044049912093</v>
      </c>
      <c r="P82" s="50">
        <v>18.689612501956898</v>
      </c>
      <c r="Q82" s="50">
        <v>31.579114662637195</v>
      </c>
      <c r="R82" s="50">
        <v>31.579114660413211</v>
      </c>
      <c r="S82" s="50">
        <v>29.942520889691462</v>
      </c>
      <c r="T82" s="50">
        <v>29.942520890054759</v>
      </c>
      <c r="U82" s="50">
        <v>29.942520889088016</v>
      </c>
      <c r="V82" s="50">
        <v>29.942520886827189</v>
      </c>
    </row>
    <row r="83" spans="13:22">
      <c r="M83" s="50" t="s">
        <v>311</v>
      </c>
      <c r="N83" s="50">
        <v>16.72922579958</v>
      </c>
      <c r="O83" s="50">
        <v>19.575963679204808</v>
      </c>
      <c r="P83" s="50">
        <v>25.465330337328002</v>
      </c>
      <c r="Q83" s="50">
        <v>30.000532558197605</v>
      </c>
      <c r="R83" s="50">
        <v>31.111137235382408</v>
      </c>
      <c r="S83" s="50">
        <v>30.333325721393528</v>
      </c>
      <c r="T83" s="50">
        <v>30.333325746130601</v>
      </c>
      <c r="U83" s="50">
        <v>30.333325754001542</v>
      </c>
      <c r="V83" s="50">
        <v>30.333325769837199</v>
      </c>
    </row>
    <row r="84" spans="13:22">
      <c r="M84" s="50" t="s">
        <v>310</v>
      </c>
      <c r="N84" s="50">
        <v>8.1454334879230448</v>
      </c>
      <c r="O84" s="50">
        <v>9.9258237708141923</v>
      </c>
      <c r="P84" s="50">
        <v>11.63982563398234</v>
      </c>
      <c r="Q84" s="50">
        <v>13.581715132463447</v>
      </c>
      <c r="R84" s="50">
        <v>15.486043330769951</v>
      </c>
      <c r="S84" s="50">
        <v>15.578247211044735</v>
      </c>
      <c r="T84" s="50">
        <v>12.60290977496776</v>
      </c>
      <c r="U84" s="50">
        <v>10.905400435559612</v>
      </c>
      <c r="V84" s="50">
        <v>8.9474234613665082</v>
      </c>
    </row>
    <row r="85" spans="13:22">
      <c r="M85" s="50" t="s">
        <v>309</v>
      </c>
      <c r="N85" s="50"/>
      <c r="O85" s="50"/>
      <c r="P85" s="50"/>
      <c r="Q85" s="50"/>
      <c r="R85" s="50">
        <v>9.1431940313973516E-8</v>
      </c>
      <c r="S85" s="50">
        <v>9.143194031397349E-8</v>
      </c>
      <c r="T85" s="50">
        <v>9.1431940313973516E-8</v>
      </c>
      <c r="U85" s="50">
        <v>7.938051921124069E-8</v>
      </c>
      <c r="V85" s="50">
        <v>1.2207762696279319E-7</v>
      </c>
    </row>
    <row r="86" spans="13:22">
      <c r="M86" s="50" t="s">
        <v>151</v>
      </c>
      <c r="N86" s="50"/>
      <c r="O86" s="50"/>
      <c r="P86" s="50"/>
      <c r="Q86" s="50">
        <v>1.0193123056888747E-6</v>
      </c>
      <c r="R86" s="50">
        <v>6.6167874272673968E-8</v>
      </c>
      <c r="S86" s="50">
        <v>1.24357564644658E-7</v>
      </c>
      <c r="T86" s="50">
        <v>2.5485422550809479E-7</v>
      </c>
      <c r="U86" s="50">
        <v>2.5346085583482924E-7</v>
      </c>
      <c r="V86" s="50">
        <v>3.0800585890524727E-7</v>
      </c>
    </row>
    <row r="87" spans="13:22">
      <c r="M87" s="50" t="s">
        <v>259</v>
      </c>
      <c r="N87" s="50">
        <v>22.100000000260735</v>
      </c>
      <c r="O87" s="50">
        <v>25.662810742091779</v>
      </c>
      <c r="P87" s="50">
        <v>32.925931939955682</v>
      </c>
      <c r="Q87" s="50">
        <v>34.679515830677055</v>
      </c>
      <c r="R87" s="50">
        <v>40.128746688273523</v>
      </c>
      <c r="S87" s="50">
        <v>0.11722791604299353</v>
      </c>
      <c r="T87" s="50">
        <v>3.2388512870317578</v>
      </c>
      <c r="U87" s="50">
        <v>22.894068908465762</v>
      </c>
      <c r="V87" s="50">
        <v>44.183091889406448</v>
      </c>
    </row>
    <row r="98" spans="1:22" ht="15">
      <c r="A98" s="54" t="s">
        <v>321</v>
      </c>
    </row>
    <row r="105" spans="1:22">
      <c r="M105" s="51" t="s">
        <v>3</v>
      </c>
      <c r="N105" s="51">
        <v>2012</v>
      </c>
      <c r="O105" s="51">
        <v>2015</v>
      </c>
      <c r="P105" s="51">
        <v>2020</v>
      </c>
      <c r="Q105" s="51">
        <v>2025</v>
      </c>
      <c r="R105" s="51">
        <v>2030</v>
      </c>
      <c r="S105" s="51">
        <v>2035</v>
      </c>
      <c r="T105" s="51">
        <v>2040</v>
      </c>
      <c r="U105" s="51">
        <v>2045</v>
      </c>
      <c r="V105" s="51">
        <v>2050</v>
      </c>
    </row>
    <row r="106" spans="1:22">
      <c r="M106" s="50" t="s">
        <v>252</v>
      </c>
      <c r="N106" s="50">
        <v>62.633410561439014</v>
      </c>
      <c r="O106" s="50">
        <v>59.567905440671503</v>
      </c>
      <c r="P106" s="50">
        <v>59.393295360896282</v>
      </c>
      <c r="Q106" s="50">
        <v>68.231707201120628</v>
      </c>
      <c r="R106" s="50">
        <v>84.349845916046448</v>
      </c>
      <c r="S106" s="50">
        <v>145.87458587715943</v>
      </c>
      <c r="T106" s="50">
        <v>205.44258583250095</v>
      </c>
      <c r="U106" s="50">
        <v>265.01058577214098</v>
      </c>
      <c r="V106" s="50">
        <v>290.3939997598265</v>
      </c>
    </row>
    <row r="107" spans="1:22">
      <c r="M107" s="50" t="s">
        <v>320</v>
      </c>
      <c r="N107" s="50">
        <v>128.2955693952411</v>
      </c>
      <c r="O107" s="50">
        <v>105.06654643005822</v>
      </c>
      <c r="P107" s="50">
        <v>31.916312939955564</v>
      </c>
      <c r="Q107" s="50">
        <v>23.9185497338995</v>
      </c>
      <c r="R107" s="50">
        <v>9.6895534945805419</v>
      </c>
      <c r="S107" s="50">
        <v>3.4279918619643517E-2</v>
      </c>
      <c r="T107" s="50">
        <v>7.6663434108986423E-3</v>
      </c>
      <c r="U107" s="50">
        <v>7.3334452186593572E-7</v>
      </c>
      <c r="V107" s="50">
        <v>2.5216903910285439E-7</v>
      </c>
    </row>
    <row r="108" spans="1:22">
      <c r="M108" s="50" t="s">
        <v>319</v>
      </c>
      <c r="N108" s="50"/>
      <c r="O108" s="50"/>
      <c r="P108" s="50"/>
      <c r="Q108" s="50">
        <v>2.8287095854061688</v>
      </c>
      <c r="R108" s="50">
        <v>31.189482403045389</v>
      </c>
      <c r="S108" s="50">
        <v>31.490967802865832</v>
      </c>
      <c r="T108" s="50">
        <v>32.169431002514777</v>
      </c>
      <c r="U108" s="50">
        <v>31.321172514131661</v>
      </c>
      <c r="V108" s="50">
        <v>28.279837937667192</v>
      </c>
    </row>
    <row r="109" spans="1:22">
      <c r="M109" s="50" t="s">
        <v>318</v>
      </c>
      <c r="N109" s="50">
        <v>58.702501099636109</v>
      </c>
      <c r="O109" s="50">
        <v>74.866543159670414</v>
      </c>
      <c r="P109" s="50">
        <v>100.98460100677165</v>
      </c>
      <c r="Q109" s="50">
        <v>66.309772158573082</v>
      </c>
      <c r="R109" s="50">
        <v>46.268203119960319</v>
      </c>
      <c r="S109" s="50">
        <v>4.6614467462172096</v>
      </c>
      <c r="T109" s="50">
        <v>3.8715022863039983</v>
      </c>
      <c r="U109" s="50">
        <v>3.4026348667118755</v>
      </c>
      <c r="V109" s="50">
        <v>4.711120155263588</v>
      </c>
    </row>
    <row r="110" spans="1:22">
      <c r="M110" s="50" t="s">
        <v>317</v>
      </c>
      <c r="N110" s="50">
        <v>17.909999998743565</v>
      </c>
      <c r="O110" s="50">
        <v>17.64073389429938</v>
      </c>
      <c r="P110" s="50">
        <v>18.06637779604765</v>
      </c>
      <c r="Q110" s="50">
        <v>16.972199974296618</v>
      </c>
      <c r="R110" s="50">
        <v>16.972199975664346</v>
      </c>
      <c r="S110" s="50">
        <v>27.079160603003995</v>
      </c>
      <c r="T110" s="50">
        <v>25.973007086062506</v>
      </c>
      <c r="U110" s="50">
        <v>1.7492199323416546</v>
      </c>
      <c r="V110" s="50">
        <v>6.0711089764215735E-2</v>
      </c>
    </row>
    <row r="111" spans="1:22">
      <c r="M111" s="50" t="s">
        <v>316</v>
      </c>
      <c r="N111" s="50"/>
      <c r="O111" s="50"/>
      <c r="P111" s="50"/>
      <c r="Q111" s="50">
        <v>17.394165747036258</v>
      </c>
      <c r="R111" s="50">
        <v>35.764729526019188</v>
      </c>
      <c r="S111" s="50">
        <v>61.85911028523428</v>
      </c>
      <c r="T111" s="50">
        <v>61.859115172856441</v>
      </c>
      <c r="U111" s="50">
        <v>61.859116048765486</v>
      </c>
      <c r="V111" s="50">
        <v>60.355942152711805</v>
      </c>
    </row>
    <row r="112" spans="1:22">
      <c r="M112" s="50" t="s">
        <v>315</v>
      </c>
      <c r="N112" s="50"/>
      <c r="O112" s="50"/>
      <c r="P112" s="50"/>
      <c r="Q112" s="50">
        <v>4.4042401332771347E-7</v>
      </c>
      <c r="R112" s="50">
        <v>1.2306627258446129E-6</v>
      </c>
      <c r="S112" s="50">
        <v>2.5929134352076653E-6</v>
      </c>
      <c r="T112" s="50">
        <v>3.4761183176996054E-5</v>
      </c>
      <c r="U112" s="50">
        <v>21.201888340729376</v>
      </c>
      <c r="V112" s="50">
        <v>47.813310002906391</v>
      </c>
    </row>
    <row r="113" spans="13:22">
      <c r="M113" s="50" t="s">
        <v>314</v>
      </c>
      <c r="N113" s="50"/>
      <c r="O113" s="50"/>
      <c r="P113" s="50"/>
      <c r="Q113" s="50">
        <v>7.823024000719035E-7</v>
      </c>
      <c r="R113" s="50">
        <v>1.0332734306655639E-6</v>
      </c>
      <c r="S113" s="50">
        <v>2.0939924440886881E-6</v>
      </c>
      <c r="T113" s="50">
        <v>2.4192627818668495E-6</v>
      </c>
      <c r="U113" s="50">
        <v>2.6733751160130079E-6</v>
      </c>
      <c r="V113" s="50">
        <v>2.3834382712982767E-6</v>
      </c>
    </row>
    <row r="114" spans="13:22">
      <c r="M114" s="50" t="s">
        <v>313</v>
      </c>
      <c r="N114" s="50">
        <v>28.350748802101467</v>
      </c>
      <c r="O114" s="50">
        <v>26.141973242388882</v>
      </c>
      <c r="P114" s="50">
        <v>29.857881933783087</v>
      </c>
      <c r="Q114" s="50">
        <v>24.015105127502526</v>
      </c>
      <c r="R114" s="50">
        <v>19.75185264451574</v>
      </c>
      <c r="S114" s="50">
        <v>1.3466898157211702</v>
      </c>
      <c r="T114" s="50">
        <v>1.2506007508436672</v>
      </c>
      <c r="U114" s="50">
        <v>1.2117476320580043</v>
      </c>
      <c r="V114" s="50">
        <v>1.2321770445324052</v>
      </c>
    </row>
    <row r="115" spans="13:22">
      <c r="M115" s="50" t="s">
        <v>312</v>
      </c>
      <c r="N115" s="50">
        <v>13.660785325698839</v>
      </c>
      <c r="O115" s="50">
        <v>16.862183228037441</v>
      </c>
      <c r="P115" s="50">
        <v>34.337319578593039</v>
      </c>
      <c r="Q115" s="50">
        <v>62.025209251322202</v>
      </c>
      <c r="R115" s="50">
        <v>62.763100951565235</v>
      </c>
      <c r="S115" s="50">
        <v>62.763100920553185</v>
      </c>
      <c r="T115" s="50">
        <v>62.763100729097971</v>
      </c>
      <c r="U115" s="50">
        <v>62.763100417031687</v>
      </c>
      <c r="V115" s="50">
        <v>62.763100344922918</v>
      </c>
    </row>
    <row r="116" spans="13:22">
      <c r="M116" s="50" t="s">
        <v>311</v>
      </c>
      <c r="N116" s="50">
        <v>16.896519274224168</v>
      </c>
      <c r="O116" s="50">
        <v>19.771723325165794</v>
      </c>
      <c r="P116" s="50">
        <v>36.232002291480718</v>
      </c>
      <c r="Q116" s="50">
        <v>40.492057685247552</v>
      </c>
      <c r="R116" s="50">
        <v>40.383457538656501</v>
      </c>
      <c r="S116" s="50">
        <v>40.383457519661356</v>
      </c>
      <c r="T116" s="50">
        <v>40.38345660430624</v>
      </c>
      <c r="U116" s="50">
        <v>40.383453248339215</v>
      </c>
      <c r="V116" s="50">
        <v>40.383453294381951</v>
      </c>
    </row>
    <row r="117" spans="13:22">
      <c r="M117" s="50" t="s">
        <v>310</v>
      </c>
      <c r="N117" s="50">
        <v>8.1450305632796773</v>
      </c>
      <c r="O117" s="50">
        <v>10.652226127186953</v>
      </c>
      <c r="P117" s="50">
        <v>14.497450061708539</v>
      </c>
      <c r="Q117" s="50">
        <v>19.053849922761351</v>
      </c>
      <c r="R117" s="50">
        <v>24.752206360452256</v>
      </c>
      <c r="S117" s="50">
        <v>25.73779232263928</v>
      </c>
      <c r="T117" s="50">
        <v>22.0736713494946</v>
      </c>
      <c r="U117" s="50">
        <v>17.576446047853011</v>
      </c>
      <c r="V117" s="50">
        <v>12.968783962352079</v>
      </c>
    </row>
    <row r="118" spans="13:22">
      <c r="M118" s="50" t="s">
        <v>309</v>
      </c>
      <c r="N118" s="50"/>
      <c r="O118" s="50"/>
      <c r="P118" s="50"/>
      <c r="Q118" s="50">
        <v>2.2714124478623812E-8</v>
      </c>
      <c r="R118" s="50">
        <v>0.49452022448725991</v>
      </c>
      <c r="S118" s="50">
        <v>0.49452022448725991</v>
      </c>
      <c r="T118" s="50">
        <v>0.49452022621770192</v>
      </c>
      <c r="U118" s="50">
        <v>2.444456657265629E-8</v>
      </c>
      <c r="V118" s="50">
        <v>2.4444566572656296E-8</v>
      </c>
    </row>
    <row r="119" spans="13:22">
      <c r="M119" s="50" t="s">
        <v>151</v>
      </c>
      <c r="N119" s="50"/>
      <c r="O119" s="50"/>
      <c r="P119" s="50">
        <v>2.0513875678845146E-8</v>
      </c>
      <c r="Q119" s="50">
        <v>1.2390062196676408E-6</v>
      </c>
      <c r="R119" s="50">
        <v>4.6279883516799842E-8</v>
      </c>
      <c r="S119" s="50">
        <v>8.585245241313069E-8</v>
      </c>
      <c r="T119" s="50">
        <v>1.4433545988874299E-7</v>
      </c>
      <c r="U119" s="50">
        <v>1.3340992867213926E-7</v>
      </c>
      <c r="V119" s="50">
        <v>1.3136549160139193E-7</v>
      </c>
    </row>
    <row r="120" spans="13:22">
      <c r="M120" s="50" t="s">
        <v>259</v>
      </c>
      <c r="N120" s="50">
        <v>22.500000001317456</v>
      </c>
      <c r="O120" s="50">
        <v>26.047417887659549</v>
      </c>
      <c r="P120" s="50">
        <v>33.093680729486401</v>
      </c>
      <c r="Q120" s="50">
        <v>22.481629515067251</v>
      </c>
      <c r="R120" s="50">
        <v>8.879180854928423</v>
      </c>
      <c r="S120" s="50">
        <v>14.988376622111963</v>
      </c>
      <c r="T120" s="50">
        <v>14.469505089345613</v>
      </c>
      <c r="U120" s="50">
        <v>15.589579671244833</v>
      </c>
      <c r="V120" s="50">
        <v>26.57699275579963</v>
      </c>
    </row>
  </sheetData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B1" sqref="B1"/>
    </sheetView>
  </sheetViews>
  <sheetFormatPr defaultRowHeight="1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rgb="FFE64097"/>
  </sheetPr>
  <dimension ref="B2:AV45"/>
  <sheetViews>
    <sheetView showGridLines="0" workbookViewId="0">
      <selection activeCell="B42" sqref="B42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327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382.75617302767012</v>
      </c>
      <c r="N4" s="142">
        <v>388.75977243829016</v>
      </c>
      <c r="O4" s="142">
        <v>394.38296672502207</v>
      </c>
      <c r="P4" s="142">
        <v>398.6462929410859</v>
      </c>
      <c r="Q4" s="142">
        <v>402.96637805484079</v>
      </c>
      <c r="R4" s="142">
        <v>398.99802814722142</v>
      </c>
      <c r="S4" s="142">
        <v>387.29900372701104</v>
      </c>
      <c r="T4" s="142">
        <v>374.91696121710538</v>
      </c>
      <c r="U4" s="142">
        <v>371.72745647392554</v>
      </c>
      <c r="V4" s="142">
        <v>345.7889019550833</v>
      </c>
      <c r="W4" s="142">
        <v>353.16608684627784</v>
      </c>
      <c r="X4" s="142">
        <v>337.7777082838245</v>
      </c>
      <c r="Y4" s="142">
        <v>336.71806470879886</v>
      </c>
      <c r="Z4" s="142">
        <v>331.72054383380072</v>
      </c>
      <c r="AA4" s="142">
        <v>328.92800213415325</v>
      </c>
      <c r="AB4" s="142">
        <v>325.49618119896536</v>
      </c>
      <c r="AC4" s="142">
        <v>319.69280488023821</v>
      </c>
      <c r="AD4" s="142">
        <v>316.39974887770728</v>
      </c>
      <c r="AE4" s="142">
        <v>313.7364203821565</v>
      </c>
      <c r="AF4" s="142">
        <v>311.1283244256353</v>
      </c>
      <c r="AG4" s="142">
        <v>309.1040301911122</v>
      </c>
      <c r="AH4" s="142">
        <v>307.28104428187817</v>
      </c>
      <c r="AI4" s="142">
        <v>305.80766632967845</v>
      </c>
      <c r="AJ4" s="142">
        <v>304.35352870575127</v>
      </c>
      <c r="AK4" s="142">
        <v>302.77616303922849</v>
      </c>
      <c r="AL4" s="142">
        <v>301.18070224574092</v>
      </c>
      <c r="AM4" s="142">
        <v>299.51848653084562</v>
      </c>
      <c r="AN4" s="142">
        <v>295.99436737163364</v>
      </c>
      <c r="AO4" s="142">
        <v>292.2265071901511</v>
      </c>
      <c r="AP4" s="142">
        <v>285.84253045674268</v>
      </c>
      <c r="AQ4" s="142">
        <v>279.29241475750268</v>
      </c>
      <c r="AR4" s="142">
        <v>272.03525741223677</v>
      </c>
      <c r="AS4" s="142">
        <v>263.88019444199153</v>
      </c>
      <c r="AT4" s="142">
        <v>254.84737932530652</v>
      </c>
      <c r="AU4" s="142">
        <v>245.236318612801</v>
      </c>
      <c r="AV4" s="142">
        <v>234.45152940995916</v>
      </c>
    </row>
    <row r="5" spans="2:48">
      <c r="L5" s="39" t="s">
        <v>2</v>
      </c>
      <c r="M5" s="142">
        <v>382.75617302767012</v>
      </c>
      <c r="N5" s="142">
        <v>388.75977243829016</v>
      </c>
      <c r="O5" s="142">
        <v>394.38296672502207</v>
      </c>
      <c r="P5" s="142">
        <v>398.6462929410859</v>
      </c>
      <c r="Q5" s="142">
        <v>402.96637805484079</v>
      </c>
      <c r="R5" s="142">
        <v>398.99802814722142</v>
      </c>
      <c r="S5" s="142">
        <v>387.29900372701104</v>
      </c>
      <c r="T5" s="142">
        <v>374.91696121710538</v>
      </c>
      <c r="U5" s="142">
        <v>371.72745647392554</v>
      </c>
      <c r="V5" s="142">
        <v>345.7889019550833</v>
      </c>
      <c r="W5" s="142">
        <v>353.16608684627784</v>
      </c>
      <c r="X5" s="142">
        <v>337.7777082838245</v>
      </c>
      <c r="Y5" s="142">
        <v>336.71806470879886</v>
      </c>
      <c r="Z5" s="142">
        <v>331.72054383380072</v>
      </c>
      <c r="AA5" s="142">
        <v>329.07551679793613</v>
      </c>
      <c r="AB5" s="142">
        <v>326.11249019818609</v>
      </c>
      <c r="AC5" s="142">
        <v>320.82545754816806</v>
      </c>
      <c r="AD5" s="142">
        <v>318.1085146314125</v>
      </c>
      <c r="AE5" s="142">
        <v>316.05901111872868</v>
      </c>
      <c r="AF5" s="142">
        <v>314.18654231546611</v>
      </c>
      <c r="AG5" s="142">
        <v>312.94930031168781</v>
      </c>
      <c r="AH5" s="142">
        <v>311.98226650200655</v>
      </c>
      <c r="AI5" s="142">
        <v>311.44229441983293</v>
      </c>
      <c r="AJ5" s="142">
        <v>311.00404510490665</v>
      </c>
      <c r="AK5" s="142">
        <v>310.40000786946467</v>
      </c>
      <c r="AL5" s="142">
        <v>309.86284593560231</v>
      </c>
      <c r="AM5" s="142">
        <v>309.40885386026196</v>
      </c>
      <c r="AN5" s="142">
        <v>309.04152239932586</v>
      </c>
      <c r="AO5" s="142">
        <v>308.4661588494842</v>
      </c>
      <c r="AP5" s="142">
        <v>307.9269729182638</v>
      </c>
      <c r="AQ5" s="142">
        <v>307.71255114864198</v>
      </c>
      <c r="AR5" s="142">
        <v>307.51855733545818</v>
      </c>
      <c r="AS5" s="142">
        <v>306.99491166061716</v>
      </c>
      <c r="AT5" s="142">
        <v>306.54407327372519</v>
      </c>
      <c r="AU5" s="142">
        <v>306.62393679386776</v>
      </c>
      <c r="AV5" s="142">
        <v>306.67946066152439</v>
      </c>
    </row>
    <row r="6" spans="2:48">
      <c r="L6" s="39" t="s">
        <v>5</v>
      </c>
      <c r="M6" s="142">
        <v>382.75617302767012</v>
      </c>
      <c r="N6" s="142">
        <v>388.75977243829016</v>
      </c>
      <c r="O6" s="142">
        <v>394.38296672502207</v>
      </c>
      <c r="P6" s="142">
        <v>398.6462929410859</v>
      </c>
      <c r="Q6" s="142">
        <v>402.96637805484079</v>
      </c>
      <c r="R6" s="142">
        <v>398.99802814722142</v>
      </c>
      <c r="S6" s="142">
        <v>387.29900372701104</v>
      </c>
      <c r="T6" s="142">
        <v>374.91696121710538</v>
      </c>
      <c r="U6" s="142">
        <v>371.72745647392554</v>
      </c>
      <c r="V6" s="142">
        <v>345.7889019550833</v>
      </c>
      <c r="W6" s="142">
        <v>353.16608684627784</v>
      </c>
      <c r="X6" s="142">
        <v>337.7777082838245</v>
      </c>
      <c r="Y6" s="142">
        <v>336.71806470879886</v>
      </c>
      <c r="Z6" s="142">
        <v>331.72054383380072</v>
      </c>
      <c r="AA6" s="142">
        <v>329.1836455580048</v>
      </c>
      <c r="AB6" s="142">
        <v>326.65975513028809</v>
      </c>
      <c r="AC6" s="142">
        <v>321.99114805684451</v>
      </c>
      <c r="AD6" s="142">
        <v>319.89312777128089</v>
      </c>
      <c r="AE6" s="142">
        <v>318.37094296229833</v>
      </c>
      <c r="AF6" s="142">
        <v>317.02239679978368</v>
      </c>
      <c r="AG6" s="142">
        <v>316.52709627208401</v>
      </c>
      <c r="AH6" s="142">
        <v>316.30696782888765</v>
      </c>
      <c r="AI6" s="142">
        <v>316.41950719125458</v>
      </c>
      <c r="AJ6" s="142">
        <v>316.63698091423521</v>
      </c>
      <c r="AK6" s="142">
        <v>316.93868225976149</v>
      </c>
      <c r="AL6" s="142">
        <v>317.32232381126778</v>
      </c>
      <c r="AM6" s="142">
        <v>317.69372467934051</v>
      </c>
      <c r="AN6" s="142">
        <v>318.16740286909931</v>
      </c>
      <c r="AO6" s="142">
        <v>318.74576851060414</v>
      </c>
      <c r="AP6" s="142">
        <v>319.3748099407897</v>
      </c>
      <c r="AQ6" s="142">
        <v>320.20243830255038</v>
      </c>
      <c r="AR6" s="142">
        <v>321.05478036172798</v>
      </c>
      <c r="AS6" s="142">
        <v>321.86502428526819</v>
      </c>
      <c r="AT6" s="142">
        <v>322.73756623786687</v>
      </c>
      <c r="AU6" s="142">
        <v>323.4436139709336</v>
      </c>
      <c r="AV6" s="142">
        <v>324.10975080837284</v>
      </c>
    </row>
    <row r="7" spans="2:48">
      <c r="L7" s="39" t="s">
        <v>3</v>
      </c>
      <c r="M7" s="142">
        <v>382.75617302767012</v>
      </c>
      <c r="N7" s="142">
        <v>388.75977243829016</v>
      </c>
      <c r="O7" s="142">
        <v>394.38296672502207</v>
      </c>
      <c r="P7" s="142">
        <v>398.6462929410859</v>
      </c>
      <c r="Q7" s="142">
        <v>402.96637805484079</v>
      </c>
      <c r="R7" s="142">
        <v>398.99802814722142</v>
      </c>
      <c r="S7" s="142">
        <v>387.29900372701104</v>
      </c>
      <c r="T7" s="142">
        <v>374.91696121710538</v>
      </c>
      <c r="U7" s="142">
        <v>371.72745647392554</v>
      </c>
      <c r="V7" s="142">
        <v>345.7889019550833</v>
      </c>
      <c r="W7" s="142">
        <v>353.16608684627784</v>
      </c>
      <c r="X7" s="142">
        <v>337.7777082838245</v>
      </c>
      <c r="Y7" s="142">
        <v>336.71806470879886</v>
      </c>
      <c r="Z7" s="142">
        <v>331.72054383380072</v>
      </c>
      <c r="AA7" s="142">
        <v>331.00533432350676</v>
      </c>
      <c r="AB7" s="142">
        <v>327.96476438830024</v>
      </c>
      <c r="AC7" s="142">
        <v>322.78883116430109</v>
      </c>
      <c r="AD7" s="142">
        <v>320.18875567564254</v>
      </c>
      <c r="AE7" s="142">
        <v>318.1687049268715</v>
      </c>
      <c r="AF7" s="142">
        <v>316.32629990512248</v>
      </c>
      <c r="AG7" s="142">
        <v>315.33980803647893</v>
      </c>
      <c r="AH7" s="142">
        <v>314.63077569816977</v>
      </c>
      <c r="AI7" s="142">
        <v>314.25601821174598</v>
      </c>
      <c r="AJ7" s="142">
        <v>313.98775296476629</v>
      </c>
      <c r="AK7" s="142">
        <v>313.80521129203174</v>
      </c>
      <c r="AL7" s="142">
        <v>313.70608155809873</v>
      </c>
      <c r="AM7" s="142">
        <v>313.59609951917554</v>
      </c>
      <c r="AN7" s="142">
        <v>313.58980757891055</v>
      </c>
      <c r="AO7" s="142">
        <v>313.68958923819093</v>
      </c>
      <c r="AP7" s="142">
        <v>313.84141276131697</v>
      </c>
      <c r="AQ7" s="142">
        <v>314.19262079607137</v>
      </c>
      <c r="AR7" s="142">
        <v>314.56939294368169</v>
      </c>
      <c r="AS7" s="142">
        <v>314.89686293686299</v>
      </c>
      <c r="AT7" s="142">
        <v>315.27717459760163</v>
      </c>
      <c r="AU7" s="142">
        <v>316.04802870150195</v>
      </c>
      <c r="AV7" s="142">
        <v>316.77885804418275</v>
      </c>
    </row>
    <row r="8" spans="2:48" s="30" customFormat="1">
      <c r="L8" s="39" t="s">
        <v>6</v>
      </c>
      <c r="M8" s="142">
        <v>382.75617302767012</v>
      </c>
      <c r="N8" s="142">
        <v>388.75977243829016</v>
      </c>
      <c r="O8" s="142">
        <v>394.38296672502207</v>
      </c>
      <c r="P8" s="142">
        <v>398.6462929410859</v>
      </c>
      <c r="Q8" s="142">
        <v>402.96637805484079</v>
      </c>
      <c r="R8" s="142">
        <v>398.99802814722142</v>
      </c>
      <c r="S8" s="142">
        <v>387.29900372701104</v>
      </c>
      <c r="T8" s="142">
        <v>374.91696121710538</v>
      </c>
      <c r="U8" s="142">
        <v>371.72745647392554</v>
      </c>
      <c r="V8" s="142">
        <v>345.7889019550833</v>
      </c>
      <c r="W8" s="142">
        <v>353.16608684627784</v>
      </c>
      <c r="X8" s="142">
        <v>337.7777082838245</v>
      </c>
      <c r="Y8" s="142">
        <v>336.71806470879886</v>
      </c>
      <c r="Z8" s="142">
        <v>331.72054383380072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rgb="FFE64097"/>
  </sheetPr>
  <dimension ref="B2:AV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328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343.67542862929702</v>
      </c>
      <c r="N4" s="142">
        <v>330.24192538923899</v>
      </c>
      <c r="O4" s="142">
        <v>337.81247768551901</v>
      </c>
      <c r="P4" s="142">
        <v>330.74014627772198</v>
      </c>
      <c r="Q4" s="142">
        <v>327.246695990359</v>
      </c>
      <c r="R4" s="142">
        <v>313.65589118667998</v>
      </c>
      <c r="S4" s="142">
        <v>295.98533472593499</v>
      </c>
      <c r="T4" s="142">
        <v>293.77152043862696</v>
      </c>
      <c r="U4" s="142">
        <v>284.94525309835103</v>
      </c>
      <c r="V4" s="142">
        <v>262.32029198142396</v>
      </c>
      <c r="W4" s="142">
        <v>265.07574610436598</v>
      </c>
      <c r="X4" s="142">
        <v>257.05041939633099</v>
      </c>
      <c r="Y4" s="142">
        <v>248.00350322873399</v>
      </c>
      <c r="Z4" s="142">
        <v>239.51880326300801</v>
      </c>
      <c r="AA4" s="142">
        <v>242.45541631760707</v>
      </c>
      <c r="AB4" s="142">
        <v>241.71079570667021</v>
      </c>
      <c r="AC4" s="142">
        <v>241.19474731997767</v>
      </c>
      <c r="AD4" s="142">
        <v>239.90578139601573</v>
      </c>
      <c r="AE4" s="142">
        <v>238.63692438511501</v>
      </c>
      <c r="AF4" s="142">
        <v>237.49846155686529</v>
      </c>
      <c r="AG4" s="142">
        <v>236.00790802586511</v>
      </c>
      <c r="AH4" s="142">
        <v>233.53402132349458</v>
      </c>
      <c r="AI4" s="142">
        <v>230.65728281587946</v>
      </c>
      <c r="AJ4" s="142">
        <v>222.33100016067496</v>
      </c>
      <c r="AK4" s="142">
        <v>219.22908429007026</v>
      </c>
      <c r="AL4" s="142">
        <v>215.91263962210155</v>
      </c>
      <c r="AM4" s="142">
        <v>212.26503255931729</v>
      </c>
      <c r="AN4" s="142">
        <v>208.67613644202999</v>
      </c>
      <c r="AO4" s="142">
        <v>205.41407219114888</v>
      </c>
      <c r="AP4" s="142">
        <v>201.54581941367309</v>
      </c>
      <c r="AQ4" s="142">
        <v>198.01045182300666</v>
      </c>
      <c r="AR4" s="142">
        <v>194.55783435929683</v>
      </c>
      <c r="AS4" s="142">
        <v>191.5361508402093</v>
      </c>
      <c r="AT4" s="142">
        <v>188.10161368405804</v>
      </c>
      <c r="AU4" s="142">
        <v>185.02149210907376</v>
      </c>
      <c r="AV4" s="142">
        <v>182.035161153046</v>
      </c>
    </row>
    <row r="5" spans="2:48">
      <c r="L5" s="39" t="s">
        <v>2</v>
      </c>
      <c r="M5" s="142">
        <v>343.67542862929702</v>
      </c>
      <c r="N5" s="142">
        <v>330.24192538923899</v>
      </c>
      <c r="O5" s="142">
        <v>337.81247768551901</v>
      </c>
      <c r="P5" s="142">
        <v>330.74014627772198</v>
      </c>
      <c r="Q5" s="142">
        <v>327.246695990359</v>
      </c>
      <c r="R5" s="142">
        <v>313.65589118667998</v>
      </c>
      <c r="S5" s="142">
        <v>295.98533472593499</v>
      </c>
      <c r="T5" s="142">
        <v>293.77152043862696</v>
      </c>
      <c r="U5" s="142">
        <v>284.94525309835103</v>
      </c>
      <c r="V5" s="142">
        <v>262.32029198142396</v>
      </c>
      <c r="W5" s="142">
        <v>265.07574610436598</v>
      </c>
      <c r="X5" s="142">
        <v>257.05041939633099</v>
      </c>
      <c r="Y5" s="142">
        <v>248.00350322873399</v>
      </c>
      <c r="Z5" s="142">
        <v>239.51880326300801</v>
      </c>
      <c r="AA5" s="142">
        <v>240.71619074157124</v>
      </c>
      <c r="AB5" s="142">
        <v>238.07421915918678</v>
      </c>
      <c r="AC5" s="142">
        <v>233.43935526562436</v>
      </c>
      <c r="AD5" s="142">
        <v>229.86751928451892</v>
      </c>
      <c r="AE5" s="142">
        <v>226.62980234905709</v>
      </c>
      <c r="AF5" s="142">
        <v>223.92380244606471</v>
      </c>
      <c r="AG5" s="142">
        <v>221.58763915256969</v>
      </c>
      <c r="AH5" s="142">
        <v>218.56538756266045</v>
      </c>
      <c r="AI5" s="142">
        <v>215.77789157630835</v>
      </c>
      <c r="AJ5" s="142">
        <v>211.06254558792327</v>
      </c>
      <c r="AK5" s="142">
        <v>208.30134100299884</v>
      </c>
      <c r="AL5" s="142">
        <v>205.46329434176056</v>
      </c>
      <c r="AM5" s="142">
        <v>202.88509050760058</v>
      </c>
      <c r="AN5" s="142">
        <v>200.38043925893291</v>
      </c>
      <c r="AO5" s="142">
        <v>198.10995278686934</v>
      </c>
      <c r="AP5" s="142">
        <v>195.25377643659169</v>
      </c>
      <c r="AQ5" s="142">
        <v>192.75334951496691</v>
      </c>
      <c r="AR5" s="142">
        <v>190.28301526309306</v>
      </c>
      <c r="AS5" s="142">
        <v>188.16334700586353</v>
      </c>
      <c r="AT5" s="142">
        <v>185.61570445119187</v>
      </c>
      <c r="AU5" s="142">
        <v>183.4109644488189</v>
      </c>
      <c r="AV5" s="142">
        <v>181.28728531440419</v>
      </c>
    </row>
    <row r="6" spans="2:48">
      <c r="L6" s="39" t="s">
        <v>5</v>
      </c>
      <c r="M6" s="142">
        <v>343.67542862929702</v>
      </c>
      <c r="N6" s="142">
        <v>330.24192538923899</v>
      </c>
      <c r="O6" s="142">
        <v>337.81247768551901</v>
      </c>
      <c r="P6" s="142">
        <v>330.74014627772198</v>
      </c>
      <c r="Q6" s="142">
        <v>327.246695990359</v>
      </c>
      <c r="R6" s="142">
        <v>313.65589118667998</v>
      </c>
      <c r="S6" s="142">
        <v>295.98533472593499</v>
      </c>
      <c r="T6" s="142">
        <v>293.77152043862696</v>
      </c>
      <c r="U6" s="142">
        <v>284.94525309835103</v>
      </c>
      <c r="V6" s="142">
        <v>262.32029198142396</v>
      </c>
      <c r="W6" s="142">
        <v>265.07574610436598</v>
      </c>
      <c r="X6" s="142">
        <v>257.05041939633099</v>
      </c>
      <c r="Y6" s="142">
        <v>248.00350322873399</v>
      </c>
      <c r="Z6" s="142">
        <v>239.51880326300801</v>
      </c>
      <c r="AA6" s="142">
        <v>240.74662031296262</v>
      </c>
      <c r="AB6" s="142">
        <v>236.80661554587854</v>
      </c>
      <c r="AC6" s="142">
        <v>230.08794190665705</v>
      </c>
      <c r="AD6" s="142">
        <v>225.0939874204083</v>
      </c>
      <c r="AE6" s="142">
        <v>220.8189319697903</v>
      </c>
      <c r="AF6" s="142">
        <v>217.37141987275356</v>
      </c>
      <c r="AG6" s="142">
        <v>214.61139947002982</v>
      </c>
      <c r="AH6" s="142">
        <v>211.31199548381295</v>
      </c>
      <c r="AI6" s="142">
        <v>208.44495147175468</v>
      </c>
      <c r="AJ6" s="142">
        <v>205.20876202505156</v>
      </c>
      <c r="AK6" s="142">
        <v>202.47780467411872</v>
      </c>
      <c r="AL6" s="142">
        <v>199.76274490915651</v>
      </c>
      <c r="AM6" s="142">
        <v>197.02350568419098</v>
      </c>
      <c r="AN6" s="142">
        <v>194.19612246635356</v>
      </c>
      <c r="AO6" s="142">
        <v>191.54746316381184</v>
      </c>
      <c r="AP6" s="142">
        <v>188.4086790003532</v>
      </c>
      <c r="AQ6" s="142">
        <v>185.85150535097611</v>
      </c>
      <c r="AR6" s="142">
        <v>183.47214230556878</v>
      </c>
      <c r="AS6" s="142">
        <v>181.42321839079628</v>
      </c>
      <c r="AT6" s="142">
        <v>178.983964818288</v>
      </c>
      <c r="AU6" s="142">
        <v>176.86740454325073</v>
      </c>
      <c r="AV6" s="142">
        <v>174.83099212138939</v>
      </c>
    </row>
    <row r="7" spans="2:48">
      <c r="L7" s="39" t="s">
        <v>3</v>
      </c>
      <c r="M7" s="142">
        <v>343.67542862929662</v>
      </c>
      <c r="N7" s="142">
        <v>330.24192538923865</v>
      </c>
      <c r="O7" s="142">
        <v>337.81247768551879</v>
      </c>
      <c r="P7" s="142">
        <v>330.74014627772243</v>
      </c>
      <c r="Q7" s="142">
        <v>327.24669599035929</v>
      </c>
      <c r="R7" s="142">
        <v>313.65589118667953</v>
      </c>
      <c r="S7" s="142">
        <v>295.98533472593499</v>
      </c>
      <c r="T7" s="142">
        <v>293.77152043862725</v>
      </c>
      <c r="U7" s="142">
        <v>284.94525309835132</v>
      </c>
      <c r="V7" s="142">
        <v>262.32029198142351</v>
      </c>
      <c r="W7" s="142">
        <v>265.07574610436563</v>
      </c>
      <c r="X7" s="142">
        <v>257.05041939633134</v>
      </c>
      <c r="Y7" s="142">
        <v>248.00350322873427</v>
      </c>
      <c r="Z7" s="142">
        <v>239.51880326300818</v>
      </c>
      <c r="AA7" s="142">
        <v>242.37715141324844</v>
      </c>
      <c r="AB7" s="142">
        <v>240.82312536041803</v>
      </c>
      <c r="AC7" s="142">
        <v>239.04548736042116</v>
      </c>
      <c r="AD7" s="142">
        <v>236.98986276130449</v>
      </c>
      <c r="AE7" s="142">
        <v>235.31239716405653</v>
      </c>
      <c r="AF7" s="142">
        <v>233.9464932149541</v>
      </c>
      <c r="AG7" s="142">
        <v>232.23825992336037</v>
      </c>
      <c r="AH7" s="142">
        <v>229.58101976129092</v>
      </c>
      <c r="AI7" s="142">
        <v>227.25347379973664</v>
      </c>
      <c r="AJ7" s="142">
        <v>223.8726538331581</v>
      </c>
      <c r="AK7" s="142">
        <v>221.36152955629694</v>
      </c>
      <c r="AL7" s="142">
        <v>218.92564792145237</v>
      </c>
      <c r="AM7" s="142">
        <v>216.8122023215935</v>
      </c>
      <c r="AN7" s="142">
        <v>214.57076477881751</v>
      </c>
      <c r="AO7" s="142">
        <v>212.53409429093759</v>
      </c>
      <c r="AP7" s="142">
        <v>209.86100905849122</v>
      </c>
      <c r="AQ7" s="142">
        <v>207.60689630235541</v>
      </c>
      <c r="AR7" s="142">
        <v>205.53924978729717</v>
      </c>
      <c r="AS7" s="142">
        <v>203.8569374063236</v>
      </c>
      <c r="AT7" s="142">
        <v>201.69894492466625</v>
      </c>
      <c r="AU7" s="142">
        <v>199.90616429288505</v>
      </c>
      <c r="AV7" s="142">
        <v>198.19352925275223</v>
      </c>
    </row>
    <row r="8" spans="2:48" s="30" customFormat="1">
      <c r="L8" s="39" t="s">
        <v>6</v>
      </c>
      <c r="M8" s="142">
        <v>343.67542862929662</v>
      </c>
      <c r="N8" s="142">
        <v>330.24192538923865</v>
      </c>
      <c r="O8" s="142">
        <v>337.81247768551879</v>
      </c>
      <c r="P8" s="142">
        <v>330.74014627772243</v>
      </c>
      <c r="Q8" s="142">
        <v>327.24669599035929</v>
      </c>
      <c r="R8" s="142">
        <v>313.65589118667953</v>
      </c>
      <c r="S8" s="142">
        <v>295.98533472593499</v>
      </c>
      <c r="T8" s="142">
        <v>293.77152043862725</v>
      </c>
      <c r="U8" s="142">
        <v>284.94525309835132</v>
      </c>
      <c r="V8" s="142">
        <v>262.32029198142351</v>
      </c>
      <c r="W8" s="142">
        <v>265.07574610436563</v>
      </c>
      <c r="X8" s="142">
        <v>257.05041939633134</v>
      </c>
      <c r="Y8" s="142">
        <v>248.00350322873427</v>
      </c>
      <c r="Z8" s="142">
        <v>239.51880326300818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rgb="FFE64097"/>
  </sheetPr>
  <dimension ref="B2:AV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329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47.540101294999999</v>
      </c>
      <c r="N4" s="142">
        <v>50.724429610999998</v>
      </c>
      <c r="O4" s="142">
        <v>51.023643165999999</v>
      </c>
      <c r="P4" s="142">
        <v>53.643741300999999</v>
      </c>
      <c r="Q4" s="142">
        <v>51.916603044000006</v>
      </c>
      <c r="R4" s="142">
        <v>57.822500988000002</v>
      </c>
      <c r="S4" s="142">
        <v>66.047677774999997</v>
      </c>
      <c r="T4" s="142">
        <v>70.25869999999999</v>
      </c>
      <c r="U4" s="142">
        <v>71.985300000000009</v>
      </c>
      <c r="V4" s="142">
        <v>71.465100000000007</v>
      </c>
      <c r="W4" s="142">
        <v>73.386099999999999</v>
      </c>
      <c r="X4" s="142">
        <v>69.772100000000009</v>
      </c>
      <c r="Y4" s="142">
        <v>65.197698026347055</v>
      </c>
      <c r="Z4" s="142">
        <v>63.057699999999997</v>
      </c>
      <c r="AA4" s="142">
        <v>66.161436015998007</v>
      </c>
      <c r="AB4" s="142">
        <v>44.096765650884279</v>
      </c>
      <c r="AC4" s="142">
        <v>35.92791677379595</v>
      </c>
      <c r="AD4" s="142">
        <v>40.493040339426116</v>
      </c>
      <c r="AE4" s="142">
        <v>42.129832225419747</v>
      </c>
      <c r="AF4" s="142">
        <v>40.1144109938135</v>
      </c>
      <c r="AG4" s="142">
        <v>41.904338857101855</v>
      </c>
      <c r="AH4" s="142">
        <v>44.348729433375453</v>
      </c>
      <c r="AI4" s="142">
        <v>49.888502645343472</v>
      </c>
      <c r="AJ4" s="142">
        <v>51.992044142172432</v>
      </c>
      <c r="AK4" s="142">
        <v>54.173170656117044</v>
      </c>
      <c r="AL4" s="142">
        <v>56.738353721219504</v>
      </c>
      <c r="AM4" s="142">
        <v>59.976537966199828</v>
      </c>
      <c r="AN4" s="142">
        <v>63.152852577979608</v>
      </c>
      <c r="AO4" s="142">
        <v>64.613152606424833</v>
      </c>
      <c r="AP4" s="142">
        <v>66.47803597090703</v>
      </c>
      <c r="AQ4" s="142">
        <v>68.379813370021154</v>
      </c>
      <c r="AR4" s="142">
        <v>69.874132038063294</v>
      </c>
      <c r="AS4" s="142">
        <v>71.51343337671743</v>
      </c>
      <c r="AT4" s="142">
        <v>72.862091266006232</v>
      </c>
      <c r="AU4" s="142">
        <v>73.962887310888078</v>
      </c>
      <c r="AV4" s="142">
        <v>76.035916531348036</v>
      </c>
    </row>
    <row r="5" spans="2:48">
      <c r="L5" s="39" t="s">
        <v>2</v>
      </c>
      <c r="M5" s="142">
        <v>47.540101294999999</v>
      </c>
      <c r="N5" s="142">
        <v>50.724429610999998</v>
      </c>
      <c r="O5" s="142">
        <v>51.023643165999999</v>
      </c>
      <c r="P5" s="142">
        <v>53.643741300999999</v>
      </c>
      <c r="Q5" s="142">
        <v>51.916603044000006</v>
      </c>
      <c r="R5" s="142">
        <v>57.822500988000002</v>
      </c>
      <c r="S5" s="142">
        <v>66.047677774999997</v>
      </c>
      <c r="T5" s="142">
        <v>70.25869999999999</v>
      </c>
      <c r="U5" s="142">
        <v>71.985300000000009</v>
      </c>
      <c r="V5" s="142">
        <v>71.465100000000007</v>
      </c>
      <c r="W5" s="142">
        <v>73.386099999999999</v>
      </c>
      <c r="X5" s="142">
        <v>69.772100000000009</v>
      </c>
      <c r="Y5" s="142">
        <v>65.197698026347055</v>
      </c>
      <c r="Z5" s="142">
        <v>63.057699999999997</v>
      </c>
      <c r="AA5" s="142">
        <v>64.765477665998006</v>
      </c>
      <c r="AB5" s="142">
        <v>42.065151250884284</v>
      </c>
      <c r="AC5" s="142">
        <v>33.641238308795963</v>
      </c>
      <c r="AD5" s="142">
        <v>37.910793620426126</v>
      </c>
      <c r="AE5" s="142">
        <v>39.134953437419746</v>
      </c>
      <c r="AF5" s="142">
        <v>36.827973433813497</v>
      </c>
      <c r="AG5" s="142">
        <v>38.313256033101858</v>
      </c>
      <c r="AH5" s="142">
        <v>40.423969982375461</v>
      </c>
      <c r="AI5" s="142">
        <v>46.107473089343458</v>
      </c>
      <c r="AJ5" s="142">
        <v>47.992625687172442</v>
      </c>
      <c r="AK5" s="142">
        <v>49.849047411117049</v>
      </c>
      <c r="AL5" s="142">
        <v>52.5364475192195</v>
      </c>
      <c r="AM5" s="142">
        <v>55.041551519199828</v>
      </c>
      <c r="AN5" s="142">
        <v>57.322021869979608</v>
      </c>
      <c r="AO5" s="142">
        <v>59.225636132424839</v>
      </c>
      <c r="AP5" s="142">
        <v>60.753082952907008</v>
      </c>
      <c r="AQ5" s="142">
        <v>62.586637403021129</v>
      </c>
      <c r="AR5" s="142">
        <v>64.75618753506329</v>
      </c>
      <c r="AS5" s="142">
        <v>67.04899930171743</v>
      </c>
      <c r="AT5" s="142">
        <v>68.312141280006244</v>
      </c>
      <c r="AU5" s="142">
        <v>69.314453473888094</v>
      </c>
      <c r="AV5" s="142">
        <v>71.128538773348041</v>
      </c>
    </row>
    <row r="6" spans="2:48">
      <c r="L6" s="39" t="s">
        <v>5</v>
      </c>
      <c r="M6" s="142">
        <v>47.540101294999999</v>
      </c>
      <c r="N6" s="142">
        <v>50.724429610999998</v>
      </c>
      <c r="O6" s="142">
        <v>51.023643165999999</v>
      </c>
      <c r="P6" s="142">
        <v>53.643741300999999</v>
      </c>
      <c r="Q6" s="142">
        <v>51.916603044000006</v>
      </c>
      <c r="R6" s="142">
        <v>57.822500988000002</v>
      </c>
      <c r="S6" s="142">
        <v>66.047677774999997</v>
      </c>
      <c r="T6" s="142">
        <v>70.25869999999999</v>
      </c>
      <c r="U6" s="142">
        <v>71.985300000000009</v>
      </c>
      <c r="V6" s="142">
        <v>71.465100000000007</v>
      </c>
      <c r="W6" s="142">
        <v>73.386099999999999</v>
      </c>
      <c r="X6" s="142">
        <v>69.772100000000009</v>
      </c>
      <c r="Y6" s="142">
        <v>65.197698026347055</v>
      </c>
      <c r="Z6" s="142">
        <v>63.057699999999997</v>
      </c>
      <c r="AA6" s="142">
        <v>64.81717186599802</v>
      </c>
      <c r="AB6" s="142">
        <v>42.439763200884279</v>
      </c>
      <c r="AC6" s="142">
        <v>34.759732766795963</v>
      </c>
      <c r="AD6" s="142">
        <v>39.958109364426122</v>
      </c>
      <c r="AE6" s="142">
        <v>42.541088612419749</v>
      </c>
      <c r="AF6" s="142">
        <v>41.99444601581348</v>
      </c>
      <c r="AG6" s="142">
        <v>44.276567617101854</v>
      </c>
      <c r="AH6" s="142">
        <v>47.83804174637546</v>
      </c>
      <c r="AI6" s="142">
        <v>55.207483079343469</v>
      </c>
      <c r="AJ6" s="142">
        <v>57.572737077172448</v>
      </c>
      <c r="AK6" s="142">
        <v>59.37789870411703</v>
      </c>
      <c r="AL6" s="142">
        <v>61.878209423219509</v>
      </c>
      <c r="AM6" s="142">
        <v>64.64189708419984</v>
      </c>
      <c r="AN6" s="142">
        <v>66.39779955397961</v>
      </c>
      <c r="AO6" s="142">
        <v>68.113756546424838</v>
      </c>
      <c r="AP6" s="142">
        <v>69.907125957907013</v>
      </c>
      <c r="AQ6" s="142">
        <v>71.731800820021135</v>
      </c>
      <c r="AR6" s="142">
        <v>73.094547915063288</v>
      </c>
      <c r="AS6" s="142">
        <v>74.626393739717415</v>
      </c>
      <c r="AT6" s="142">
        <v>76.13480596600624</v>
      </c>
      <c r="AU6" s="142">
        <v>77.15419731088808</v>
      </c>
      <c r="AV6" s="142">
        <v>79.121557354348042</v>
      </c>
    </row>
    <row r="7" spans="2:48">
      <c r="L7" s="39" t="s">
        <v>3</v>
      </c>
      <c r="M7" s="142">
        <v>47.540101294999999</v>
      </c>
      <c r="N7" s="142">
        <v>50.724429610999998</v>
      </c>
      <c r="O7" s="142">
        <v>51.023643165999999</v>
      </c>
      <c r="P7" s="142">
        <v>53.643741300999999</v>
      </c>
      <c r="Q7" s="142">
        <v>51.916603044000006</v>
      </c>
      <c r="R7" s="142">
        <v>57.822500988000002</v>
      </c>
      <c r="S7" s="142">
        <v>66.047677774999997</v>
      </c>
      <c r="T7" s="142">
        <v>70.25869999999999</v>
      </c>
      <c r="U7" s="142">
        <v>71.985300000000009</v>
      </c>
      <c r="V7" s="142">
        <v>71.465100000000007</v>
      </c>
      <c r="W7" s="142">
        <v>73.386099999999999</v>
      </c>
      <c r="X7" s="142">
        <v>69.772100000000009</v>
      </c>
      <c r="Y7" s="142">
        <v>65.197698026347098</v>
      </c>
      <c r="Z7" s="142">
        <v>63.057699999999997</v>
      </c>
      <c r="AA7" s="142">
        <v>66.331786707998006</v>
      </c>
      <c r="AB7" s="142">
        <v>44.91372984088428</v>
      </c>
      <c r="AC7" s="142">
        <v>37.764836044795956</v>
      </c>
      <c r="AD7" s="142">
        <v>43.59027419642613</v>
      </c>
      <c r="AE7" s="142">
        <v>45.984547274419754</v>
      </c>
      <c r="AF7" s="142">
        <v>44.734345965813489</v>
      </c>
      <c r="AG7" s="142">
        <v>47.523307716101861</v>
      </c>
      <c r="AH7" s="142">
        <v>51.560950722375466</v>
      </c>
      <c r="AI7" s="142">
        <v>59.305578228343464</v>
      </c>
      <c r="AJ7" s="142">
        <v>62.038212433172426</v>
      </c>
      <c r="AK7" s="142">
        <v>64.147881150117044</v>
      </c>
      <c r="AL7" s="142">
        <v>66.830113626219486</v>
      </c>
      <c r="AM7" s="142">
        <v>70.36861025619983</v>
      </c>
      <c r="AN7" s="142">
        <v>73.739866991979611</v>
      </c>
      <c r="AO7" s="142">
        <v>75.648720672424844</v>
      </c>
      <c r="AP7" s="142">
        <v>77.381294137907005</v>
      </c>
      <c r="AQ7" s="142">
        <v>79.460714900021131</v>
      </c>
      <c r="AR7" s="142">
        <v>81.063714595063303</v>
      </c>
      <c r="AS7" s="142">
        <v>82.808680860717431</v>
      </c>
      <c r="AT7" s="142">
        <v>84.428826609006236</v>
      </c>
      <c r="AU7" s="142">
        <v>85.705335386888081</v>
      </c>
      <c r="AV7" s="142">
        <v>87.786936164348035</v>
      </c>
    </row>
    <row r="8" spans="2:48" s="30" customFormat="1">
      <c r="L8" s="39" t="s">
        <v>6</v>
      </c>
      <c r="M8" s="142">
        <v>47.540101294999999</v>
      </c>
      <c r="N8" s="142">
        <v>50.724429610999998</v>
      </c>
      <c r="O8" s="142">
        <v>51.023643165999999</v>
      </c>
      <c r="P8" s="142">
        <v>53.643741300999999</v>
      </c>
      <c r="Q8" s="142">
        <v>51.916603044000006</v>
      </c>
      <c r="R8" s="142">
        <v>57.822500988000002</v>
      </c>
      <c r="S8" s="142">
        <v>66.047677774999997</v>
      </c>
      <c r="T8" s="142">
        <v>70.25869999999999</v>
      </c>
      <c r="U8" s="142">
        <v>71.985300000000009</v>
      </c>
      <c r="V8" s="142">
        <v>71.465100000000007</v>
      </c>
      <c r="W8" s="142">
        <v>73.386099999999999</v>
      </c>
      <c r="X8" s="142">
        <v>69.772100000000009</v>
      </c>
      <c r="Y8" s="142">
        <v>65.197698026347098</v>
      </c>
      <c r="Z8" s="142">
        <v>63.057699999999997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rgb="FFE64097"/>
  </sheetPr>
  <dimension ref="B2:AV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330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1077.6506168721949</v>
      </c>
      <c r="N4" s="142">
        <v>1077.461105646983</v>
      </c>
      <c r="O4" s="142">
        <v>1114.4510973630072</v>
      </c>
      <c r="P4" s="142">
        <v>1139.2879194456357</v>
      </c>
      <c r="Q4" s="142">
        <v>1093.5242594945491</v>
      </c>
      <c r="R4" s="142">
        <v>1052.4475059497718</v>
      </c>
      <c r="S4" s="142">
        <v>1038.1204404475832</v>
      </c>
      <c r="T4" s="142">
        <v>1068.9481901815427</v>
      </c>
      <c r="U4" s="142">
        <v>1072.6605533684303</v>
      </c>
      <c r="V4" s="142">
        <v>1031.7107357560069</v>
      </c>
      <c r="W4" s="142">
        <v>1113.0127615238935</v>
      </c>
      <c r="X4" s="142">
        <v>1025.1272205001558</v>
      </c>
      <c r="Y4" s="142">
        <v>874.07931518328189</v>
      </c>
      <c r="Z4" s="142">
        <v>834.89537843726089</v>
      </c>
      <c r="AA4" s="142">
        <v>797.83959120999998</v>
      </c>
      <c r="AB4" s="142">
        <v>791.37763641000004</v>
      </c>
      <c r="AC4" s="142">
        <v>781.65996898999992</v>
      </c>
      <c r="AD4" s="142">
        <v>774.89989705999994</v>
      </c>
      <c r="AE4" s="142">
        <v>786.96002294000004</v>
      </c>
      <c r="AF4" s="142">
        <v>783.93235728999991</v>
      </c>
      <c r="AG4" s="142">
        <v>811.67635568000003</v>
      </c>
      <c r="AH4" s="142">
        <v>821.05750754000007</v>
      </c>
      <c r="AI4" s="142">
        <v>812.87570388999995</v>
      </c>
      <c r="AJ4" s="142">
        <v>809.37199393000003</v>
      </c>
      <c r="AK4" s="142">
        <v>806.48553679999998</v>
      </c>
      <c r="AL4" s="142">
        <v>807.75382316000002</v>
      </c>
      <c r="AM4" s="142">
        <v>793.01963020000005</v>
      </c>
      <c r="AN4" s="142">
        <v>794.84149582999999</v>
      </c>
      <c r="AO4" s="142">
        <v>802.92017868999994</v>
      </c>
      <c r="AP4" s="142">
        <v>802.53551963999996</v>
      </c>
      <c r="AQ4" s="142">
        <v>792.56590447999997</v>
      </c>
      <c r="AR4" s="142">
        <v>761.63249578</v>
      </c>
      <c r="AS4" s="142">
        <v>744.75480694999999</v>
      </c>
      <c r="AT4" s="142">
        <v>724.03501560000007</v>
      </c>
      <c r="AU4" s="142">
        <v>708.32953072000009</v>
      </c>
      <c r="AV4" s="142">
        <v>705.10828575000005</v>
      </c>
    </row>
    <row r="5" spans="2:48">
      <c r="L5" s="39" t="s">
        <v>2</v>
      </c>
      <c r="M5" s="142">
        <v>1077.6506168721949</v>
      </c>
      <c r="N5" s="142">
        <v>1077.461105646983</v>
      </c>
      <c r="O5" s="142">
        <v>1114.4510973630072</v>
      </c>
      <c r="P5" s="142">
        <v>1139.2879194456357</v>
      </c>
      <c r="Q5" s="142">
        <v>1093.5242594945491</v>
      </c>
      <c r="R5" s="142">
        <v>1052.4475059497718</v>
      </c>
      <c r="S5" s="142">
        <v>1038.1204404475832</v>
      </c>
      <c r="T5" s="142">
        <v>1068.9481901815427</v>
      </c>
      <c r="U5" s="142">
        <v>1072.6605533684303</v>
      </c>
      <c r="V5" s="142">
        <v>1031.7107357560069</v>
      </c>
      <c r="W5" s="142">
        <v>1113.0127615238935</v>
      </c>
      <c r="X5" s="142">
        <v>1025.1272205001558</v>
      </c>
      <c r="Y5" s="142">
        <v>874.07931518328189</v>
      </c>
      <c r="Z5" s="142">
        <v>834.89537843726089</v>
      </c>
      <c r="AA5" s="142">
        <v>806.47789256999999</v>
      </c>
      <c r="AB5" s="142">
        <v>797.22245621000002</v>
      </c>
      <c r="AC5" s="142">
        <v>779.67226381</v>
      </c>
      <c r="AD5" s="142">
        <v>774.53094062000002</v>
      </c>
      <c r="AE5" s="142">
        <v>773.46214960999998</v>
      </c>
      <c r="AF5" s="142">
        <v>771.81171707999999</v>
      </c>
      <c r="AG5" s="142">
        <v>818.98768613000004</v>
      </c>
      <c r="AH5" s="142">
        <v>826.83037910000007</v>
      </c>
      <c r="AI5" s="142">
        <v>807.43061919000002</v>
      </c>
      <c r="AJ5" s="142">
        <v>785.64759135999998</v>
      </c>
      <c r="AK5" s="142">
        <v>778.32014304999996</v>
      </c>
      <c r="AL5" s="142">
        <v>777.18012537000004</v>
      </c>
      <c r="AM5" s="142">
        <v>760.49844227000006</v>
      </c>
      <c r="AN5" s="142">
        <v>737.61048418000007</v>
      </c>
      <c r="AO5" s="142">
        <v>730.18276330000003</v>
      </c>
      <c r="AP5" s="142">
        <v>725.80961043999991</v>
      </c>
      <c r="AQ5" s="142">
        <v>719.53003179000007</v>
      </c>
      <c r="AR5" s="142">
        <v>701.15699718999997</v>
      </c>
      <c r="AS5" s="142">
        <v>691.60505782999996</v>
      </c>
      <c r="AT5" s="142">
        <v>685.89248299999997</v>
      </c>
      <c r="AU5" s="142">
        <v>680.89564906999999</v>
      </c>
      <c r="AV5" s="142">
        <v>675.45526352000002</v>
      </c>
    </row>
    <row r="6" spans="2:48">
      <c r="L6" s="39" t="s">
        <v>5</v>
      </c>
      <c r="M6" s="142">
        <v>1077.6506168721901</v>
      </c>
      <c r="N6" s="142">
        <v>1077.4611056469801</v>
      </c>
      <c r="O6" s="142">
        <v>1114.4510973630101</v>
      </c>
      <c r="P6" s="142">
        <v>1139.28791944564</v>
      </c>
      <c r="Q6" s="142">
        <v>1093.5242594945501</v>
      </c>
      <c r="R6" s="142">
        <v>1052.4475059497702</v>
      </c>
      <c r="S6" s="142">
        <v>1038.12044044758</v>
      </c>
      <c r="T6" s="142">
        <v>1068.94819018154</v>
      </c>
      <c r="U6" s="142">
        <v>1072.6605533684299</v>
      </c>
      <c r="V6" s="142">
        <v>1031.7107357560101</v>
      </c>
      <c r="W6" s="142">
        <v>1113.01276152389</v>
      </c>
      <c r="X6" s="142">
        <v>1025.1272205001601</v>
      </c>
      <c r="Y6" s="142">
        <v>874.07931518328201</v>
      </c>
      <c r="Z6" s="142">
        <v>834.895378437261</v>
      </c>
      <c r="AA6" s="142">
        <v>813.57381438000004</v>
      </c>
      <c r="AB6" s="142">
        <v>801.38699978</v>
      </c>
      <c r="AC6" s="142">
        <v>782.06515109999998</v>
      </c>
      <c r="AD6" s="142">
        <v>775.56540923</v>
      </c>
      <c r="AE6" s="142">
        <v>772.40675095000006</v>
      </c>
      <c r="AF6" s="142">
        <v>772.11164405</v>
      </c>
      <c r="AG6" s="142">
        <v>825.92089442000008</v>
      </c>
      <c r="AH6" s="142">
        <v>843.69296025999995</v>
      </c>
      <c r="AI6" s="142">
        <v>835.56138610000005</v>
      </c>
      <c r="AJ6" s="142">
        <v>831.62824568999997</v>
      </c>
      <c r="AK6" s="142">
        <v>830.99806493999995</v>
      </c>
      <c r="AL6" s="142">
        <v>835.06255651000004</v>
      </c>
      <c r="AM6" s="142">
        <v>842.41418714999998</v>
      </c>
      <c r="AN6" s="142">
        <v>854.84500586000001</v>
      </c>
      <c r="AO6" s="142">
        <v>839.32675803000006</v>
      </c>
      <c r="AP6" s="142">
        <v>846.40158814999995</v>
      </c>
      <c r="AQ6" s="142">
        <v>846.46691581000005</v>
      </c>
      <c r="AR6" s="142">
        <v>860.3718748</v>
      </c>
      <c r="AS6" s="142">
        <v>864.49375723999992</v>
      </c>
      <c r="AT6" s="142">
        <v>860.85591904</v>
      </c>
      <c r="AU6" s="142">
        <v>857.49243827000009</v>
      </c>
      <c r="AV6" s="142">
        <v>855.39593663000005</v>
      </c>
    </row>
    <row r="7" spans="2:48">
      <c r="L7" s="39" t="s">
        <v>3</v>
      </c>
      <c r="M7" s="142">
        <v>1077.6506168721901</v>
      </c>
      <c r="N7" s="142">
        <v>1077.4611056469801</v>
      </c>
      <c r="O7" s="142">
        <v>1114.4510973630101</v>
      </c>
      <c r="P7" s="142">
        <v>1139.28791944564</v>
      </c>
      <c r="Q7" s="142">
        <v>1093.5242594945501</v>
      </c>
      <c r="R7" s="142">
        <v>1052.4475059497702</v>
      </c>
      <c r="S7" s="142">
        <v>1038.12044044758</v>
      </c>
      <c r="T7" s="142">
        <v>1068.94819018154</v>
      </c>
      <c r="U7" s="142">
        <v>1072.6605533684299</v>
      </c>
      <c r="V7" s="142">
        <v>1031.7107357560101</v>
      </c>
      <c r="W7" s="142">
        <v>1113.01276152389</v>
      </c>
      <c r="X7" s="142">
        <v>1025.1272205001601</v>
      </c>
      <c r="Y7" s="142">
        <v>874.07931518328201</v>
      </c>
      <c r="Z7" s="142">
        <v>834.895378437261</v>
      </c>
      <c r="AA7" s="142">
        <v>810.32194518000006</v>
      </c>
      <c r="AB7" s="142">
        <v>805.73134467</v>
      </c>
      <c r="AC7" s="142">
        <v>796.55428388999997</v>
      </c>
      <c r="AD7" s="142">
        <v>792.66327068999999</v>
      </c>
      <c r="AE7" s="142">
        <v>791.85926683000002</v>
      </c>
      <c r="AF7" s="142">
        <v>792.32420389000004</v>
      </c>
      <c r="AG7" s="142">
        <v>828.07503905999999</v>
      </c>
      <c r="AH7" s="142">
        <v>835.12146337000001</v>
      </c>
      <c r="AI7" s="142">
        <v>832.90872118000004</v>
      </c>
      <c r="AJ7" s="142">
        <v>827.86495463000006</v>
      </c>
      <c r="AK7" s="142">
        <v>836.56783742999994</v>
      </c>
      <c r="AL7" s="142">
        <v>837.65740769000001</v>
      </c>
      <c r="AM7" s="142">
        <v>855.40159845000005</v>
      </c>
      <c r="AN7" s="142">
        <v>859.40623052000001</v>
      </c>
      <c r="AO7" s="142">
        <v>856.82825991999994</v>
      </c>
      <c r="AP7" s="142">
        <v>856.21327953000002</v>
      </c>
      <c r="AQ7" s="142">
        <v>850.70511058</v>
      </c>
      <c r="AR7" s="142">
        <v>856.60668984000006</v>
      </c>
      <c r="AS7" s="142">
        <v>857.45299797000007</v>
      </c>
      <c r="AT7" s="142">
        <v>855.82596466000007</v>
      </c>
      <c r="AU7" s="142">
        <v>860.29797387999997</v>
      </c>
      <c r="AV7" s="142">
        <v>864.4046741300001</v>
      </c>
    </row>
    <row r="8" spans="2:48" s="30" customFormat="1">
      <c r="L8" s="39" t="s">
        <v>6</v>
      </c>
      <c r="M8" s="142">
        <v>1077.6506168721901</v>
      </c>
      <c r="N8" s="142">
        <v>1077.4611056469801</v>
      </c>
      <c r="O8" s="142">
        <v>1114.4510973630101</v>
      </c>
      <c r="P8" s="142">
        <v>1139.28791944564</v>
      </c>
      <c r="Q8" s="142">
        <v>1093.5242594945501</v>
      </c>
      <c r="R8" s="142">
        <v>1052.4475059497702</v>
      </c>
      <c r="S8" s="142">
        <v>1038.12044044758</v>
      </c>
      <c r="T8" s="142">
        <v>1068.94819018154</v>
      </c>
      <c r="U8" s="142">
        <v>1072.6605533684299</v>
      </c>
      <c r="V8" s="142">
        <v>1031.7107357560101</v>
      </c>
      <c r="W8" s="142">
        <v>1113.01276152389</v>
      </c>
      <c r="X8" s="142">
        <v>1025.1272205001601</v>
      </c>
      <c r="Y8" s="142">
        <v>874.07931518328201</v>
      </c>
      <c r="Z8" s="142">
        <v>834.895378437261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rgb="FFE64097"/>
  </sheetPr>
  <dimension ref="B2:AI44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6384" width="9.140625" style="29"/>
  </cols>
  <sheetData>
    <row r="2" spans="2:35">
      <c r="B2" s="144" t="s">
        <v>332</v>
      </c>
      <c r="L2" s="42" t="s">
        <v>331</v>
      </c>
      <c r="M2" s="44"/>
      <c r="N2" s="44"/>
      <c r="O2" s="44"/>
      <c r="P2" s="44"/>
      <c r="Q2" s="44"/>
      <c r="R2" s="44"/>
      <c r="S2" s="44"/>
      <c r="T2" s="44"/>
    </row>
    <row r="3" spans="2:35" s="41" customFormat="1">
      <c r="L3" s="39"/>
      <c r="M3" s="143">
        <v>2013</v>
      </c>
      <c r="N3" s="143">
        <v>2014</v>
      </c>
      <c r="O3" s="143">
        <v>2015</v>
      </c>
      <c r="P3" s="143">
        <v>2016</v>
      </c>
      <c r="Q3" s="143">
        <v>2017</v>
      </c>
      <c r="R3" s="143">
        <v>2018</v>
      </c>
      <c r="S3" s="143">
        <v>2019</v>
      </c>
      <c r="T3" s="143">
        <v>2020</v>
      </c>
      <c r="U3" s="143">
        <v>2021</v>
      </c>
      <c r="V3" s="143">
        <v>2022</v>
      </c>
      <c r="W3" s="143">
        <v>2023</v>
      </c>
      <c r="X3" s="143">
        <v>2024</v>
      </c>
      <c r="Y3" s="143">
        <v>2025</v>
      </c>
      <c r="Z3" s="143">
        <v>2026</v>
      </c>
      <c r="AA3" s="143">
        <v>2027</v>
      </c>
      <c r="AB3" s="143">
        <v>2028</v>
      </c>
      <c r="AC3" s="143">
        <v>2029</v>
      </c>
      <c r="AD3" s="143">
        <v>2030</v>
      </c>
      <c r="AE3" s="143">
        <v>2031</v>
      </c>
      <c r="AF3" s="143">
        <v>2032</v>
      </c>
      <c r="AG3" s="143">
        <v>2033</v>
      </c>
      <c r="AH3" s="143">
        <v>2034</v>
      </c>
      <c r="AI3" s="143">
        <v>2035</v>
      </c>
    </row>
    <row r="4" spans="2:35">
      <c r="L4" s="39" t="s">
        <v>0</v>
      </c>
      <c r="M4" s="142">
        <v>5271.7791735999999</v>
      </c>
      <c r="N4" s="142">
        <v>5224.2678612999998</v>
      </c>
      <c r="O4" s="142">
        <v>5222.1092963999999</v>
      </c>
      <c r="P4" s="142">
        <v>5208.3676456000003</v>
      </c>
      <c r="Q4" s="142">
        <v>5124.4348296999997</v>
      </c>
      <c r="R4" s="142">
        <v>5189.2799820999999</v>
      </c>
      <c r="S4" s="142">
        <v>5113.6802158</v>
      </c>
      <c r="T4" s="142">
        <v>5290.5698328999997</v>
      </c>
      <c r="U4" s="142">
        <v>5238.7304377</v>
      </c>
      <c r="V4" s="142">
        <v>5148.4707148999996</v>
      </c>
      <c r="W4" s="142">
        <v>5123.3436805000001</v>
      </c>
      <c r="X4" s="142">
        <v>5084.7872273000003</v>
      </c>
      <c r="Y4" s="142">
        <v>5073.2081996999996</v>
      </c>
      <c r="Z4" s="142">
        <v>4922.4934876999996</v>
      </c>
      <c r="AA4" s="142">
        <v>4910.1652611</v>
      </c>
      <c r="AB4" s="142">
        <v>4888.2893758999999</v>
      </c>
      <c r="AC4" s="142">
        <v>4835.0910149000001</v>
      </c>
      <c r="AD4" s="142">
        <v>4733.2462065999998</v>
      </c>
      <c r="AE4" s="142">
        <v>4524.8668981999999</v>
      </c>
      <c r="AF4" s="142">
        <v>4444.9257734000003</v>
      </c>
      <c r="AG4" s="142">
        <v>4308.6525161999998</v>
      </c>
      <c r="AH4" s="142">
        <v>4201.3483348</v>
      </c>
      <c r="AI4" s="142">
        <v>4112.3709292000003</v>
      </c>
    </row>
    <row r="5" spans="2:35">
      <c r="L5" s="39" t="s">
        <v>2</v>
      </c>
      <c r="M5" s="142">
        <v>5298.1307981</v>
      </c>
      <c r="N5" s="142">
        <v>5262.4081741999998</v>
      </c>
      <c r="O5" s="142">
        <v>5245.9354560000002</v>
      </c>
      <c r="P5" s="142">
        <v>5207.6539168999998</v>
      </c>
      <c r="Q5" s="142">
        <v>5147.4759606999996</v>
      </c>
      <c r="R5" s="142">
        <v>5144.9096805999998</v>
      </c>
      <c r="S5" s="142">
        <v>5134.9454489</v>
      </c>
      <c r="T5" s="142">
        <v>5405.8819046999997</v>
      </c>
      <c r="U5" s="142">
        <v>5335.4621020000004</v>
      </c>
      <c r="V5" s="142">
        <v>5227.1192542999997</v>
      </c>
      <c r="W5" s="142">
        <v>5139.0639367000003</v>
      </c>
      <c r="X5" s="142">
        <v>5142.7441674000002</v>
      </c>
      <c r="Y5" s="142">
        <v>5120.6775354000001</v>
      </c>
      <c r="Z5" s="142">
        <v>5032.7629241000004</v>
      </c>
      <c r="AA5" s="142">
        <v>4883.5848716999999</v>
      </c>
      <c r="AB5" s="142">
        <v>4897.3148800999998</v>
      </c>
      <c r="AC5" s="142">
        <v>4857.0957686000002</v>
      </c>
      <c r="AD5" s="142">
        <v>4811.6548344000003</v>
      </c>
      <c r="AE5" s="142">
        <v>4673.1417353999996</v>
      </c>
      <c r="AF5" s="142">
        <v>4672.3380993999999</v>
      </c>
      <c r="AG5" s="142">
        <v>4651.3837014999999</v>
      </c>
      <c r="AH5" s="142">
        <v>4625.8421950000002</v>
      </c>
      <c r="AI5" s="142">
        <v>4581.972111</v>
      </c>
    </row>
    <row r="6" spans="2:35">
      <c r="L6" s="39" t="s">
        <v>5</v>
      </c>
      <c r="M6" s="142">
        <v>5322.2257579999996</v>
      </c>
      <c r="N6" s="142">
        <v>5285.8054920000004</v>
      </c>
      <c r="O6" s="142">
        <v>5261.7530366000001</v>
      </c>
      <c r="P6" s="142">
        <v>5225.7387157000003</v>
      </c>
      <c r="Q6" s="142">
        <v>5165.7009132000003</v>
      </c>
      <c r="R6" s="142">
        <v>5155.0758469000002</v>
      </c>
      <c r="S6" s="142">
        <v>5143.9451732999996</v>
      </c>
      <c r="T6" s="142">
        <v>5436.3369683000001</v>
      </c>
      <c r="U6" s="142">
        <v>5405.0735484999996</v>
      </c>
      <c r="V6" s="142">
        <v>5356.3733810000003</v>
      </c>
      <c r="W6" s="142">
        <v>5308.5657197</v>
      </c>
      <c r="X6" s="142">
        <v>5322.7574252000004</v>
      </c>
      <c r="Y6" s="142">
        <v>5341.6049624999996</v>
      </c>
      <c r="Z6" s="142">
        <v>5380.0617910000001</v>
      </c>
      <c r="AA6" s="142">
        <v>5386.1012586999996</v>
      </c>
      <c r="AB6" s="142">
        <v>5297.0046045999998</v>
      </c>
      <c r="AC6" s="142">
        <v>5356.6541638999997</v>
      </c>
      <c r="AD6" s="142">
        <v>5337.6947314999998</v>
      </c>
      <c r="AE6" s="142">
        <v>5390.7255539999996</v>
      </c>
      <c r="AF6" s="142">
        <v>5398.2520044000003</v>
      </c>
      <c r="AG6" s="142">
        <v>5386.1094338000003</v>
      </c>
      <c r="AH6" s="142">
        <v>5368.5085004000002</v>
      </c>
      <c r="AI6" s="142">
        <v>5337.8551900000002</v>
      </c>
    </row>
    <row r="7" spans="2:35">
      <c r="L7" s="39" t="s">
        <v>3</v>
      </c>
      <c r="M7" s="142">
        <v>5307.3698137000001</v>
      </c>
      <c r="N7" s="142">
        <v>5282.6511968000004</v>
      </c>
      <c r="O7" s="142">
        <v>5285.2843792000003</v>
      </c>
      <c r="P7" s="142">
        <v>5277.8600651999996</v>
      </c>
      <c r="Q7" s="142">
        <v>5207.3329507999997</v>
      </c>
      <c r="R7" s="142">
        <v>5198.9922108000001</v>
      </c>
      <c r="S7" s="142">
        <v>5178.1451220999998</v>
      </c>
      <c r="T7" s="142">
        <v>5381.8402034999999</v>
      </c>
      <c r="U7" s="142">
        <v>5310.6428065</v>
      </c>
      <c r="V7" s="142">
        <v>5285.5336896999997</v>
      </c>
      <c r="W7" s="142">
        <v>5200.2536269000002</v>
      </c>
      <c r="X7" s="142">
        <v>5249.0226601000004</v>
      </c>
      <c r="Y7" s="142">
        <v>5173.8996681999997</v>
      </c>
      <c r="Z7" s="142">
        <v>5245.2070764999999</v>
      </c>
      <c r="AA7" s="142">
        <v>5165.6870416000002</v>
      </c>
      <c r="AB7" s="142">
        <v>5164.5381918000003</v>
      </c>
      <c r="AC7" s="142">
        <v>5131.6462135000002</v>
      </c>
      <c r="AD7" s="142">
        <v>5074.1116603999999</v>
      </c>
      <c r="AE7" s="142">
        <v>5099.9048398000004</v>
      </c>
      <c r="AF7" s="142">
        <v>5078.3772274000003</v>
      </c>
      <c r="AG7" s="142">
        <v>5066.6220753999996</v>
      </c>
      <c r="AH7" s="142">
        <v>5065.9987886999997</v>
      </c>
      <c r="AI7" s="142">
        <v>5040.1714626000003</v>
      </c>
    </row>
    <row r="8" spans="2:35" s="30" customFormat="1"/>
    <row r="9" spans="2:35" s="30" customFormat="1"/>
    <row r="10" spans="2:35" s="30" customFormat="1"/>
    <row r="11" spans="2:35" s="30" customFormat="1"/>
    <row r="12" spans="2:35" s="30" customFormat="1"/>
    <row r="13" spans="2:35" s="30" customFormat="1"/>
    <row r="14" spans="2:35" s="30" customFormat="1">
      <c r="M14" s="141"/>
      <c r="N14" s="141"/>
      <c r="O14" s="141"/>
      <c r="P14" s="141"/>
      <c r="Q14" s="141"/>
      <c r="R14" s="141"/>
      <c r="S14" s="141"/>
      <c r="T14" s="141"/>
    </row>
    <row r="15" spans="2:35" s="30" customFormat="1">
      <c r="M15" s="141"/>
      <c r="N15" s="141"/>
      <c r="O15" s="141"/>
      <c r="P15" s="141"/>
      <c r="Q15" s="141"/>
      <c r="R15" s="141"/>
      <c r="S15" s="141"/>
      <c r="T15" s="141"/>
    </row>
    <row r="16" spans="2:35" s="30" customFormat="1" ht="11.25" customHeight="1">
      <c r="M16" s="141"/>
      <c r="N16" s="141"/>
      <c r="O16" s="141"/>
      <c r="P16" s="141"/>
      <c r="Q16" s="141"/>
      <c r="R16" s="141"/>
      <c r="S16" s="141"/>
      <c r="T16" s="141"/>
    </row>
    <row r="17" spans="13:20" s="30" customFormat="1">
      <c r="M17" s="141"/>
      <c r="N17" s="141"/>
      <c r="O17" s="141"/>
      <c r="P17" s="141"/>
      <c r="Q17" s="141"/>
      <c r="R17" s="141"/>
      <c r="S17" s="141"/>
      <c r="T17" s="141"/>
    </row>
    <row r="18" spans="13:20" s="30" customFormat="1"/>
    <row r="19" spans="13:20" s="30" customFormat="1"/>
    <row r="20" spans="13:20" s="30" customFormat="1"/>
    <row r="21" spans="13:20" s="30" customFormat="1"/>
    <row r="22" spans="13:20" s="30" customFormat="1">
      <c r="M22" s="140"/>
      <c r="N22" s="140"/>
      <c r="O22" s="140"/>
      <c r="P22" s="140"/>
      <c r="Q22" s="140"/>
      <c r="R22" s="140"/>
      <c r="S22" s="140"/>
      <c r="T22" s="140"/>
    </row>
    <row r="23" spans="13:20" s="30" customFormat="1">
      <c r="M23" s="140"/>
      <c r="N23" s="140"/>
      <c r="O23" s="140"/>
      <c r="P23" s="140"/>
      <c r="Q23" s="140"/>
      <c r="R23" s="140"/>
      <c r="S23" s="140"/>
      <c r="T23" s="140"/>
    </row>
    <row r="24" spans="13:20" s="30" customFormat="1">
      <c r="M24" s="140"/>
      <c r="N24" s="140"/>
      <c r="O24" s="140"/>
      <c r="P24" s="140"/>
      <c r="Q24" s="140"/>
      <c r="R24" s="140"/>
      <c r="S24" s="140"/>
      <c r="T24" s="140"/>
    </row>
    <row r="25" spans="13:20" s="30" customFormat="1">
      <c r="M25" s="140"/>
      <c r="N25" s="140"/>
      <c r="O25" s="140"/>
      <c r="P25" s="140"/>
      <c r="Q25" s="140"/>
      <c r="R25" s="140"/>
      <c r="S25" s="140"/>
      <c r="T25" s="140"/>
    </row>
    <row r="26" spans="13:20" s="30" customFormat="1"/>
    <row r="27" spans="13:20" s="30" customFormat="1"/>
    <row r="28" spans="13:20" s="30" customFormat="1"/>
    <row r="29" spans="13:20" s="30" customFormat="1"/>
    <row r="30" spans="13:20" s="30" customFormat="1"/>
    <row r="31" spans="13:20" s="30" customFormat="1"/>
    <row r="32" spans="13:20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rgb="FFE64097"/>
  </sheetPr>
  <dimension ref="A1:CN141"/>
  <sheetViews>
    <sheetView showGridLines="0" zoomScaleNormal="100" workbookViewId="0"/>
  </sheetViews>
  <sheetFormatPr defaultRowHeight="15"/>
  <cols>
    <col min="1" max="1" width="3.7109375" style="146" customWidth="1"/>
    <col min="2" max="2" width="15.28515625" style="145" customWidth="1"/>
    <col min="3" max="3" width="35.85546875" style="145" customWidth="1"/>
    <col min="4" max="12" width="7.42578125" style="145" customWidth="1"/>
    <col min="13" max="13" width="6.85546875" style="145" bestFit="1" customWidth="1"/>
    <col min="14" max="14" width="17.5703125" style="145" bestFit="1" customWidth="1"/>
    <col min="15" max="15" width="6.85546875" style="145" bestFit="1" customWidth="1"/>
    <col min="16" max="24" width="6.85546875" style="145" customWidth="1"/>
    <col min="25" max="25" width="6.85546875" style="145" bestFit="1" customWidth="1"/>
    <col min="26" max="34" width="6.85546875" style="145" customWidth="1"/>
    <col min="35" max="35" width="6.85546875" style="145" bestFit="1" customWidth="1"/>
    <col min="36" max="84" width="6.85546875" style="145" customWidth="1"/>
    <col min="85" max="85" width="6.85546875" style="145" bestFit="1" customWidth="1"/>
    <col min="86" max="86" width="43.28515625" style="145" customWidth="1"/>
    <col min="87" max="16384" width="9.140625" style="145"/>
  </cols>
  <sheetData>
    <row r="1" spans="2:92" s="146" customFormat="1"/>
    <row r="2" spans="2:92" s="146" customFormat="1">
      <c r="B2" s="144" t="s">
        <v>340</v>
      </c>
    </row>
    <row r="3" spans="2:92" s="146" customFormat="1">
      <c r="B3" s="179"/>
      <c r="C3" s="178"/>
      <c r="D3" s="177"/>
      <c r="E3" s="177"/>
    </row>
    <row r="5" spans="2:92"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</row>
    <row r="6" spans="2:92"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J6" s="176"/>
      <c r="CK6" s="176"/>
      <c r="CL6" s="176"/>
      <c r="CM6" s="176"/>
      <c r="CN6" s="176"/>
    </row>
    <row r="7" spans="2:92"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J7" s="176"/>
      <c r="CK7" s="176"/>
      <c r="CL7" s="176"/>
      <c r="CM7" s="176"/>
      <c r="CN7" s="176"/>
    </row>
    <row r="8" spans="2:92" ht="16.5" customHeight="1" thickBot="1"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72"/>
      <c r="N8" s="163" t="s">
        <v>0</v>
      </c>
      <c r="O8" s="162">
        <v>2012</v>
      </c>
      <c r="P8" s="162">
        <v>2015</v>
      </c>
      <c r="Q8" s="162">
        <v>2020</v>
      </c>
      <c r="R8" s="162">
        <v>2025</v>
      </c>
      <c r="S8" s="162">
        <v>2030</v>
      </c>
      <c r="T8" s="162">
        <v>2035</v>
      </c>
      <c r="U8" s="162">
        <v>2040</v>
      </c>
      <c r="V8" s="162">
        <v>2045</v>
      </c>
      <c r="W8" s="162">
        <v>2050</v>
      </c>
      <c r="X8" s="172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J8" s="176"/>
      <c r="CK8" s="176"/>
      <c r="CL8" s="176"/>
      <c r="CM8" s="176"/>
      <c r="CN8" s="176"/>
    </row>
    <row r="9" spans="2:92" ht="15.75" thickTop="1"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72"/>
      <c r="N9" s="161" t="s">
        <v>339</v>
      </c>
      <c r="O9" s="154">
        <v>151.56880942598971</v>
      </c>
      <c r="P9" s="154">
        <v>163.10525951643629</v>
      </c>
      <c r="Q9" s="154">
        <v>201.21276769907234</v>
      </c>
      <c r="R9" s="154">
        <v>191.49685486148942</v>
      </c>
      <c r="S9" s="154">
        <v>189.24975487053405</v>
      </c>
      <c r="T9" s="154">
        <v>84.883337223022963</v>
      </c>
      <c r="U9" s="154">
        <v>84.883364853405567</v>
      </c>
      <c r="V9" s="154">
        <v>84.883414782538026</v>
      </c>
      <c r="W9" s="154">
        <v>84.883078340246598</v>
      </c>
      <c r="X9" s="172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J9" s="176"/>
      <c r="CK9" s="176"/>
      <c r="CL9" s="176"/>
      <c r="CM9" s="176"/>
      <c r="CN9" s="176"/>
    </row>
    <row r="10" spans="2:92"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72"/>
      <c r="N10" s="160" t="s">
        <v>338</v>
      </c>
      <c r="O10" s="154">
        <v>44.1600053963219</v>
      </c>
      <c r="P10" s="154">
        <v>42.417330235338156</v>
      </c>
      <c r="Q10" s="154">
        <v>40.427292109927365</v>
      </c>
      <c r="R10" s="154">
        <v>40.095615589867563</v>
      </c>
      <c r="S10" s="154">
        <v>31.467195453374519</v>
      </c>
      <c r="T10" s="154">
        <v>32.220002745776078</v>
      </c>
      <c r="U10" s="154">
        <v>145.83895158614973</v>
      </c>
      <c r="V10" s="154">
        <v>165.86883356630159</v>
      </c>
      <c r="W10" s="154">
        <v>182.93385851289423</v>
      </c>
      <c r="X10" s="172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J10" s="176"/>
      <c r="CK10" s="176"/>
      <c r="CL10" s="176"/>
      <c r="CM10" s="176"/>
      <c r="CN10" s="176"/>
    </row>
    <row r="11" spans="2:92"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72"/>
      <c r="N11" s="159" t="s">
        <v>337</v>
      </c>
      <c r="O11" s="154">
        <v>394.289752935747</v>
      </c>
      <c r="P11" s="154">
        <v>368.20906374319122</v>
      </c>
      <c r="Q11" s="154">
        <v>382.57274292724634</v>
      </c>
      <c r="R11" s="154">
        <v>390.10038499184049</v>
      </c>
      <c r="S11" s="154">
        <v>370.65363570630592</v>
      </c>
      <c r="T11" s="154">
        <v>341.60098278235955</v>
      </c>
      <c r="U11" s="154">
        <v>232.07275292937913</v>
      </c>
      <c r="V11" s="154">
        <v>147.35890269782743</v>
      </c>
      <c r="W11" s="154">
        <v>87.218880557367171</v>
      </c>
      <c r="X11" s="172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J11" s="176"/>
      <c r="CK11" s="176"/>
      <c r="CL11" s="176"/>
      <c r="CM11" s="176"/>
      <c r="CN11" s="176"/>
    </row>
    <row r="12" spans="2:92"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72"/>
      <c r="N12" s="158" t="s">
        <v>336</v>
      </c>
      <c r="O12" s="154">
        <v>80.214024726993429</v>
      </c>
      <c r="P12" s="154">
        <v>73.457143205750214</v>
      </c>
      <c r="Q12" s="154">
        <v>65.800056416037705</v>
      </c>
      <c r="R12" s="154">
        <v>65.50355475255455</v>
      </c>
      <c r="S12" s="154">
        <v>91.967764515121544</v>
      </c>
      <c r="T12" s="154">
        <v>53.723875759179968</v>
      </c>
      <c r="U12" s="154">
        <v>52.933551775166713</v>
      </c>
      <c r="V12" s="154">
        <v>46.286285447789901</v>
      </c>
      <c r="W12" s="154">
        <v>21.842385128244285</v>
      </c>
      <c r="X12" s="172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J12" s="176"/>
      <c r="CK12" s="176"/>
      <c r="CL12" s="176"/>
      <c r="CM12" s="176"/>
      <c r="CN12" s="176"/>
    </row>
    <row r="13" spans="2:92"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76"/>
      <c r="N13" s="157" t="s">
        <v>335</v>
      </c>
      <c r="O13" s="154">
        <v>180.9243106204741</v>
      </c>
      <c r="P13" s="154">
        <v>127.31438005584481</v>
      </c>
      <c r="Q13" s="154">
        <v>76.730863257217578</v>
      </c>
      <c r="R13" s="154">
        <v>69.299598500130898</v>
      </c>
      <c r="S13" s="154">
        <v>67.578274034255486</v>
      </c>
      <c r="T13" s="154">
        <v>133.95219155419039</v>
      </c>
      <c r="U13" s="154">
        <v>140.62431184414586</v>
      </c>
      <c r="V13" s="154">
        <v>150.65445931178326</v>
      </c>
      <c r="W13" s="154">
        <v>146.69828954046812</v>
      </c>
      <c r="X13" s="176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J13" s="176"/>
      <c r="CK13" s="176"/>
      <c r="CL13" s="176"/>
      <c r="CM13" s="176"/>
      <c r="CN13" s="176"/>
    </row>
    <row r="14" spans="2:92"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76"/>
      <c r="N14" s="156" t="s">
        <v>334</v>
      </c>
      <c r="O14" s="154">
        <v>9.5560214561567203E-5</v>
      </c>
      <c r="P14" s="154">
        <v>1.3312185802079855E-4</v>
      </c>
      <c r="Q14" s="154">
        <v>2.2140570356682283</v>
      </c>
      <c r="R14" s="154">
        <v>2.2197145656174806</v>
      </c>
      <c r="S14" s="154">
        <v>0.35885038841359695</v>
      </c>
      <c r="T14" s="154">
        <v>23.80713819489517</v>
      </c>
      <c r="U14" s="154">
        <v>21.926180718447359</v>
      </c>
      <c r="V14" s="154">
        <v>2.5637460158596599</v>
      </c>
      <c r="W14" s="154">
        <v>0.20751180290885729</v>
      </c>
      <c r="X14" s="176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J14" s="176"/>
      <c r="CK14" s="176"/>
      <c r="CL14" s="176"/>
      <c r="CM14" s="176"/>
      <c r="CN14" s="176"/>
    </row>
    <row r="15" spans="2:92"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72"/>
      <c r="N15" s="155" t="s">
        <v>333</v>
      </c>
      <c r="O15" s="154">
        <v>2.0000047470330888</v>
      </c>
      <c r="P15" s="154">
        <v>1.6613563690265152</v>
      </c>
      <c r="Q15" s="154">
        <v>2.0000323713534187</v>
      </c>
      <c r="R15" s="154">
        <v>1.9163717201166295</v>
      </c>
      <c r="S15" s="154">
        <v>9.4730158291376085</v>
      </c>
      <c r="T15" s="154">
        <v>10.630020350992428</v>
      </c>
      <c r="U15" s="154">
        <v>10.785594862279924</v>
      </c>
      <c r="V15" s="154">
        <v>21.857454541135318</v>
      </c>
      <c r="W15" s="154">
        <v>52.354182609016334</v>
      </c>
      <c r="X15" s="172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J15" s="176"/>
      <c r="CK15" s="176"/>
      <c r="CL15" s="176"/>
      <c r="CM15" s="176"/>
      <c r="CN15" s="176"/>
    </row>
    <row r="16" spans="2:92"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J16" s="176"/>
      <c r="CK16" s="176"/>
      <c r="CL16" s="176"/>
      <c r="CM16" s="176"/>
      <c r="CN16" s="176"/>
    </row>
    <row r="17" spans="3:92"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J17" s="176"/>
      <c r="CK17" s="176"/>
      <c r="CL17" s="176"/>
      <c r="CM17" s="176"/>
      <c r="CN17" s="176"/>
    </row>
    <row r="18" spans="3:92"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J18" s="176"/>
      <c r="CK18" s="176"/>
      <c r="CL18" s="176"/>
      <c r="CM18" s="176"/>
      <c r="CN18" s="176"/>
    </row>
    <row r="19" spans="3:92"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3:92"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3:92"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3:92"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3:92"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3:92"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3:92"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3:92">
      <c r="D26" s="148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3:92">
      <c r="C27" s="149"/>
      <c r="D27" s="148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3:92">
      <c r="C28" s="149"/>
      <c r="D28" s="148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3:92">
      <c r="C29" s="149"/>
      <c r="D29" s="148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3:92">
      <c r="C30" s="149"/>
      <c r="D30" s="148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3:92">
      <c r="C31" s="149"/>
      <c r="D31" s="148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3:92">
      <c r="C32" s="149"/>
      <c r="D32" s="148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3:85">
      <c r="C33" s="149"/>
      <c r="D33" s="148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3:85">
      <c r="C34" s="149"/>
      <c r="D34" s="148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3:85">
      <c r="C35" s="149"/>
      <c r="D35" s="148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3:85">
      <c r="C36" s="149"/>
      <c r="D36" s="148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3:85">
      <c r="C37" s="149"/>
      <c r="D37" s="148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3:85">
      <c r="C38" s="149"/>
      <c r="D38" s="148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3:85">
      <c r="C39" s="149"/>
      <c r="D39" s="148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3:85">
      <c r="C40" s="149"/>
      <c r="D40" s="148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3:85" ht="15.75" thickBot="1">
      <c r="C41" s="149"/>
      <c r="D41" s="148"/>
      <c r="E41" s="172"/>
      <c r="F41" s="172"/>
      <c r="G41" s="172"/>
      <c r="H41" s="172"/>
      <c r="I41" s="172"/>
      <c r="J41" s="172"/>
      <c r="K41" s="172"/>
      <c r="L41" s="172"/>
      <c r="M41" s="172"/>
      <c r="N41" s="163" t="s">
        <v>2</v>
      </c>
      <c r="O41" s="162">
        <v>2012</v>
      </c>
      <c r="P41" s="162">
        <v>2015</v>
      </c>
      <c r="Q41" s="162">
        <v>2020</v>
      </c>
      <c r="R41" s="162">
        <v>2025</v>
      </c>
      <c r="S41" s="162">
        <v>2030</v>
      </c>
      <c r="T41" s="162">
        <v>2035</v>
      </c>
      <c r="U41" s="162">
        <v>2040</v>
      </c>
      <c r="V41" s="162">
        <v>2045</v>
      </c>
      <c r="W41" s="162">
        <v>2050</v>
      </c>
      <c r="X41" s="172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3:85" ht="15.75" thickTop="1">
      <c r="C42" s="149"/>
      <c r="D42" s="148"/>
      <c r="E42" s="172"/>
      <c r="F42" s="172"/>
      <c r="G42" s="172"/>
      <c r="H42" s="172"/>
      <c r="I42" s="172"/>
      <c r="J42" s="172"/>
      <c r="K42" s="172"/>
      <c r="L42" s="172"/>
      <c r="M42" s="172"/>
      <c r="N42" s="161" t="s">
        <v>339</v>
      </c>
      <c r="O42" s="154">
        <v>155.86738268115465</v>
      </c>
      <c r="P42" s="154">
        <v>177.1240250032954</v>
      </c>
      <c r="Q42" s="154">
        <v>253.94271469626381</v>
      </c>
      <c r="R42" s="154">
        <v>192.5878590809462</v>
      </c>
      <c r="S42" s="154">
        <v>140.25454395338534</v>
      </c>
      <c r="T42" s="154">
        <v>219.62388159170348</v>
      </c>
      <c r="U42" s="154">
        <v>219.62388208556285</v>
      </c>
      <c r="V42" s="154">
        <v>207.28362480651859</v>
      </c>
      <c r="W42" s="154">
        <v>168.32459806577</v>
      </c>
      <c r="X42" s="172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3:85">
      <c r="C43" s="149"/>
      <c r="D43" s="148"/>
      <c r="E43" s="172"/>
      <c r="F43" s="172"/>
      <c r="G43" s="172"/>
      <c r="H43" s="172"/>
      <c r="I43" s="172"/>
      <c r="J43" s="172"/>
      <c r="K43" s="172"/>
      <c r="L43" s="172"/>
      <c r="M43" s="172"/>
      <c r="N43" s="160" t="s">
        <v>338</v>
      </c>
      <c r="O43" s="154">
        <v>44.163944360787575</v>
      </c>
      <c r="P43" s="154">
        <v>42.82404943988913</v>
      </c>
      <c r="Q43" s="154">
        <v>45.026910105841722</v>
      </c>
      <c r="R43" s="154">
        <v>56.013213485436772</v>
      </c>
      <c r="S43" s="154">
        <v>39.980008187597171</v>
      </c>
      <c r="T43" s="154">
        <v>58.777962419176987</v>
      </c>
      <c r="U43" s="154">
        <v>62.817872952173381</v>
      </c>
      <c r="V43" s="154">
        <v>59.509527913154912</v>
      </c>
      <c r="W43" s="154">
        <v>76.676482369258949</v>
      </c>
      <c r="X43" s="172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3:85">
      <c r="C44" s="149"/>
      <c r="D44" s="148"/>
      <c r="E44" s="172"/>
      <c r="F44" s="172"/>
      <c r="G44" s="172"/>
      <c r="H44" s="172"/>
      <c r="I44" s="172"/>
      <c r="J44" s="172"/>
      <c r="K44" s="172"/>
      <c r="L44" s="172"/>
      <c r="M44" s="172"/>
      <c r="N44" s="159" t="s">
        <v>337</v>
      </c>
      <c r="O44" s="154">
        <v>392.296409187785</v>
      </c>
      <c r="P44" s="154">
        <v>396.37433136936431</v>
      </c>
      <c r="Q44" s="154">
        <v>409.75799664762548</v>
      </c>
      <c r="R44" s="154">
        <v>411.01931604975613</v>
      </c>
      <c r="S44" s="154">
        <v>390.92179710942179</v>
      </c>
      <c r="T44" s="154">
        <v>365.36518978489141</v>
      </c>
      <c r="U44" s="154">
        <v>312.64531372824717</v>
      </c>
      <c r="V44" s="154">
        <v>219.287577013901</v>
      </c>
      <c r="W44" s="154">
        <v>159.06478835052951</v>
      </c>
      <c r="X44" s="172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3:85">
      <c r="C45" s="149"/>
      <c r="D45" s="148"/>
      <c r="E45" s="172"/>
      <c r="F45" s="172"/>
      <c r="G45" s="172"/>
      <c r="H45" s="172"/>
      <c r="I45" s="172"/>
      <c r="J45" s="172"/>
      <c r="K45" s="172"/>
      <c r="L45" s="172"/>
      <c r="M45" s="172"/>
      <c r="N45" s="158" t="s">
        <v>336</v>
      </c>
      <c r="O45" s="154">
        <v>80.264043028325943</v>
      </c>
      <c r="P45" s="154">
        <v>78.16333256198763</v>
      </c>
      <c r="Q45" s="154">
        <v>64.718836004873978</v>
      </c>
      <c r="R45" s="154">
        <v>74.029794324865151</v>
      </c>
      <c r="S45" s="154">
        <v>77.304283302149074</v>
      </c>
      <c r="T45" s="154">
        <v>50.189511482339952</v>
      </c>
      <c r="U45" s="154">
        <v>51.036032688961605</v>
      </c>
      <c r="V45" s="154">
        <v>45.419724760702422</v>
      </c>
      <c r="W45" s="154">
        <v>37.25657484836556</v>
      </c>
      <c r="X45" s="172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3:85">
      <c r="C46" s="149"/>
      <c r="D46" s="148"/>
      <c r="E46" s="172"/>
      <c r="F46" s="172"/>
      <c r="G46" s="172"/>
      <c r="H46" s="172"/>
      <c r="I46" s="172"/>
      <c r="J46" s="172"/>
      <c r="K46" s="172"/>
      <c r="L46" s="172"/>
      <c r="M46" s="172"/>
      <c r="N46" s="157" t="s">
        <v>335</v>
      </c>
      <c r="O46" s="154">
        <v>180.92499615090867</v>
      </c>
      <c r="P46" s="154">
        <v>162.37512019578219</v>
      </c>
      <c r="Q46" s="154">
        <v>142.60001242418002</v>
      </c>
      <c r="R46" s="154">
        <v>101.16438102055135</v>
      </c>
      <c r="S46" s="154">
        <v>98.160677988853507</v>
      </c>
      <c r="T46" s="154">
        <v>129.28835890995552</v>
      </c>
      <c r="U46" s="154">
        <v>156.63407536468722</v>
      </c>
      <c r="V46" s="154">
        <v>157.27426102758162</v>
      </c>
      <c r="W46" s="154">
        <v>153.78968342746992</v>
      </c>
      <c r="X46" s="172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3:85">
      <c r="C47" s="149"/>
      <c r="D47" s="148"/>
      <c r="E47" s="172"/>
      <c r="F47" s="172"/>
      <c r="G47" s="172"/>
      <c r="H47" s="172"/>
      <c r="I47" s="172"/>
      <c r="J47" s="172"/>
      <c r="K47" s="172"/>
      <c r="L47" s="172"/>
      <c r="M47" s="172"/>
      <c r="N47" s="156" t="s">
        <v>334</v>
      </c>
      <c r="O47" s="154">
        <v>2.7866492774528143E-7</v>
      </c>
      <c r="P47" s="154">
        <v>1.1955078344692779E-6</v>
      </c>
      <c r="Q47" s="154">
        <v>1.0011875312502265E-3</v>
      </c>
      <c r="R47" s="154">
        <v>1.0044227141438689E-3</v>
      </c>
      <c r="S47" s="154">
        <v>1.6340852822838308E-4</v>
      </c>
      <c r="T47" s="154">
        <v>12.762302182725348</v>
      </c>
      <c r="U47" s="154">
        <v>58.152580249660687</v>
      </c>
      <c r="V47" s="154">
        <v>66.69502514854014</v>
      </c>
      <c r="W47" s="154">
        <v>68.619685706460444</v>
      </c>
      <c r="X47" s="172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3:85">
      <c r="C48" s="149"/>
      <c r="D48" s="148"/>
      <c r="E48" s="172"/>
      <c r="F48" s="172"/>
      <c r="G48" s="172"/>
      <c r="H48" s="172"/>
      <c r="I48" s="172"/>
      <c r="J48" s="172"/>
      <c r="K48" s="172"/>
      <c r="L48" s="172"/>
      <c r="M48" s="172"/>
      <c r="N48" s="155" t="s">
        <v>333</v>
      </c>
      <c r="O48" s="154">
        <v>2.0000000100253335</v>
      </c>
      <c r="P48" s="154">
        <v>2.0000000266236166</v>
      </c>
      <c r="Q48" s="154">
        <v>2.0000000432798446</v>
      </c>
      <c r="R48" s="154">
        <v>2.0000037196381721</v>
      </c>
      <c r="S48" s="154">
        <v>9.9392319619932099</v>
      </c>
      <c r="T48" s="154">
        <v>11.193479927392053</v>
      </c>
      <c r="U48" s="154">
        <v>10.067250970489795</v>
      </c>
      <c r="V48" s="154">
        <v>10.095466386837764</v>
      </c>
      <c r="W48" s="154">
        <v>10.629371487861896</v>
      </c>
      <c r="X48" s="172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3:85">
      <c r="C49" s="149"/>
      <c r="D49" s="148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3:85">
      <c r="C50" s="149"/>
      <c r="D50" s="148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3:85">
      <c r="C51" s="149"/>
      <c r="D51" s="148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3:85">
      <c r="C52" s="149"/>
      <c r="D52" s="148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3:85">
      <c r="C53" s="149"/>
      <c r="D53" s="148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3:85">
      <c r="C54" s="149"/>
      <c r="D54" s="148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3:85">
      <c r="C55" s="149"/>
      <c r="D55" s="148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3:85">
      <c r="C56" s="149"/>
      <c r="D56" s="148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3:85">
      <c r="C57" s="149"/>
      <c r="D57" s="148"/>
      <c r="E57" s="174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3:85">
      <c r="C58" s="149"/>
      <c r="D58" s="148"/>
      <c r="E58" s="174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</row>
    <row r="59" spans="3:85">
      <c r="C59" s="171"/>
      <c r="D59" s="170"/>
      <c r="E59" s="172"/>
      <c r="I59" s="148"/>
    </row>
    <row r="60" spans="3:85">
      <c r="C60" s="171"/>
      <c r="D60" s="170"/>
      <c r="E60" s="172"/>
      <c r="I60" s="148"/>
    </row>
    <row r="61" spans="3:85">
      <c r="C61" s="171"/>
      <c r="D61" s="170"/>
      <c r="E61" s="172"/>
      <c r="I61" s="148"/>
    </row>
    <row r="62" spans="3:85">
      <c r="C62" s="171"/>
      <c r="D62" s="170"/>
      <c r="E62" s="172"/>
      <c r="I62" s="148"/>
    </row>
    <row r="63" spans="3:85">
      <c r="C63" s="171"/>
      <c r="D63" s="170"/>
      <c r="E63" s="172"/>
      <c r="I63" s="148"/>
    </row>
    <row r="64" spans="3:85">
      <c r="C64" s="171"/>
      <c r="D64" s="170"/>
      <c r="E64" s="172"/>
      <c r="I64" s="148"/>
    </row>
    <row r="65" spans="3:85">
      <c r="C65" s="171"/>
      <c r="D65" s="170"/>
      <c r="E65" s="172"/>
      <c r="I65" s="148"/>
    </row>
    <row r="66" spans="3:85">
      <c r="C66" s="171"/>
      <c r="D66" s="170"/>
      <c r="E66" s="172"/>
      <c r="I66" s="148"/>
    </row>
    <row r="67" spans="3:85">
      <c r="C67" s="171"/>
      <c r="D67" s="170"/>
      <c r="E67" s="149"/>
      <c r="I67" s="148"/>
    </row>
    <row r="68" spans="3:85">
      <c r="C68" s="171"/>
      <c r="D68" s="170"/>
      <c r="E68" s="149"/>
      <c r="I68" s="148"/>
    </row>
    <row r="69" spans="3:85">
      <c r="C69" s="171"/>
      <c r="D69" s="170"/>
      <c r="E69" s="149"/>
      <c r="I69" s="148"/>
    </row>
    <row r="70" spans="3:85">
      <c r="C70" s="171"/>
      <c r="D70" s="170"/>
      <c r="E70" s="149"/>
      <c r="I70" s="148"/>
    </row>
    <row r="71" spans="3:85">
      <c r="C71" s="171"/>
      <c r="D71" s="170"/>
      <c r="E71" s="149"/>
      <c r="I71" s="148"/>
    </row>
    <row r="72" spans="3:85">
      <c r="I72" s="148"/>
    </row>
    <row r="73" spans="3:85">
      <c r="I73" s="148"/>
    </row>
    <row r="74" spans="3:85" ht="15.75" thickBot="1">
      <c r="C74" s="169"/>
      <c r="D74" s="169"/>
      <c r="E74" s="150"/>
      <c r="F74" s="150"/>
      <c r="G74" s="150"/>
      <c r="H74" s="150"/>
      <c r="I74" s="150"/>
      <c r="J74" s="150"/>
      <c r="K74" s="150"/>
      <c r="L74" s="150"/>
      <c r="M74" s="150"/>
      <c r="N74" s="163" t="s">
        <v>5</v>
      </c>
      <c r="O74" s="162">
        <v>2012</v>
      </c>
      <c r="P74" s="162">
        <v>2015</v>
      </c>
      <c r="Q74" s="162">
        <v>2020</v>
      </c>
      <c r="R74" s="162">
        <v>2025</v>
      </c>
      <c r="S74" s="162">
        <v>2030</v>
      </c>
      <c r="T74" s="162">
        <v>2035</v>
      </c>
      <c r="U74" s="162">
        <v>2040</v>
      </c>
      <c r="V74" s="162">
        <v>2045</v>
      </c>
      <c r="W74" s="162">
        <v>2050</v>
      </c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</row>
    <row r="75" spans="3:85" ht="15.75" thickTop="1">
      <c r="D75" s="168"/>
      <c r="N75" s="161" t="s">
        <v>339</v>
      </c>
      <c r="O75" s="154">
        <v>161.77389741982225</v>
      </c>
      <c r="P75" s="154">
        <v>186.00715987980382</v>
      </c>
      <c r="Q75" s="154">
        <v>282.27366612866757</v>
      </c>
      <c r="R75" s="154">
        <v>263.20893646847736</v>
      </c>
      <c r="S75" s="154">
        <v>269.49194503218257</v>
      </c>
      <c r="T75" s="154">
        <v>418.06026528910792</v>
      </c>
      <c r="U75" s="154">
        <v>406.44276152283481</v>
      </c>
      <c r="V75" s="154">
        <v>406.44276102075747</v>
      </c>
      <c r="W75" s="154">
        <v>406.44276170132332</v>
      </c>
    </row>
    <row r="76" spans="3:85">
      <c r="D76" s="168"/>
      <c r="N76" s="160" t="s">
        <v>338</v>
      </c>
      <c r="O76" s="154">
        <v>44.160000876391486</v>
      </c>
      <c r="P76" s="154">
        <v>42.676872125547341</v>
      </c>
      <c r="Q76" s="154">
        <v>27.845723537446748</v>
      </c>
      <c r="R76" s="154">
        <v>41.273629445661136</v>
      </c>
      <c r="S76" s="154">
        <v>35.673924209063273</v>
      </c>
      <c r="T76" s="154">
        <v>63.556625599216403</v>
      </c>
      <c r="U76" s="154">
        <v>60.154672528175048</v>
      </c>
      <c r="V76" s="154">
        <v>60.858998629549816</v>
      </c>
      <c r="W76" s="154">
        <v>62.303664846060975</v>
      </c>
    </row>
    <row r="77" spans="3:85">
      <c r="D77" s="168"/>
      <c r="N77" s="159" t="s">
        <v>337</v>
      </c>
      <c r="O77" s="154">
        <v>379.50564084476383</v>
      </c>
      <c r="P77" s="154">
        <v>368.23317016422004</v>
      </c>
      <c r="Q77" s="154">
        <v>376.47315523038122</v>
      </c>
      <c r="R77" s="154">
        <v>398.90702623594126</v>
      </c>
      <c r="S77" s="154">
        <v>391.75847063552573</v>
      </c>
      <c r="T77" s="154">
        <v>390.66557301475325</v>
      </c>
      <c r="U77" s="154">
        <v>388.6912160147906</v>
      </c>
      <c r="V77" s="154">
        <v>379.96740884325362</v>
      </c>
      <c r="W77" s="154">
        <v>375.8303414793732</v>
      </c>
    </row>
    <row r="78" spans="3:85">
      <c r="D78" s="168"/>
      <c r="N78" s="158" t="s">
        <v>336</v>
      </c>
      <c r="O78" s="154">
        <v>80.376226178264631</v>
      </c>
      <c r="P78" s="154">
        <v>68.452709178986538</v>
      </c>
      <c r="Q78" s="154">
        <v>57.633143657460593</v>
      </c>
      <c r="R78" s="154">
        <v>59.534546549184093</v>
      </c>
      <c r="S78" s="154">
        <v>82.625393028472971</v>
      </c>
      <c r="T78" s="154">
        <v>44.247054716214812</v>
      </c>
      <c r="U78" s="154">
        <v>44.980070790838326</v>
      </c>
      <c r="V78" s="154">
        <v>44.555840559901917</v>
      </c>
      <c r="W78" s="154">
        <v>40.306772404434774</v>
      </c>
    </row>
    <row r="79" spans="3:85">
      <c r="D79" s="168"/>
      <c r="E79" s="167"/>
      <c r="F79" s="167"/>
      <c r="G79" s="167"/>
      <c r="H79" s="167"/>
      <c r="I79" s="167"/>
      <c r="J79" s="167"/>
      <c r="K79" s="167"/>
      <c r="L79" s="167"/>
      <c r="M79" s="167"/>
      <c r="N79" s="157" t="s">
        <v>335</v>
      </c>
      <c r="O79" s="154">
        <v>180.98703222646151</v>
      </c>
      <c r="P79" s="154">
        <v>127.19918816481456</v>
      </c>
      <c r="Q79" s="154">
        <v>73.141022633660469</v>
      </c>
      <c r="R79" s="154">
        <v>55.800420693797292</v>
      </c>
      <c r="S79" s="154">
        <v>54.393405284807777</v>
      </c>
      <c r="T79" s="154">
        <v>101.23529083944493</v>
      </c>
      <c r="U79" s="154">
        <v>99.951969917241144</v>
      </c>
      <c r="V79" s="154">
        <v>63.512196218191093</v>
      </c>
      <c r="W79" s="154">
        <v>62.921518923429062</v>
      </c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</row>
    <row r="80" spans="3:85">
      <c r="N80" s="156" t="s">
        <v>334</v>
      </c>
      <c r="O80" s="154">
        <v>1.0857850732011365E-7</v>
      </c>
      <c r="P80" s="154">
        <v>4.2638837354081727E-7</v>
      </c>
      <c r="Q80" s="154">
        <v>4.0100966540355166E-7</v>
      </c>
      <c r="R80" s="154">
        <v>6.4352216945847394</v>
      </c>
      <c r="S80" s="154">
        <v>8.5898663131224726</v>
      </c>
      <c r="T80" s="154">
        <v>55.433007723559058</v>
      </c>
      <c r="U80" s="154">
        <v>98.069925726772254</v>
      </c>
      <c r="V80" s="154">
        <v>110.08791689774442</v>
      </c>
      <c r="W80" s="154">
        <v>112.07293822106273</v>
      </c>
    </row>
    <row r="81" spans="3:86">
      <c r="E81" s="166"/>
      <c r="F81" s="166"/>
      <c r="G81" s="166"/>
      <c r="H81" s="166"/>
      <c r="I81" s="166"/>
      <c r="J81" s="166"/>
      <c r="K81" s="166"/>
      <c r="L81" s="166"/>
      <c r="N81" s="155" t="s">
        <v>333</v>
      </c>
      <c r="O81" s="154">
        <v>2.0000000058438436</v>
      </c>
      <c r="P81" s="154">
        <v>2.0000000173025194</v>
      </c>
      <c r="Q81" s="154">
        <v>6.5653919230294777</v>
      </c>
      <c r="R81" s="154">
        <v>4.5920506582072615</v>
      </c>
      <c r="S81" s="154">
        <v>6.5871491510242874</v>
      </c>
      <c r="T81" s="154">
        <v>5.496785240384261</v>
      </c>
      <c r="U81" s="154">
        <v>0.53127136184811019</v>
      </c>
      <c r="V81" s="154">
        <v>0.51290695270358222</v>
      </c>
      <c r="W81" s="154">
        <v>0.52622363803066408</v>
      </c>
    </row>
    <row r="82" spans="3:86"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</row>
    <row r="83" spans="3:86">
      <c r="C83" s="149"/>
      <c r="D83" s="148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</row>
    <row r="84" spans="3:86">
      <c r="C84" s="149"/>
      <c r="D84" s="148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</row>
    <row r="85" spans="3:86">
      <c r="C85" s="149"/>
      <c r="D85" s="148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5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</row>
    <row r="86" spans="3:86">
      <c r="C86" s="149"/>
      <c r="D86" s="148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</row>
    <row r="87" spans="3:86">
      <c r="C87" s="149"/>
      <c r="D87" s="148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</row>
    <row r="88" spans="3:86">
      <c r="C88" s="149"/>
      <c r="D88" s="148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3"/>
      <c r="BW88" s="153"/>
      <c r="BX88" s="153"/>
      <c r="BY88" s="153"/>
      <c r="BZ88" s="153"/>
      <c r="CA88" s="153"/>
      <c r="CB88" s="153"/>
      <c r="CC88" s="153"/>
      <c r="CD88" s="153"/>
      <c r="CE88" s="153"/>
      <c r="CF88" s="153"/>
      <c r="CG88" s="153"/>
    </row>
    <row r="89" spans="3:86">
      <c r="C89" s="149"/>
      <c r="D89" s="148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</row>
    <row r="90" spans="3:86">
      <c r="C90" s="149"/>
      <c r="D90" s="148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</row>
    <row r="91" spans="3:86">
      <c r="C91" s="149"/>
      <c r="D91" s="148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53"/>
      <c r="BS91" s="153"/>
      <c r="BT91" s="153"/>
      <c r="BU91" s="153"/>
      <c r="BV91" s="153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3"/>
    </row>
    <row r="92" spans="3:86">
      <c r="C92" s="149"/>
      <c r="D92" s="148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</row>
    <row r="93" spans="3:86">
      <c r="C93" s="149"/>
      <c r="D93" s="148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3"/>
      <c r="BR93" s="153"/>
      <c r="BS93" s="153"/>
      <c r="BT93" s="153"/>
      <c r="BU93" s="153"/>
      <c r="BV93" s="153"/>
      <c r="BW93" s="153"/>
      <c r="BX93" s="153"/>
      <c r="BY93" s="153"/>
      <c r="BZ93" s="153"/>
      <c r="CA93" s="153"/>
      <c r="CB93" s="153"/>
      <c r="CC93" s="153"/>
      <c r="CD93" s="153"/>
      <c r="CE93" s="153"/>
      <c r="CF93" s="153"/>
      <c r="CG93" s="153"/>
    </row>
    <row r="94" spans="3:86">
      <c r="C94" s="149"/>
      <c r="D94" s="148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</row>
    <row r="95" spans="3:86">
      <c r="C95" s="149"/>
      <c r="D95" s="148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</row>
    <row r="96" spans="3:86">
      <c r="C96" s="149"/>
      <c r="D96" s="148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</row>
    <row r="97" spans="3:85">
      <c r="C97" s="149"/>
      <c r="D97" s="148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</row>
    <row r="98" spans="3:85">
      <c r="C98" s="149"/>
      <c r="D98" s="148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3"/>
      <c r="BN98" s="153"/>
      <c r="BO98" s="153"/>
      <c r="BP98" s="153"/>
      <c r="BQ98" s="153"/>
      <c r="BR98" s="153"/>
      <c r="BS98" s="153"/>
      <c r="BT98" s="153"/>
      <c r="BU98" s="153"/>
      <c r="BV98" s="153"/>
      <c r="BW98" s="153"/>
      <c r="BX98" s="153"/>
      <c r="BY98" s="153"/>
      <c r="BZ98" s="153"/>
      <c r="CA98" s="153"/>
      <c r="CB98" s="153"/>
      <c r="CC98" s="153"/>
      <c r="CD98" s="153"/>
      <c r="CE98" s="153"/>
      <c r="CF98" s="153"/>
      <c r="CG98" s="153"/>
    </row>
    <row r="99" spans="3:85">
      <c r="C99" s="149"/>
      <c r="D99" s="148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3"/>
      <c r="BN99" s="153"/>
      <c r="BO99" s="153"/>
      <c r="BP99" s="153"/>
      <c r="BQ99" s="153"/>
      <c r="BR99" s="153"/>
      <c r="BS99" s="153"/>
      <c r="BT99" s="153"/>
      <c r="BU99" s="153"/>
      <c r="BV99" s="153"/>
      <c r="BW99" s="153"/>
      <c r="BX99" s="153"/>
      <c r="BY99" s="153"/>
      <c r="BZ99" s="153"/>
      <c r="CA99" s="153"/>
      <c r="CB99" s="153"/>
      <c r="CC99" s="153"/>
      <c r="CD99" s="153"/>
      <c r="CE99" s="153"/>
      <c r="CF99" s="153"/>
      <c r="CG99" s="153"/>
    </row>
    <row r="100" spans="3:85">
      <c r="C100" s="149"/>
      <c r="D100" s="148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3"/>
    </row>
    <row r="101" spans="3:85">
      <c r="C101" s="149"/>
      <c r="D101" s="148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3"/>
      <c r="BR101" s="153"/>
      <c r="BS101" s="153"/>
      <c r="BT101" s="153"/>
      <c r="BU101" s="153"/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</row>
    <row r="102" spans="3:85">
      <c r="C102" s="149"/>
      <c r="D102" s="148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</row>
    <row r="103" spans="3:85">
      <c r="C103" s="149"/>
      <c r="D103" s="148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3"/>
      <c r="BN103" s="153"/>
      <c r="BO103" s="153"/>
      <c r="BP103" s="153"/>
      <c r="BQ103" s="153"/>
      <c r="BR103" s="153"/>
      <c r="BS103" s="153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3"/>
    </row>
    <row r="104" spans="3:85">
      <c r="C104" s="149"/>
      <c r="D104" s="148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153"/>
      <c r="CG104" s="153"/>
    </row>
    <row r="105" spans="3:85">
      <c r="C105" s="149"/>
      <c r="D105" s="148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</row>
    <row r="106" spans="3:85">
      <c r="C106" s="149"/>
      <c r="D106" s="148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3"/>
    </row>
    <row r="107" spans="3:85">
      <c r="C107" s="149"/>
      <c r="D107" s="148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</row>
    <row r="108" spans="3:85" ht="15.75" thickBot="1">
      <c r="C108" s="149"/>
      <c r="D108" s="148"/>
      <c r="E108" s="153"/>
      <c r="F108" s="153"/>
      <c r="G108" s="153"/>
      <c r="H108" s="153"/>
      <c r="I108" s="153"/>
      <c r="J108" s="153"/>
      <c r="K108" s="153"/>
      <c r="L108" s="153"/>
      <c r="M108" s="153"/>
      <c r="N108" s="163" t="s">
        <v>3</v>
      </c>
      <c r="O108" s="162">
        <v>2012</v>
      </c>
      <c r="P108" s="162">
        <v>2015</v>
      </c>
      <c r="Q108" s="162">
        <v>2020</v>
      </c>
      <c r="R108" s="162">
        <v>2025</v>
      </c>
      <c r="S108" s="162">
        <v>2030</v>
      </c>
      <c r="T108" s="162">
        <v>2035</v>
      </c>
      <c r="U108" s="162">
        <v>2040</v>
      </c>
      <c r="V108" s="162">
        <v>2045</v>
      </c>
      <c r="W108" s="162">
        <v>2050</v>
      </c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</row>
    <row r="109" spans="3:85" ht="15.75" thickTop="1">
      <c r="C109" s="149"/>
      <c r="D109" s="148"/>
      <c r="E109" s="153"/>
      <c r="F109" s="153"/>
      <c r="G109" s="153"/>
      <c r="H109" s="153"/>
      <c r="I109" s="153"/>
      <c r="J109" s="153"/>
      <c r="K109" s="153"/>
      <c r="L109" s="153"/>
      <c r="M109" s="153"/>
      <c r="N109" s="161" t="s">
        <v>339</v>
      </c>
      <c r="O109" s="154">
        <v>152.81896909338693</v>
      </c>
      <c r="P109" s="154">
        <v>177.61690779864904</v>
      </c>
      <c r="Q109" s="154">
        <v>223.60548888645803</v>
      </c>
      <c r="R109" s="154">
        <v>187.09242891957163</v>
      </c>
      <c r="S109" s="154">
        <v>177.93261495837365</v>
      </c>
      <c r="T109" s="154">
        <v>154.48982393516917</v>
      </c>
      <c r="U109" s="154">
        <v>153.92732228340952</v>
      </c>
      <c r="V109" s="154">
        <v>153.94298400828714</v>
      </c>
      <c r="W109" s="154">
        <v>153.94298359066775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</row>
    <row r="110" spans="3:85">
      <c r="C110" s="149"/>
      <c r="D110" s="148"/>
      <c r="E110" s="153"/>
      <c r="F110" s="153"/>
      <c r="G110" s="153"/>
      <c r="H110" s="153"/>
      <c r="I110" s="153"/>
      <c r="J110" s="153"/>
      <c r="K110" s="153"/>
      <c r="L110" s="153"/>
      <c r="M110" s="153"/>
      <c r="N110" s="160" t="s">
        <v>338</v>
      </c>
      <c r="O110" s="154">
        <v>44.163232178075091</v>
      </c>
      <c r="P110" s="154">
        <v>43.549511270364974</v>
      </c>
      <c r="Q110" s="154">
        <v>44.631675055238112</v>
      </c>
      <c r="R110" s="154">
        <v>50.15847773502216</v>
      </c>
      <c r="S110" s="154">
        <v>49.069726879440054</v>
      </c>
      <c r="T110" s="154">
        <v>65.723573013277161</v>
      </c>
      <c r="U110" s="154">
        <v>63.010302114419261</v>
      </c>
      <c r="V110" s="154">
        <v>64.926060799057623</v>
      </c>
      <c r="W110" s="154">
        <v>136.83140949480807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153"/>
      <c r="CD110" s="153"/>
      <c r="CE110" s="153"/>
      <c r="CF110" s="153"/>
      <c r="CG110" s="153"/>
    </row>
    <row r="111" spans="3:85">
      <c r="C111" s="149"/>
      <c r="D111" s="148"/>
      <c r="E111" s="153"/>
      <c r="F111" s="153"/>
      <c r="G111" s="153"/>
      <c r="H111" s="153"/>
      <c r="I111" s="153"/>
      <c r="J111" s="153"/>
      <c r="K111" s="153"/>
      <c r="L111" s="153"/>
      <c r="M111" s="153"/>
      <c r="N111" s="159" t="s">
        <v>337</v>
      </c>
      <c r="O111" s="154">
        <v>395.25974398524897</v>
      </c>
      <c r="P111" s="154">
        <v>375.3808205468257</v>
      </c>
      <c r="Q111" s="154">
        <v>388.43206115191305</v>
      </c>
      <c r="R111" s="154">
        <v>405.49726327936685</v>
      </c>
      <c r="S111" s="154">
        <v>399.47381466276454</v>
      </c>
      <c r="T111" s="154">
        <v>382.63766479585399</v>
      </c>
      <c r="U111" s="154">
        <v>259.73526132959438</v>
      </c>
      <c r="V111" s="154">
        <v>159.31719102988879</v>
      </c>
      <c r="W111" s="154">
        <v>89.183408376808075</v>
      </c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</row>
    <row r="112" spans="3:85">
      <c r="C112" s="149"/>
      <c r="D112" s="148"/>
      <c r="E112" s="153"/>
      <c r="F112" s="153"/>
      <c r="G112" s="153"/>
      <c r="H112" s="153"/>
      <c r="I112" s="153"/>
      <c r="J112" s="153"/>
      <c r="K112" s="153"/>
      <c r="L112" s="153"/>
      <c r="M112" s="153"/>
      <c r="N112" s="158" t="s">
        <v>336</v>
      </c>
      <c r="O112" s="154">
        <v>74.14892800243743</v>
      </c>
      <c r="P112" s="154">
        <v>68.039917057193918</v>
      </c>
      <c r="Q112" s="154">
        <v>56.148662115824209</v>
      </c>
      <c r="R112" s="154">
        <v>39.885827551644724</v>
      </c>
      <c r="S112" s="154">
        <v>35.77822198956531</v>
      </c>
      <c r="T112" s="154">
        <v>35.616802444322012</v>
      </c>
      <c r="U112" s="154">
        <v>35.978927657074003</v>
      </c>
      <c r="V112" s="154">
        <v>36.602647086905279</v>
      </c>
      <c r="W112" s="154">
        <v>26.080203697478332</v>
      </c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</row>
    <row r="113" spans="3:85">
      <c r="C113" s="149"/>
      <c r="D113" s="148"/>
      <c r="E113" s="153"/>
      <c r="F113" s="153"/>
      <c r="G113" s="153"/>
      <c r="H113" s="153"/>
      <c r="I113" s="153"/>
      <c r="J113" s="153"/>
      <c r="K113" s="153"/>
      <c r="L113" s="153"/>
      <c r="M113" s="153"/>
      <c r="N113" s="157" t="s">
        <v>335</v>
      </c>
      <c r="O113" s="154">
        <v>180.40961789198923</v>
      </c>
      <c r="P113" s="154">
        <v>127.18159375225871</v>
      </c>
      <c r="Q113" s="154">
        <v>84.666962544138087</v>
      </c>
      <c r="R113" s="154">
        <v>100.39672213343792</v>
      </c>
      <c r="S113" s="154">
        <v>112.18942016190128</v>
      </c>
      <c r="T113" s="154">
        <v>160.55465107662724</v>
      </c>
      <c r="U113" s="154">
        <v>157.25094640284041</v>
      </c>
      <c r="V113" s="154">
        <v>152.75410453279989</v>
      </c>
      <c r="W113" s="154">
        <v>147.87834336761969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</row>
    <row r="114" spans="3:85">
      <c r="C114" s="149"/>
      <c r="D114" s="148"/>
      <c r="E114" s="153"/>
      <c r="F114" s="153"/>
      <c r="G114" s="153"/>
      <c r="H114" s="153"/>
      <c r="I114" s="153"/>
      <c r="J114" s="153"/>
      <c r="K114" s="153"/>
      <c r="L114" s="153"/>
      <c r="M114" s="153"/>
      <c r="N114" s="156" t="s">
        <v>334</v>
      </c>
      <c r="O114" s="154">
        <v>2.6896826176945833E-7</v>
      </c>
      <c r="P114" s="154">
        <v>4.6080390424901146E-7</v>
      </c>
      <c r="Q114" s="154">
        <v>3.7713657484220117E-7</v>
      </c>
      <c r="R114" s="154">
        <v>4.8409187817773676</v>
      </c>
      <c r="S114" s="154">
        <v>11.842881782320474</v>
      </c>
      <c r="T114" s="154">
        <v>52.028194335398332</v>
      </c>
      <c r="U114" s="154">
        <v>59.816292742282137</v>
      </c>
      <c r="V114" s="154">
        <v>60.388602566488586</v>
      </c>
      <c r="W114" s="154">
        <v>37.687069080925617</v>
      </c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</row>
    <row r="115" spans="3:85">
      <c r="C115" s="149"/>
      <c r="D115" s="148"/>
      <c r="E115" s="153"/>
      <c r="F115" s="153"/>
      <c r="G115" s="153"/>
      <c r="H115" s="153"/>
      <c r="I115" s="153"/>
      <c r="J115" s="153"/>
      <c r="K115" s="153"/>
      <c r="L115" s="153"/>
      <c r="M115" s="153"/>
      <c r="N115" s="155" t="s">
        <v>333</v>
      </c>
      <c r="O115" s="154">
        <v>2.000000012540418</v>
      </c>
      <c r="P115" s="154">
        <v>2.0000000402200362</v>
      </c>
      <c r="Q115" s="154">
        <v>1.958311038404023</v>
      </c>
      <c r="R115" s="154">
        <v>2.8427446493856521</v>
      </c>
      <c r="S115" s="154">
        <v>10.525389797999972</v>
      </c>
      <c r="T115" s="154">
        <v>10.390313508975238</v>
      </c>
      <c r="U115" s="154">
        <v>10.677650229193381</v>
      </c>
      <c r="V115" s="154">
        <v>10.661989688562967</v>
      </c>
      <c r="W115" s="154">
        <v>27.117547232255941</v>
      </c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</row>
    <row r="116" spans="3:85">
      <c r="C116" s="149"/>
      <c r="D116" s="148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</row>
    <row r="117" spans="3:85">
      <c r="C117" s="149"/>
      <c r="D117" s="148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</row>
    <row r="118" spans="3:85">
      <c r="C118" s="149"/>
      <c r="D118" s="148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3"/>
      <c r="BN118" s="153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</row>
    <row r="119" spans="3:85">
      <c r="C119" s="149"/>
      <c r="D119" s="148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</row>
    <row r="120" spans="3:85">
      <c r="C120" s="149"/>
      <c r="D120" s="148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</row>
    <row r="121" spans="3:85">
      <c r="C121" s="149"/>
      <c r="D121" s="148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</row>
    <row r="122" spans="3:85">
      <c r="C122" s="149"/>
      <c r="D122" s="148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</row>
    <row r="123" spans="3:85">
      <c r="C123" s="149"/>
      <c r="D123" s="148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</row>
    <row r="124" spans="3:85">
      <c r="C124" s="149"/>
      <c r="D124" s="148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</row>
    <row r="125" spans="3:85">
      <c r="C125" s="149"/>
      <c r="D125" s="148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3"/>
      <c r="CG125" s="153"/>
    </row>
    <row r="126" spans="3:85">
      <c r="C126" s="149"/>
      <c r="D126" s="148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</row>
    <row r="127" spans="3:85">
      <c r="C127" s="149"/>
      <c r="D127" s="148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3"/>
      <c r="BV127" s="153"/>
      <c r="BW127" s="153"/>
      <c r="BX127" s="153"/>
      <c r="BY127" s="153"/>
      <c r="BZ127" s="153"/>
      <c r="CA127" s="153"/>
      <c r="CB127" s="153"/>
      <c r="CC127" s="153"/>
      <c r="CD127" s="153"/>
      <c r="CE127" s="153"/>
      <c r="CF127" s="153"/>
      <c r="CG127" s="153"/>
    </row>
    <row r="128" spans="3:85">
      <c r="C128" s="149"/>
      <c r="D128" s="148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153"/>
      <c r="CB128" s="153"/>
      <c r="CC128" s="153"/>
      <c r="CD128" s="153"/>
      <c r="CE128" s="153"/>
      <c r="CF128" s="153"/>
      <c r="CG128" s="153"/>
    </row>
    <row r="129" spans="3:86">
      <c r="C129" s="149"/>
      <c r="D129" s="148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</row>
    <row r="130" spans="3:86">
      <c r="C130" s="149"/>
      <c r="D130" s="148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</row>
    <row r="131" spans="3:86">
      <c r="C131" s="149"/>
      <c r="D131" s="148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</row>
    <row r="132" spans="3:86">
      <c r="C132" s="149"/>
      <c r="D132" s="148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</row>
    <row r="133" spans="3:86">
      <c r="C133" s="149"/>
      <c r="D133" s="148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3"/>
    </row>
    <row r="136" spans="3:86"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</row>
    <row r="137" spans="3:86">
      <c r="C137" s="149"/>
      <c r="D137" s="148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151"/>
      <c r="BZ137" s="151"/>
      <c r="CA137" s="151"/>
      <c r="CB137" s="151"/>
      <c r="CC137" s="151"/>
      <c r="CD137" s="151"/>
      <c r="CE137" s="151"/>
      <c r="CF137" s="151"/>
      <c r="CG137" s="151"/>
    </row>
    <row r="140" spans="3:86">
      <c r="C140" s="150"/>
      <c r="D140" s="150"/>
      <c r="E140" s="150"/>
      <c r="F140" s="150"/>
      <c r="G140" s="150"/>
      <c r="H140" s="150"/>
      <c r="I140" s="150"/>
    </row>
    <row r="141" spans="3:86">
      <c r="C141" s="149"/>
      <c r="D141" s="148"/>
      <c r="E141" s="147"/>
      <c r="F141" s="147"/>
      <c r="G141" s="147"/>
      <c r="H141" s="147"/>
      <c r="I141" s="147"/>
    </row>
  </sheetData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0.140625" style="180" bestFit="1" customWidth="1"/>
    <col min="17" max="16384" width="9.140625" style="180"/>
  </cols>
  <sheetData>
    <row r="1" spans="2:52" ht="15">
      <c r="B1" s="187" t="s">
        <v>382</v>
      </c>
    </row>
    <row r="4" spans="2:52">
      <c r="P4" s="182" t="s">
        <v>381</v>
      </c>
      <c r="Q4" s="186" t="s">
        <v>380</v>
      </c>
      <c r="R4" s="186" t="s">
        <v>379</v>
      </c>
      <c r="S4" s="186" t="s">
        <v>378</v>
      </c>
      <c r="T4" s="186" t="s">
        <v>377</v>
      </c>
      <c r="U4" s="186" t="s">
        <v>376</v>
      </c>
      <c r="V4" s="186" t="s">
        <v>375</v>
      </c>
      <c r="W4" s="186" t="s">
        <v>374</v>
      </c>
      <c r="X4" s="186" t="s">
        <v>373</v>
      </c>
      <c r="Y4" s="186" t="s">
        <v>372</v>
      </c>
      <c r="Z4" s="186" t="s">
        <v>371</v>
      </c>
      <c r="AA4" s="186" t="s">
        <v>370</v>
      </c>
      <c r="AB4" s="186" t="s">
        <v>369</v>
      </c>
      <c r="AC4" s="186" t="s">
        <v>368</v>
      </c>
      <c r="AD4" s="186" t="s">
        <v>367</v>
      </c>
      <c r="AE4" s="186" t="s">
        <v>366</v>
      </c>
      <c r="AF4" s="186" t="s">
        <v>365</v>
      </c>
      <c r="AG4" s="186" t="s">
        <v>364</v>
      </c>
      <c r="AH4" s="186" t="s">
        <v>363</v>
      </c>
      <c r="AI4" s="186" t="s">
        <v>362</v>
      </c>
      <c r="AJ4" s="186" t="s">
        <v>361</v>
      </c>
      <c r="AK4" s="186" t="s">
        <v>360</v>
      </c>
      <c r="AL4" s="186" t="s">
        <v>359</v>
      </c>
      <c r="AM4" s="186" t="s">
        <v>358</v>
      </c>
      <c r="AN4" s="186" t="s">
        <v>357</v>
      </c>
      <c r="AO4" s="186" t="s">
        <v>356</v>
      </c>
      <c r="AP4" s="186" t="s">
        <v>355</v>
      </c>
      <c r="AQ4" s="186" t="s">
        <v>354</v>
      </c>
      <c r="AR4" s="186" t="s">
        <v>353</v>
      </c>
      <c r="AS4" s="186" t="s">
        <v>352</v>
      </c>
      <c r="AT4" s="186" t="s">
        <v>351</v>
      </c>
      <c r="AU4" s="186" t="s">
        <v>350</v>
      </c>
      <c r="AV4" s="186" t="s">
        <v>349</v>
      </c>
      <c r="AW4" s="186" t="s">
        <v>348</v>
      </c>
      <c r="AX4" s="186" t="s">
        <v>347</v>
      </c>
      <c r="AY4" s="186" t="s">
        <v>346</v>
      </c>
      <c r="AZ4" s="186" t="s">
        <v>345</v>
      </c>
    </row>
    <row r="5" spans="2:52">
      <c r="P5" s="182" t="s">
        <v>6</v>
      </c>
      <c r="Q5" s="181">
        <v>94.816000000000003</v>
      </c>
      <c r="R5" s="181">
        <v>95.234999999999999</v>
      </c>
      <c r="S5" s="181">
        <v>92.441999999999993</v>
      </c>
      <c r="T5" s="181">
        <v>93.799000000000007</v>
      </c>
      <c r="U5" s="181">
        <v>90.501999999999995</v>
      </c>
      <c r="V5" s="181">
        <v>82.179000000000002</v>
      </c>
      <c r="W5" s="181">
        <v>74.906999999999996</v>
      </c>
      <c r="X5" s="181">
        <v>66.838999999999999</v>
      </c>
      <c r="Y5" s="181">
        <v>63.444000000000003</v>
      </c>
      <c r="Z5" s="181">
        <v>54.758000000000003</v>
      </c>
      <c r="AA5" s="181">
        <v>52.106999999999999</v>
      </c>
      <c r="AB5" s="181">
        <v>40.012999999999998</v>
      </c>
      <c r="AC5" s="181">
        <v>33.228000000000002</v>
      </c>
      <c r="AD5" s="181">
        <v>32.006403929647178</v>
      </c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4"/>
      <c r="AV5" s="184"/>
      <c r="AW5" s="184"/>
      <c r="AX5" s="184"/>
      <c r="AY5" s="183"/>
      <c r="AZ5" s="183"/>
    </row>
    <row r="6" spans="2:52">
      <c r="P6" s="182" t="s">
        <v>344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1"/>
      <c r="AC6" s="181"/>
      <c r="AD6" s="181">
        <v>32.006403929647178</v>
      </c>
      <c r="AE6" s="181">
        <v>33.029002106395701</v>
      </c>
      <c r="AF6" s="181">
        <v>34.402530784326984</v>
      </c>
      <c r="AG6" s="181">
        <v>35.508119500489556</v>
      </c>
      <c r="AH6" s="181">
        <v>36.413592712767304</v>
      </c>
      <c r="AI6" s="181">
        <v>35.457361927198697</v>
      </c>
      <c r="AJ6" s="181">
        <v>34.591414685805482</v>
      </c>
      <c r="AK6" s="181">
        <v>33.728597295433758</v>
      </c>
      <c r="AL6" s="181">
        <v>32.89375812268792</v>
      </c>
      <c r="AM6" s="181">
        <v>31.922333087082446</v>
      </c>
      <c r="AN6" s="181">
        <v>29.546710484857844</v>
      </c>
      <c r="AO6" s="181">
        <v>27.962837644876483</v>
      </c>
      <c r="AP6" s="181">
        <v>25.856498085220593</v>
      </c>
      <c r="AQ6" s="181">
        <v>23.718715728513246</v>
      </c>
      <c r="AR6" s="181">
        <v>21.415290796906874</v>
      </c>
      <c r="AS6" s="181">
        <v>19.457434127939859</v>
      </c>
      <c r="AT6" s="181">
        <v>16.990014601128014</v>
      </c>
      <c r="AU6" s="181">
        <v>14.758711657655994</v>
      </c>
      <c r="AV6" s="181">
        <v>13.047505468845719</v>
      </c>
      <c r="AW6" s="181">
        <v>12.681977027589509</v>
      </c>
      <c r="AX6" s="181">
        <v>11.650103060277697</v>
      </c>
      <c r="AY6" s="181">
        <v>10.619909372664051</v>
      </c>
      <c r="AZ6" s="181">
        <v>10.023789573613742</v>
      </c>
    </row>
    <row r="7" spans="2:52">
      <c r="P7" s="182" t="s">
        <v>343</v>
      </c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1"/>
      <c r="AC7" s="181"/>
      <c r="AD7" s="181">
        <v>32.006403929647178</v>
      </c>
      <c r="AE7" s="181">
        <v>33.063187885849203</v>
      </c>
      <c r="AF7" s="181">
        <v>34.401097277495083</v>
      </c>
      <c r="AG7" s="181">
        <v>34.83931208656162</v>
      </c>
      <c r="AH7" s="181">
        <v>35.556808268659722</v>
      </c>
      <c r="AI7" s="181">
        <v>34.722390423544688</v>
      </c>
      <c r="AJ7" s="181">
        <v>33.538223615527357</v>
      </c>
      <c r="AK7" s="181">
        <v>32.375157501793055</v>
      </c>
      <c r="AL7" s="181">
        <v>31.000609259377988</v>
      </c>
      <c r="AM7" s="181">
        <v>29.275703599844167</v>
      </c>
      <c r="AN7" s="181">
        <v>25.53470270184576</v>
      </c>
      <c r="AO7" s="181">
        <v>23.330184532004438</v>
      </c>
      <c r="AP7" s="181">
        <v>20.71492237765143</v>
      </c>
      <c r="AQ7" s="181">
        <v>18.829109245783233</v>
      </c>
      <c r="AR7" s="181">
        <v>16.945008799229676</v>
      </c>
      <c r="AS7" s="181">
        <v>15.190971992041163</v>
      </c>
      <c r="AT7" s="181">
        <v>13.225615172191109</v>
      </c>
      <c r="AU7" s="181">
        <v>11.311509049288224</v>
      </c>
      <c r="AV7" s="181">
        <v>10.128207816843599</v>
      </c>
      <c r="AW7" s="181">
        <v>9.694819542623506</v>
      </c>
      <c r="AX7" s="181">
        <v>8.9375617793026709</v>
      </c>
      <c r="AY7" s="181">
        <v>8.0784833324293235</v>
      </c>
      <c r="AZ7" s="181">
        <v>7.6897080728821621</v>
      </c>
    </row>
    <row r="8" spans="2:52">
      <c r="P8" s="182" t="s">
        <v>342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1"/>
      <c r="AC8" s="181"/>
      <c r="AD8" s="181">
        <v>32.006403929647178</v>
      </c>
      <c r="AE8" s="181">
        <v>33.195874736180933</v>
      </c>
      <c r="AF8" s="181">
        <v>34.929652882368785</v>
      </c>
      <c r="AG8" s="181">
        <v>34.935467392099383</v>
      </c>
      <c r="AH8" s="181">
        <v>34.954931904840549</v>
      </c>
      <c r="AI8" s="181">
        <v>33.839211154345861</v>
      </c>
      <c r="AJ8" s="181">
        <v>29.937567353204244</v>
      </c>
      <c r="AK8" s="181">
        <v>28.2626574024466</v>
      </c>
      <c r="AL8" s="181">
        <v>25.512782828771602</v>
      </c>
      <c r="AM8" s="181">
        <v>22.480633823902654</v>
      </c>
      <c r="AN8" s="181">
        <v>19.314911871221735</v>
      </c>
      <c r="AO8" s="181">
        <v>17.69070040910918</v>
      </c>
      <c r="AP8" s="181">
        <v>15.904018371999728</v>
      </c>
      <c r="AQ8" s="181">
        <v>14.164660171589116</v>
      </c>
      <c r="AR8" s="181">
        <v>13.141401688337329</v>
      </c>
      <c r="AS8" s="181">
        <v>11.657445677952492</v>
      </c>
      <c r="AT8" s="181">
        <v>10.045376116439718</v>
      </c>
      <c r="AU8" s="181">
        <v>8.6932972520886231</v>
      </c>
      <c r="AV8" s="181">
        <v>7.841185266451463</v>
      </c>
      <c r="AW8" s="181">
        <v>7.1223398385497276</v>
      </c>
      <c r="AX8" s="181">
        <v>7.2852263241902904</v>
      </c>
      <c r="AY8" s="181">
        <v>6.7667059629856858</v>
      </c>
      <c r="AZ8" s="181">
        <v>6.3652013890019363</v>
      </c>
    </row>
    <row r="9" spans="2:52">
      <c r="P9" s="182" t="s">
        <v>341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/>
      <c r="AD9" s="181">
        <v>32.006403929647178</v>
      </c>
      <c r="AE9" s="181">
        <v>33.496669678677343</v>
      </c>
      <c r="AF9" s="181">
        <v>34.522570720843518</v>
      </c>
      <c r="AG9" s="181">
        <v>36.352402929808633</v>
      </c>
      <c r="AH9" s="181">
        <v>37.281147078760831</v>
      </c>
      <c r="AI9" s="181">
        <v>36.310391131607609</v>
      </c>
      <c r="AJ9" s="181">
        <v>35.444892500091122</v>
      </c>
      <c r="AK9" s="181">
        <v>34.568081135166999</v>
      </c>
      <c r="AL9" s="181">
        <v>33.729336104528755</v>
      </c>
      <c r="AM9" s="181">
        <v>32.877264330603232</v>
      </c>
      <c r="AN9" s="181">
        <v>32.059301481927669</v>
      </c>
      <c r="AO9" s="181">
        <v>31.295179891014762</v>
      </c>
      <c r="AP9" s="181">
        <v>29.905721907929564</v>
      </c>
      <c r="AQ9" s="181">
        <v>27.587238609880739</v>
      </c>
      <c r="AR9" s="181">
        <v>24.974109974148853</v>
      </c>
      <c r="AS9" s="181">
        <v>22.939370794231579</v>
      </c>
      <c r="AT9" s="181">
        <v>20.041036389550968</v>
      </c>
      <c r="AU9" s="181">
        <v>17.656237578741145</v>
      </c>
      <c r="AV9" s="181">
        <v>15.468085745438827</v>
      </c>
      <c r="AW9" s="181">
        <v>15.08707571222179</v>
      </c>
      <c r="AX9" s="181">
        <v>14.019368912591569</v>
      </c>
      <c r="AY9" s="181">
        <v>12.899277908828738</v>
      </c>
      <c r="AZ9" s="181">
        <v>12.092538417075685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B2:BD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115</v>
      </c>
      <c r="L2" s="42" t="s">
        <v>114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113</v>
      </c>
      <c r="M4" s="38">
        <v>52.406356115789286</v>
      </c>
      <c r="N4" s="38">
        <v>40.759388471307496</v>
      </c>
      <c r="O4" s="38">
        <v>55.286280439700214</v>
      </c>
      <c r="P4" s="38">
        <v>89.474899801422183</v>
      </c>
      <c r="Q4" s="38">
        <v>74.154349516220492</v>
      </c>
      <c r="R4" s="37">
        <v>75.426890266809721</v>
      </c>
      <c r="S4" s="37">
        <v>100.89179881271163</v>
      </c>
      <c r="T4" s="37">
        <v>164.63483984936599</v>
      </c>
      <c r="U4" s="37">
        <v>75.853790960039674</v>
      </c>
      <c r="V4" s="37">
        <v>97.701606538637463</v>
      </c>
      <c r="W4" s="37">
        <v>125.95529242607071</v>
      </c>
      <c r="X4" s="37">
        <v>95.880715842180209</v>
      </c>
      <c r="Y4" s="37">
        <v>80.605693762666732</v>
      </c>
      <c r="Z4" s="37">
        <v>80.432959785238893</v>
      </c>
      <c r="AA4" s="37">
        <v>91.771547692552346</v>
      </c>
      <c r="AB4" s="37">
        <v>94.930666120724865</v>
      </c>
      <c r="AC4" s="37">
        <v>98.555993763095501</v>
      </c>
      <c r="AD4" s="37">
        <v>100.60515986513494</v>
      </c>
      <c r="AE4" s="37">
        <v>100.43548278030376</v>
      </c>
      <c r="AF4" s="37">
        <v>96.494997318784982</v>
      </c>
      <c r="AG4" s="37">
        <v>96.545869761694604</v>
      </c>
      <c r="AH4" s="37">
        <v>96.585353586364405</v>
      </c>
      <c r="AI4" s="37">
        <v>99.426133145614699</v>
      </c>
      <c r="AJ4" s="37">
        <v>108.90356495634016</v>
      </c>
      <c r="AK4" s="37">
        <v>109.06290320621952</v>
      </c>
      <c r="AL4" s="37">
        <v>116.25208317610773</v>
      </c>
      <c r="AM4" s="37">
        <v>117.32105986575942</v>
      </c>
      <c r="AN4" s="37">
        <v>116.61584113758441</v>
      </c>
      <c r="AO4" s="37">
        <v>120.10416756508624</v>
      </c>
      <c r="AP4" s="37">
        <v>128.45042565924055</v>
      </c>
      <c r="AQ4" s="37">
        <v>136.79668375339486</v>
      </c>
      <c r="AR4" s="37">
        <v>145.14294184754917</v>
      </c>
      <c r="AS4" s="37">
        <v>153.48919994170348</v>
      </c>
      <c r="AT4" s="37">
        <v>161.83545803585781</v>
      </c>
      <c r="AU4" s="37">
        <v>170.18171613001212</v>
      </c>
      <c r="AV4" s="37">
        <v>178.52797422416643</v>
      </c>
      <c r="AW4" s="40"/>
      <c r="AX4" s="40"/>
      <c r="AY4" s="40"/>
      <c r="AZ4" s="40"/>
      <c r="BA4" s="40"/>
    </row>
    <row r="5" spans="2:56">
      <c r="L5" s="39" t="s">
        <v>6</v>
      </c>
      <c r="M5" s="38">
        <v>52.406356115789286</v>
      </c>
      <c r="N5" s="38">
        <v>40.759388471307496</v>
      </c>
      <c r="O5" s="38">
        <v>55.286280439700214</v>
      </c>
      <c r="P5" s="38">
        <v>89.474899801422183</v>
      </c>
      <c r="Q5" s="38">
        <v>74.154349516220492</v>
      </c>
      <c r="R5" s="37">
        <v>75.426890266809721</v>
      </c>
      <c r="S5" s="37">
        <v>100.89179881271163</v>
      </c>
      <c r="T5" s="37">
        <v>164.63483984936599</v>
      </c>
      <c r="U5" s="37">
        <v>75.853790960039674</v>
      </c>
      <c r="V5" s="37">
        <v>97.701606538637463</v>
      </c>
      <c r="W5" s="37">
        <v>125.95529242607071</v>
      </c>
      <c r="X5" s="37">
        <v>95.880715842180209</v>
      </c>
      <c r="Y5" s="37">
        <v>80.605693762666732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40"/>
      <c r="AX5" s="40"/>
      <c r="AY5" s="40"/>
      <c r="AZ5" s="40"/>
      <c r="BA5" s="40"/>
    </row>
    <row r="6" spans="2:56"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4.5703125" style="180" bestFit="1" customWidth="1"/>
    <col min="17" max="16384" width="9.140625" style="180"/>
  </cols>
  <sheetData>
    <row r="1" spans="2:52" ht="15">
      <c r="B1" s="187" t="s">
        <v>384</v>
      </c>
    </row>
    <row r="4" spans="2:52">
      <c r="P4" s="182" t="s">
        <v>383</v>
      </c>
      <c r="Q4" s="188" t="s">
        <v>380</v>
      </c>
      <c r="R4" s="188" t="s">
        <v>379</v>
      </c>
      <c r="S4" s="188" t="s">
        <v>378</v>
      </c>
      <c r="T4" s="188" t="s">
        <v>377</v>
      </c>
      <c r="U4" s="188" t="s">
        <v>376</v>
      </c>
      <c r="V4" s="188" t="s">
        <v>375</v>
      </c>
      <c r="W4" s="188" t="s">
        <v>374</v>
      </c>
      <c r="X4" s="188" t="s">
        <v>373</v>
      </c>
      <c r="Y4" s="188" t="s">
        <v>372</v>
      </c>
      <c r="Z4" s="188" t="s">
        <v>371</v>
      </c>
      <c r="AA4" s="188" t="s">
        <v>370</v>
      </c>
      <c r="AB4" s="188" t="s">
        <v>369</v>
      </c>
      <c r="AC4" s="188" t="s">
        <v>368</v>
      </c>
      <c r="AD4" s="188" t="s">
        <v>367</v>
      </c>
      <c r="AE4" s="188" t="s">
        <v>366</v>
      </c>
      <c r="AF4" s="188" t="s">
        <v>365</v>
      </c>
      <c r="AG4" s="188" t="s">
        <v>364</v>
      </c>
      <c r="AH4" s="188" t="s">
        <v>363</v>
      </c>
      <c r="AI4" s="188" t="s">
        <v>362</v>
      </c>
      <c r="AJ4" s="188" t="s">
        <v>361</v>
      </c>
      <c r="AK4" s="188" t="s">
        <v>360</v>
      </c>
      <c r="AL4" s="188" t="s">
        <v>359</v>
      </c>
      <c r="AM4" s="188" t="s">
        <v>358</v>
      </c>
      <c r="AN4" s="188" t="s">
        <v>357</v>
      </c>
      <c r="AO4" s="188" t="s">
        <v>356</v>
      </c>
      <c r="AP4" s="188" t="s">
        <v>355</v>
      </c>
      <c r="AQ4" s="188" t="s">
        <v>354</v>
      </c>
      <c r="AR4" s="188" t="s">
        <v>353</v>
      </c>
      <c r="AS4" s="188" t="s">
        <v>352</v>
      </c>
      <c r="AT4" s="188" t="s">
        <v>351</v>
      </c>
      <c r="AU4" s="188" t="s">
        <v>350</v>
      </c>
      <c r="AV4" s="188" t="s">
        <v>349</v>
      </c>
      <c r="AW4" s="188" t="s">
        <v>348</v>
      </c>
      <c r="AX4" s="188" t="s">
        <v>347</v>
      </c>
      <c r="AY4" s="188" t="s">
        <v>346</v>
      </c>
      <c r="AZ4" s="188" t="s">
        <v>345</v>
      </c>
    </row>
    <row r="5" spans="2:52">
      <c r="P5" s="182" t="s">
        <v>6</v>
      </c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4"/>
      <c r="AV5" s="184"/>
      <c r="AW5" s="184"/>
      <c r="AX5" s="184"/>
      <c r="AY5" s="183"/>
      <c r="AZ5" s="183"/>
    </row>
    <row r="6" spans="2:52">
      <c r="P6" s="182" t="s">
        <v>344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1"/>
      <c r="AC6" s="181"/>
      <c r="AD6" s="181"/>
      <c r="AE6" s="181">
        <v>6.9184874141101332E-2</v>
      </c>
      <c r="AF6" s="181">
        <v>0.12156728849312713</v>
      </c>
      <c r="AG6" s="181">
        <v>0.17309754728186003</v>
      </c>
      <c r="AH6" s="181">
        <v>0.24026997959767477</v>
      </c>
      <c r="AI6" s="181">
        <v>0.32450935712207524</v>
      </c>
      <c r="AJ6" s="181">
        <v>0.42888834442679241</v>
      </c>
      <c r="AK6" s="181">
        <v>0.55502754918687514</v>
      </c>
      <c r="AL6" s="181">
        <v>0.68528541841293467</v>
      </c>
      <c r="AM6" s="181">
        <v>0.82851394519630661</v>
      </c>
      <c r="AN6" s="181">
        <v>0.98885437414381072</v>
      </c>
      <c r="AO6" s="181">
        <v>1.1576810469502483</v>
      </c>
      <c r="AP6" s="181">
        <v>1.3327963227883624</v>
      </c>
      <c r="AQ6" s="181">
        <v>1.5123366639737921</v>
      </c>
      <c r="AR6" s="181">
        <v>1.6972278887599388</v>
      </c>
      <c r="AS6" s="181">
        <v>1.8896988020825343</v>
      </c>
      <c r="AT6" s="181">
        <v>2.0854721915974501</v>
      </c>
      <c r="AU6" s="181">
        <v>2.283844555164384</v>
      </c>
      <c r="AV6" s="181">
        <v>2.4864325540383727</v>
      </c>
      <c r="AW6" s="181">
        <v>2.6940302854906508</v>
      </c>
      <c r="AX6" s="181">
        <v>2.9035213478387241</v>
      </c>
      <c r="AY6" s="181">
        <v>3.1194492801876326</v>
      </c>
      <c r="AZ6" s="181">
        <v>3.3382044250274623</v>
      </c>
    </row>
    <row r="7" spans="2:52">
      <c r="P7" s="182" t="s">
        <v>343</v>
      </c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1"/>
      <c r="AC7" s="181"/>
      <c r="AD7" s="181"/>
      <c r="AE7" s="181">
        <v>5.7935710972901483E-2</v>
      </c>
      <c r="AF7" s="181">
        <v>9.1678607389828165E-2</v>
      </c>
      <c r="AG7" s="181">
        <v>0.1247302680991752</v>
      </c>
      <c r="AH7" s="181">
        <v>0.16758529665178071</v>
      </c>
      <c r="AI7" s="181">
        <v>0.22195050140132519</v>
      </c>
      <c r="AJ7" s="181">
        <v>0.28853635733058863</v>
      </c>
      <c r="AK7" s="181">
        <v>0.35190074740280669</v>
      </c>
      <c r="AL7" s="181">
        <v>0.417354713303205</v>
      </c>
      <c r="AM7" s="181">
        <v>0.48722056592302959</v>
      </c>
      <c r="AN7" s="181">
        <v>0.56752303626520362</v>
      </c>
      <c r="AO7" s="181">
        <v>0.65238336908036365</v>
      </c>
      <c r="AP7" s="181">
        <v>0.73976376622162199</v>
      </c>
      <c r="AQ7" s="181">
        <v>0.82994174919211039</v>
      </c>
      <c r="AR7" s="181">
        <v>0.92223402173416358</v>
      </c>
      <c r="AS7" s="181">
        <v>1.0190716713183876</v>
      </c>
      <c r="AT7" s="181">
        <v>1.1171769629638764</v>
      </c>
      <c r="AU7" s="181">
        <v>1.2167294971748273</v>
      </c>
      <c r="AV7" s="181">
        <v>1.3176927928188056</v>
      </c>
      <c r="AW7" s="181">
        <v>1.4216599554386287</v>
      </c>
      <c r="AX7" s="181">
        <v>1.527324612354436</v>
      </c>
      <c r="AY7" s="181">
        <v>1.6353982147186799</v>
      </c>
      <c r="AZ7" s="181">
        <v>1.7448994421494042</v>
      </c>
    </row>
    <row r="8" spans="2:52">
      <c r="P8" s="182" t="s">
        <v>342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1"/>
      <c r="AC8" s="181"/>
      <c r="AD8" s="181"/>
      <c r="AE8" s="181">
        <v>4.6802011647445366E-2</v>
      </c>
      <c r="AF8" s="181">
        <v>6.2959887752149238E-2</v>
      </c>
      <c r="AG8" s="181">
        <v>7.6464495356776893E-2</v>
      </c>
      <c r="AH8" s="181">
        <v>9.4925397120869559E-2</v>
      </c>
      <c r="AI8" s="181">
        <v>0.11753005488421181</v>
      </c>
      <c r="AJ8" s="181">
        <v>0.13929857626565287</v>
      </c>
      <c r="AK8" s="181">
        <v>0.14234378896971972</v>
      </c>
      <c r="AL8" s="181">
        <v>0.14630231628773507</v>
      </c>
      <c r="AM8" s="181">
        <v>0.1460648248177879</v>
      </c>
      <c r="AN8" s="181">
        <v>0.14545627234580655</v>
      </c>
      <c r="AO8" s="181">
        <v>0.14512694903215248</v>
      </c>
      <c r="AP8" s="181">
        <v>0.14454116819891</v>
      </c>
      <c r="AQ8" s="181">
        <v>0.14382866622967033</v>
      </c>
      <c r="AR8" s="181">
        <v>0.14670153162091015</v>
      </c>
      <c r="AS8" s="181">
        <v>0.14531538399605134</v>
      </c>
      <c r="AT8" s="181">
        <v>0.14509119359561304</v>
      </c>
      <c r="AU8" s="181">
        <v>0.14414726710355075</v>
      </c>
      <c r="AV8" s="181">
        <v>0.14446733825585434</v>
      </c>
      <c r="AW8" s="181">
        <v>0.14602165946082962</v>
      </c>
      <c r="AX8" s="181">
        <v>0.14587363182996266</v>
      </c>
      <c r="AY8" s="181">
        <v>0.14571740205078049</v>
      </c>
      <c r="AZ8" s="181">
        <v>0.14555086266820702</v>
      </c>
    </row>
    <row r="9" spans="2:52">
      <c r="P9" s="182" t="s">
        <v>341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/>
      <c r="AD9" s="181"/>
      <c r="AE9" s="181">
        <v>6.4429886361751093E-2</v>
      </c>
      <c r="AF9" s="181">
        <v>0.10691984974509494</v>
      </c>
      <c r="AG9" s="181">
        <v>0.14934515486086886</v>
      </c>
      <c r="AH9" s="181">
        <v>0.20454236946464768</v>
      </c>
      <c r="AI9" s="181">
        <v>0.27372366383133812</v>
      </c>
      <c r="AJ9" s="181">
        <v>0.35954100662621746</v>
      </c>
      <c r="AK9" s="181">
        <v>0.4546769065960356</v>
      </c>
      <c r="AL9" s="181">
        <v>0.55291118059570676</v>
      </c>
      <c r="AM9" s="181">
        <v>0.6580028670076693</v>
      </c>
      <c r="AN9" s="181">
        <v>0.77885816231056526</v>
      </c>
      <c r="AO9" s="181">
        <v>0.90645348372954559</v>
      </c>
      <c r="AP9" s="181">
        <v>1.0381418935831963</v>
      </c>
      <c r="AQ9" s="181">
        <v>1.1738319290339851</v>
      </c>
      <c r="AR9" s="181">
        <v>1.311772390142766</v>
      </c>
      <c r="AS9" s="181">
        <v>1.4579977969410283</v>
      </c>
      <c r="AT9" s="181">
        <v>1.6045224192549827</v>
      </c>
      <c r="AU9" s="181">
        <v>1.7553787330685444</v>
      </c>
      <c r="AV9" s="181">
        <v>1.9065396121505376</v>
      </c>
      <c r="AW9" s="181">
        <v>2.0639681193560766</v>
      </c>
      <c r="AX9" s="181">
        <v>2.2227081792236598</v>
      </c>
      <c r="AY9" s="181">
        <v>2.3853845305088308</v>
      </c>
      <c r="AZ9" s="181">
        <v>2.5506576102719687</v>
      </c>
    </row>
  </sheetData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0.140625" style="180" bestFit="1" customWidth="1"/>
    <col min="17" max="16384" width="9.140625" style="180"/>
  </cols>
  <sheetData>
    <row r="1" spans="2:52" ht="15">
      <c r="B1" s="187" t="s">
        <v>386</v>
      </c>
    </row>
    <row r="4" spans="2:52">
      <c r="P4" s="182" t="s">
        <v>385</v>
      </c>
      <c r="Q4" s="188" t="s">
        <v>380</v>
      </c>
      <c r="R4" s="188" t="s">
        <v>379</v>
      </c>
      <c r="S4" s="188" t="s">
        <v>378</v>
      </c>
      <c r="T4" s="188" t="s">
        <v>377</v>
      </c>
      <c r="U4" s="188" t="s">
        <v>376</v>
      </c>
      <c r="V4" s="188" t="s">
        <v>375</v>
      </c>
      <c r="W4" s="188" t="s">
        <v>374</v>
      </c>
      <c r="X4" s="188" t="s">
        <v>373</v>
      </c>
      <c r="Y4" s="188" t="s">
        <v>372</v>
      </c>
      <c r="Z4" s="188" t="s">
        <v>371</v>
      </c>
      <c r="AA4" s="188" t="s">
        <v>370</v>
      </c>
      <c r="AB4" s="188" t="s">
        <v>369</v>
      </c>
      <c r="AC4" s="188" t="s">
        <v>368</v>
      </c>
      <c r="AD4" s="188" t="s">
        <v>367</v>
      </c>
      <c r="AE4" s="188" t="s">
        <v>366</v>
      </c>
      <c r="AF4" s="188" t="s">
        <v>365</v>
      </c>
      <c r="AG4" s="188" t="s">
        <v>364</v>
      </c>
      <c r="AH4" s="188" t="s">
        <v>363</v>
      </c>
      <c r="AI4" s="188" t="s">
        <v>362</v>
      </c>
      <c r="AJ4" s="188" t="s">
        <v>361</v>
      </c>
      <c r="AK4" s="188" t="s">
        <v>360</v>
      </c>
      <c r="AL4" s="188" t="s">
        <v>359</v>
      </c>
      <c r="AM4" s="188" t="s">
        <v>358</v>
      </c>
      <c r="AN4" s="188" t="s">
        <v>357</v>
      </c>
      <c r="AO4" s="188" t="s">
        <v>356</v>
      </c>
      <c r="AP4" s="188" t="s">
        <v>355</v>
      </c>
      <c r="AQ4" s="188" t="s">
        <v>354</v>
      </c>
      <c r="AR4" s="188" t="s">
        <v>353</v>
      </c>
      <c r="AS4" s="188" t="s">
        <v>352</v>
      </c>
      <c r="AT4" s="188" t="s">
        <v>351</v>
      </c>
      <c r="AU4" s="188" t="s">
        <v>350</v>
      </c>
      <c r="AV4" s="188" t="s">
        <v>349</v>
      </c>
      <c r="AW4" s="188" t="s">
        <v>348</v>
      </c>
      <c r="AX4" s="188" t="s">
        <v>347</v>
      </c>
      <c r="AY4" s="188" t="s">
        <v>346</v>
      </c>
      <c r="AZ4" s="188" t="s">
        <v>345</v>
      </c>
    </row>
    <row r="5" spans="2:52">
      <c r="P5" s="182" t="s">
        <v>6</v>
      </c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4"/>
      <c r="AV5" s="184"/>
      <c r="AW5" s="184"/>
      <c r="AX5" s="184"/>
      <c r="AY5" s="183"/>
      <c r="AZ5" s="183"/>
    </row>
    <row r="6" spans="2:52">
      <c r="P6" s="182" t="s">
        <v>344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1"/>
      <c r="AC6" s="181"/>
      <c r="AD6" s="181"/>
      <c r="AE6" s="181">
        <v>0</v>
      </c>
      <c r="AF6" s="181">
        <v>0</v>
      </c>
      <c r="AG6" s="181">
        <v>0</v>
      </c>
      <c r="AH6" s="181">
        <v>0</v>
      </c>
      <c r="AI6" s="181">
        <v>0</v>
      </c>
      <c r="AJ6" s="181">
        <v>0</v>
      </c>
      <c r="AK6" s="181">
        <v>0</v>
      </c>
      <c r="AL6" s="181">
        <v>0</v>
      </c>
      <c r="AM6" s="181">
        <v>0.56702655756366771</v>
      </c>
      <c r="AN6" s="181">
        <v>1.1345579693007695</v>
      </c>
      <c r="AO6" s="181">
        <v>2.1273353722397887</v>
      </c>
      <c r="AP6" s="181">
        <v>4.2538133809023844</v>
      </c>
      <c r="AQ6" s="181">
        <v>6.3771411635717632</v>
      </c>
      <c r="AR6" s="181">
        <v>8.5012120406249991</v>
      </c>
      <c r="AS6" s="181">
        <v>11.336875461596557</v>
      </c>
      <c r="AT6" s="181">
        <v>12.751151561066186</v>
      </c>
      <c r="AU6" s="181">
        <v>14.166885111127518</v>
      </c>
      <c r="AV6" s="181">
        <v>14.876681048876584</v>
      </c>
      <c r="AW6" s="181">
        <v>15.889651613029548</v>
      </c>
      <c r="AX6" s="181">
        <v>15.882956910266957</v>
      </c>
      <c r="AY6" s="181">
        <v>15.887961790631289</v>
      </c>
      <c r="AZ6" s="181">
        <v>15.884079077975677</v>
      </c>
    </row>
    <row r="7" spans="2:52">
      <c r="P7" s="182" t="s">
        <v>343</v>
      </c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1"/>
      <c r="AC7" s="181"/>
      <c r="AD7" s="181"/>
      <c r="AE7" s="181">
        <v>0</v>
      </c>
      <c r="AF7" s="181">
        <v>0</v>
      </c>
      <c r="AG7" s="181">
        <v>0</v>
      </c>
      <c r="AH7" s="181">
        <v>0</v>
      </c>
      <c r="AI7" s="181">
        <v>0</v>
      </c>
      <c r="AJ7" s="181">
        <v>0</v>
      </c>
      <c r="AK7" s="181">
        <v>0</v>
      </c>
      <c r="AL7" s="181">
        <v>0</v>
      </c>
      <c r="AM7" s="181">
        <v>0</v>
      </c>
      <c r="AN7" s="181">
        <v>0</v>
      </c>
      <c r="AO7" s="181">
        <v>0.28398735030767908</v>
      </c>
      <c r="AP7" s="181">
        <v>0.56765434643989798</v>
      </c>
      <c r="AQ7" s="181">
        <v>1.0642329472569936</v>
      </c>
      <c r="AR7" s="181">
        <v>2.1274572577803923</v>
      </c>
      <c r="AS7" s="181">
        <v>3.1932707182012616</v>
      </c>
      <c r="AT7" s="181">
        <v>4.2570845038438652</v>
      </c>
      <c r="AU7" s="181">
        <v>5.676692714460156</v>
      </c>
      <c r="AV7" s="181">
        <v>6.3844050500739646</v>
      </c>
      <c r="AW7" s="181">
        <v>7.0968940332700186</v>
      </c>
      <c r="AX7" s="181">
        <v>7.4525393866551353</v>
      </c>
      <c r="AY7" s="181">
        <v>7.9584100213910896</v>
      </c>
      <c r="AZ7" s="181">
        <v>7.9562042644555397</v>
      </c>
    </row>
    <row r="8" spans="2:52">
      <c r="P8" s="182" t="s">
        <v>342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1"/>
      <c r="AC8" s="181"/>
      <c r="AD8" s="181"/>
      <c r="AE8" s="181">
        <v>0</v>
      </c>
      <c r="AF8" s="181">
        <v>0</v>
      </c>
      <c r="AG8" s="181">
        <v>0</v>
      </c>
      <c r="AH8" s="181">
        <v>0</v>
      </c>
      <c r="AI8" s="181">
        <v>0</v>
      </c>
      <c r="AJ8" s="181">
        <v>0</v>
      </c>
      <c r="AK8" s="181">
        <v>0</v>
      </c>
      <c r="AL8" s="181">
        <v>0</v>
      </c>
      <c r="AM8" s="181">
        <v>0</v>
      </c>
      <c r="AN8" s="181">
        <v>0</v>
      </c>
      <c r="AO8" s="181">
        <v>0</v>
      </c>
      <c r="AP8" s="181">
        <v>0</v>
      </c>
      <c r="AQ8" s="181">
        <v>0</v>
      </c>
      <c r="AR8" s="181">
        <v>0</v>
      </c>
      <c r="AS8" s="181">
        <v>0</v>
      </c>
      <c r="AT8" s="181">
        <v>0</v>
      </c>
      <c r="AU8" s="181">
        <v>0</v>
      </c>
      <c r="AV8" s="181">
        <v>0</v>
      </c>
      <c r="AW8" s="181">
        <v>0</v>
      </c>
      <c r="AX8" s="181">
        <v>0</v>
      </c>
      <c r="AY8" s="181">
        <v>0</v>
      </c>
      <c r="AZ8" s="181">
        <v>0</v>
      </c>
    </row>
    <row r="9" spans="2:52">
      <c r="P9" s="182" t="s">
        <v>341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/>
      <c r="AD9" s="181"/>
      <c r="AE9" s="181">
        <v>0</v>
      </c>
      <c r="AF9" s="181">
        <v>0</v>
      </c>
      <c r="AG9" s="181">
        <v>0</v>
      </c>
      <c r="AH9" s="181">
        <v>0</v>
      </c>
      <c r="AI9" s="181">
        <v>0</v>
      </c>
      <c r="AJ9" s="181">
        <v>0</v>
      </c>
      <c r="AK9" s="181">
        <v>1.1356074331969488</v>
      </c>
      <c r="AL9" s="181">
        <v>2.2712556279725238</v>
      </c>
      <c r="AM9" s="181">
        <v>4.2543569279673221</v>
      </c>
      <c r="AN9" s="181">
        <v>8.5183738525094643</v>
      </c>
      <c r="AO9" s="181">
        <v>12.789618600006527</v>
      </c>
      <c r="AP9" s="181">
        <v>17.050962248345758</v>
      </c>
      <c r="AQ9" s="181">
        <v>22.736830285684675</v>
      </c>
      <c r="AR9" s="181">
        <v>25.552497362599244</v>
      </c>
      <c r="AS9" s="181">
        <v>28.427479113968257</v>
      </c>
      <c r="AT9" s="181">
        <v>29.828480562400813</v>
      </c>
      <c r="AU9" s="181">
        <v>31.873951253293914</v>
      </c>
      <c r="AV9" s="181">
        <v>31.85503240868978</v>
      </c>
      <c r="AW9" s="181">
        <v>31.888803624333963</v>
      </c>
      <c r="AX9" s="181">
        <v>31.89108988096838</v>
      </c>
      <c r="AY9" s="181">
        <v>31.902218962771315</v>
      </c>
      <c r="AZ9" s="181">
        <v>31.901471065612842</v>
      </c>
    </row>
  </sheetData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BH1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6" width="14" style="180" bestFit="1" customWidth="1"/>
    <col min="17" max="16384" width="9.140625" style="180"/>
  </cols>
  <sheetData>
    <row r="1" spans="2:52" ht="15">
      <c r="B1" s="187" t="s">
        <v>391</v>
      </c>
    </row>
    <row r="7" spans="2:52">
      <c r="P7" s="182" t="s">
        <v>390</v>
      </c>
      <c r="Q7" s="188" t="s">
        <v>380</v>
      </c>
      <c r="R7" s="188" t="s">
        <v>379</v>
      </c>
      <c r="S7" s="188" t="s">
        <v>378</v>
      </c>
      <c r="T7" s="188" t="s">
        <v>377</v>
      </c>
      <c r="U7" s="188" t="s">
        <v>376</v>
      </c>
      <c r="V7" s="188" t="s">
        <v>375</v>
      </c>
      <c r="W7" s="188" t="s">
        <v>374</v>
      </c>
      <c r="X7" s="188" t="s">
        <v>373</v>
      </c>
      <c r="Y7" s="188" t="s">
        <v>372</v>
      </c>
      <c r="Z7" s="188" t="s">
        <v>371</v>
      </c>
      <c r="AA7" s="188" t="s">
        <v>370</v>
      </c>
      <c r="AB7" s="188" t="s">
        <v>369</v>
      </c>
      <c r="AC7" s="188" t="s">
        <v>368</v>
      </c>
      <c r="AD7" s="188" t="s">
        <v>367</v>
      </c>
      <c r="AE7" s="188" t="s">
        <v>366</v>
      </c>
      <c r="AF7" s="188" t="s">
        <v>365</v>
      </c>
      <c r="AG7" s="188" t="s">
        <v>364</v>
      </c>
      <c r="AH7" s="188" t="s">
        <v>363</v>
      </c>
      <c r="AI7" s="188" t="s">
        <v>362</v>
      </c>
      <c r="AJ7" s="188" t="s">
        <v>361</v>
      </c>
      <c r="AK7" s="188" t="s">
        <v>360</v>
      </c>
      <c r="AL7" s="188" t="s">
        <v>359</v>
      </c>
      <c r="AM7" s="188" t="s">
        <v>358</v>
      </c>
      <c r="AN7" s="188" t="s">
        <v>357</v>
      </c>
      <c r="AO7" s="188" t="s">
        <v>356</v>
      </c>
      <c r="AP7" s="188" t="s">
        <v>355</v>
      </c>
      <c r="AQ7" s="188" t="s">
        <v>354</v>
      </c>
      <c r="AR7" s="188" t="s">
        <v>353</v>
      </c>
      <c r="AS7" s="188" t="s">
        <v>352</v>
      </c>
      <c r="AT7" s="188" t="s">
        <v>351</v>
      </c>
      <c r="AU7" s="188" t="s">
        <v>350</v>
      </c>
      <c r="AV7" s="188" t="s">
        <v>349</v>
      </c>
      <c r="AW7" s="188" t="s">
        <v>348</v>
      </c>
      <c r="AX7" s="188" t="s">
        <v>347</v>
      </c>
      <c r="AY7" s="188" t="s">
        <v>346</v>
      </c>
      <c r="AZ7" s="188" t="s">
        <v>345</v>
      </c>
    </row>
    <row r="8" spans="2:52">
      <c r="P8" s="182" t="s">
        <v>6</v>
      </c>
      <c r="Q8" s="192">
        <v>49.79607</v>
      </c>
      <c r="R8" s="192">
        <v>54.036679999999997</v>
      </c>
      <c r="S8" s="192">
        <v>65.594089999999994</v>
      </c>
      <c r="T8" s="192">
        <v>72.96011</v>
      </c>
      <c r="U8" s="192">
        <v>79.179119999999998</v>
      </c>
      <c r="V8" s="192">
        <v>85.8429</v>
      </c>
      <c r="W8" s="192">
        <v>88.668570000000003</v>
      </c>
      <c r="X8" s="192">
        <v>90.310100000000006</v>
      </c>
      <c r="Y8" s="192">
        <v>100.1105</v>
      </c>
      <c r="Z8" s="192">
        <v>104.38378</v>
      </c>
      <c r="AA8" s="192">
        <v>107.25060000000001</v>
      </c>
      <c r="AB8" s="192">
        <v>101.26669</v>
      </c>
      <c r="AC8" s="192">
        <v>114.72723000000001</v>
      </c>
      <c r="AD8" s="192">
        <v>108.74630999999999</v>
      </c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4"/>
      <c r="AV8" s="184"/>
      <c r="AW8" s="184"/>
      <c r="AX8" s="184"/>
      <c r="AY8" s="183"/>
      <c r="AZ8" s="183"/>
    </row>
    <row r="9" spans="2:52">
      <c r="P9" s="182" t="s">
        <v>389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>
        <v>36</v>
      </c>
      <c r="AD9" s="191">
        <v>109</v>
      </c>
      <c r="AE9" s="191">
        <v>104.6</v>
      </c>
      <c r="AF9" s="191">
        <v>102.9</v>
      </c>
      <c r="AG9" s="191">
        <v>101.3</v>
      </c>
      <c r="AH9" s="191">
        <v>101.3</v>
      </c>
      <c r="AI9" s="191">
        <v>103.3</v>
      </c>
      <c r="AJ9" s="191">
        <v>98.4</v>
      </c>
      <c r="AK9" s="191">
        <v>92</v>
      </c>
      <c r="AL9" s="191">
        <v>86.7</v>
      </c>
      <c r="AM9" s="191">
        <v>81.5</v>
      </c>
      <c r="AN9" s="191">
        <v>77.2</v>
      </c>
      <c r="AO9" s="191">
        <v>73.099999999999994</v>
      </c>
      <c r="AP9" s="191">
        <v>69.599999999999994</v>
      </c>
      <c r="AQ9" s="191">
        <v>66.2</v>
      </c>
      <c r="AR9" s="191">
        <v>63.4</v>
      </c>
      <c r="AS9" s="191">
        <v>61</v>
      </c>
      <c r="AT9" s="191">
        <v>58.4</v>
      </c>
      <c r="AU9" s="191">
        <v>55.4</v>
      </c>
      <c r="AV9" s="191">
        <v>52.2</v>
      </c>
      <c r="AW9" s="191">
        <v>49.3</v>
      </c>
      <c r="AX9" s="191">
        <v>46.8</v>
      </c>
      <c r="AY9" s="191">
        <v>44.9</v>
      </c>
      <c r="AZ9" s="191">
        <v>43</v>
      </c>
    </row>
    <row r="10" spans="2:52">
      <c r="P10" s="182" t="s">
        <v>388</v>
      </c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1"/>
      <c r="AC10" s="181">
        <v>0</v>
      </c>
      <c r="AD10" s="181">
        <v>0</v>
      </c>
      <c r="AE10" s="181">
        <v>3</v>
      </c>
      <c r="AF10" s="181">
        <v>3</v>
      </c>
      <c r="AG10" s="181">
        <v>7</v>
      </c>
      <c r="AH10" s="181">
        <v>8.2999999999999972</v>
      </c>
      <c r="AI10" s="181">
        <v>12.299999999999997</v>
      </c>
      <c r="AJ10" s="181">
        <v>19.199999999999989</v>
      </c>
      <c r="AK10" s="181">
        <v>23.700000000000003</v>
      </c>
      <c r="AL10" s="181">
        <v>29.299999999999997</v>
      </c>
      <c r="AM10" s="181">
        <v>33.200000000000003</v>
      </c>
      <c r="AN10" s="181">
        <v>38.399999999999991</v>
      </c>
      <c r="AO10" s="181">
        <v>42</v>
      </c>
      <c r="AP10" s="181">
        <v>44.800000000000011</v>
      </c>
      <c r="AQ10" s="181">
        <v>47.7</v>
      </c>
      <c r="AR10" s="181">
        <v>49.199999999999996</v>
      </c>
      <c r="AS10" s="181">
        <v>50.7</v>
      </c>
      <c r="AT10" s="181">
        <v>49.1</v>
      </c>
      <c r="AU10" s="181">
        <v>49.800000000000004</v>
      </c>
      <c r="AV10" s="181">
        <v>47.5</v>
      </c>
      <c r="AW10" s="181">
        <v>46.2</v>
      </c>
      <c r="AX10" s="181">
        <v>42.100000000000009</v>
      </c>
      <c r="AY10" s="181">
        <v>37.800000000000004</v>
      </c>
      <c r="AZ10" s="181">
        <v>33.5</v>
      </c>
    </row>
    <row r="11" spans="2:52">
      <c r="P11" s="182" t="s">
        <v>387</v>
      </c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81"/>
      <c r="AC11" s="181">
        <v>36</v>
      </c>
      <c r="AD11" s="181">
        <v>36</v>
      </c>
      <c r="AE11" s="181">
        <v>36</v>
      </c>
      <c r="AF11" s="181">
        <v>36</v>
      </c>
      <c r="AG11" s="181">
        <v>36</v>
      </c>
      <c r="AH11" s="181">
        <v>40</v>
      </c>
      <c r="AI11" s="181">
        <v>40</v>
      </c>
      <c r="AJ11" s="181">
        <v>40</v>
      </c>
      <c r="AK11" s="181">
        <v>40</v>
      </c>
      <c r="AL11" s="181">
        <v>40</v>
      </c>
      <c r="AM11" s="181">
        <v>35</v>
      </c>
      <c r="AN11" s="181">
        <v>35</v>
      </c>
      <c r="AO11" s="181">
        <v>35</v>
      </c>
      <c r="AP11" s="181">
        <v>35</v>
      </c>
      <c r="AQ11" s="181">
        <v>35</v>
      </c>
      <c r="AR11" s="181">
        <v>35</v>
      </c>
      <c r="AS11" s="181">
        <v>35</v>
      </c>
      <c r="AT11" s="181">
        <v>35</v>
      </c>
      <c r="AU11" s="181">
        <v>35</v>
      </c>
      <c r="AV11" s="181">
        <v>35</v>
      </c>
      <c r="AW11" s="181">
        <v>35</v>
      </c>
      <c r="AX11" s="181">
        <v>35</v>
      </c>
      <c r="AY11" s="181">
        <v>35</v>
      </c>
      <c r="AZ11" s="181">
        <v>35</v>
      </c>
    </row>
    <row r="19" spans="53:60">
      <c r="BA19" s="189"/>
      <c r="BB19" s="189"/>
      <c r="BC19" s="189"/>
      <c r="BD19" s="189"/>
      <c r="BE19" s="189"/>
      <c r="BF19" s="189"/>
      <c r="BG19" s="189"/>
      <c r="BH19" s="189"/>
    </row>
  </sheetData>
  <pageMargins left="0.7" right="0.7" top="0.75" bottom="0.75" header="0.3" footer="0.3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13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0.140625" style="180" bestFit="1" customWidth="1"/>
    <col min="17" max="16384" width="9.140625" style="180"/>
  </cols>
  <sheetData>
    <row r="1" spans="2:52" ht="15">
      <c r="B1" s="187" t="s">
        <v>393</v>
      </c>
    </row>
    <row r="8" spans="2:52">
      <c r="P8" s="182" t="s">
        <v>392</v>
      </c>
      <c r="Q8" s="188" t="s">
        <v>380</v>
      </c>
      <c r="R8" s="188" t="s">
        <v>379</v>
      </c>
      <c r="S8" s="188" t="s">
        <v>378</v>
      </c>
      <c r="T8" s="188" t="s">
        <v>377</v>
      </c>
      <c r="U8" s="188" t="s">
        <v>376</v>
      </c>
      <c r="V8" s="188" t="s">
        <v>375</v>
      </c>
      <c r="W8" s="188" t="s">
        <v>374</v>
      </c>
      <c r="X8" s="188" t="s">
        <v>373</v>
      </c>
      <c r="Y8" s="188" t="s">
        <v>372</v>
      </c>
      <c r="Z8" s="188" t="s">
        <v>371</v>
      </c>
      <c r="AA8" s="188" t="s">
        <v>370</v>
      </c>
      <c r="AB8" s="188" t="s">
        <v>369</v>
      </c>
      <c r="AC8" s="188" t="s">
        <v>368</v>
      </c>
      <c r="AD8" s="188" t="s">
        <v>367</v>
      </c>
      <c r="AE8" s="188" t="s">
        <v>366</v>
      </c>
      <c r="AF8" s="188" t="s">
        <v>365</v>
      </c>
      <c r="AG8" s="188" t="s">
        <v>364</v>
      </c>
      <c r="AH8" s="188" t="s">
        <v>363</v>
      </c>
      <c r="AI8" s="188" t="s">
        <v>362</v>
      </c>
      <c r="AJ8" s="188" t="s">
        <v>361</v>
      </c>
      <c r="AK8" s="188" t="s">
        <v>360</v>
      </c>
      <c r="AL8" s="188" t="s">
        <v>359</v>
      </c>
      <c r="AM8" s="188" t="s">
        <v>358</v>
      </c>
      <c r="AN8" s="188" t="s">
        <v>357</v>
      </c>
      <c r="AO8" s="188" t="s">
        <v>356</v>
      </c>
      <c r="AP8" s="188" t="s">
        <v>355</v>
      </c>
      <c r="AQ8" s="188" t="s">
        <v>354</v>
      </c>
      <c r="AR8" s="188" t="s">
        <v>353</v>
      </c>
      <c r="AS8" s="188" t="s">
        <v>352</v>
      </c>
      <c r="AT8" s="188" t="s">
        <v>351</v>
      </c>
      <c r="AU8" s="188" t="s">
        <v>350</v>
      </c>
      <c r="AV8" s="188" t="s">
        <v>349</v>
      </c>
      <c r="AW8" s="188" t="s">
        <v>348</v>
      </c>
      <c r="AX8" s="188" t="s">
        <v>347</v>
      </c>
      <c r="AY8" s="188" t="s">
        <v>346</v>
      </c>
      <c r="AZ8" s="188" t="s">
        <v>345</v>
      </c>
    </row>
    <row r="9" spans="2:52">
      <c r="P9" s="182" t="s">
        <v>6</v>
      </c>
      <c r="Q9" s="193">
        <v>1.2</v>
      </c>
      <c r="R9" s="193">
        <v>1.375</v>
      </c>
      <c r="S9" s="193">
        <v>3.4289999999999998</v>
      </c>
      <c r="T9" s="193">
        <v>5.1609999999999996</v>
      </c>
      <c r="U9" s="193">
        <v>7.069</v>
      </c>
      <c r="V9" s="193">
        <v>9.2880000000000003</v>
      </c>
      <c r="W9" s="193">
        <v>13.113</v>
      </c>
      <c r="X9" s="193">
        <v>20.085000000000001</v>
      </c>
      <c r="Y9" s="193">
        <v>26.189</v>
      </c>
      <c r="Z9" s="193">
        <v>23.727</v>
      </c>
      <c r="AA9" s="193">
        <v>25.356999999999999</v>
      </c>
      <c r="AB9" s="193">
        <v>21.864999999999998</v>
      </c>
      <c r="AC9" s="193">
        <v>27.858000000000001</v>
      </c>
      <c r="AD9" s="193">
        <v>26.92276700455319</v>
      </c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4"/>
      <c r="AV9" s="184"/>
      <c r="AW9" s="184"/>
      <c r="AX9" s="184"/>
      <c r="AY9" s="183"/>
      <c r="AZ9" s="183"/>
    </row>
    <row r="10" spans="2:52">
      <c r="P10" s="182" t="s">
        <v>344</v>
      </c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1"/>
      <c r="AC10" s="181"/>
      <c r="AD10" s="181">
        <v>26.92276700455319</v>
      </c>
      <c r="AE10" s="181">
        <v>26.339729707059554</v>
      </c>
      <c r="AF10" s="181">
        <v>26.312365735061519</v>
      </c>
      <c r="AG10" s="181">
        <v>25.670198635975439</v>
      </c>
      <c r="AH10" s="181">
        <v>24.959298405913561</v>
      </c>
      <c r="AI10" s="181">
        <v>24.435952751804926</v>
      </c>
      <c r="AJ10" s="181">
        <v>23.98324004340413</v>
      </c>
      <c r="AK10" s="181">
        <v>23.659606791867365</v>
      </c>
      <c r="AL10" s="181">
        <v>23.003898926493722</v>
      </c>
      <c r="AM10" s="181">
        <v>22.672659547844354</v>
      </c>
      <c r="AN10" s="181">
        <v>22.274432149285548</v>
      </c>
      <c r="AO10" s="181">
        <v>21.870259345234139</v>
      </c>
      <c r="AP10" s="181">
        <v>21.464495022853939</v>
      </c>
      <c r="AQ10" s="181">
        <v>21.053999892830351</v>
      </c>
      <c r="AR10" s="181">
        <v>20.653859411948165</v>
      </c>
      <c r="AS10" s="181">
        <v>20.263237717155899</v>
      </c>
      <c r="AT10" s="181">
        <v>19.866457015937925</v>
      </c>
      <c r="AU10" s="181">
        <v>19.474281978395268</v>
      </c>
      <c r="AV10" s="181">
        <v>19.111227107365458</v>
      </c>
      <c r="AW10" s="181">
        <v>18.754561640279217</v>
      </c>
      <c r="AX10" s="181">
        <v>18.381696946165089</v>
      </c>
      <c r="AY10" s="181">
        <v>18.387489204787254</v>
      </c>
      <c r="AZ10" s="181">
        <v>18.382995655647267</v>
      </c>
    </row>
    <row r="11" spans="2:52">
      <c r="P11" s="182" t="s">
        <v>343</v>
      </c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1"/>
      <c r="AC11" s="181"/>
      <c r="AD11" s="181">
        <v>26.92276700455319</v>
      </c>
      <c r="AE11" s="181">
        <v>27.088541703565468</v>
      </c>
      <c r="AF11" s="181">
        <v>26.720688125966138</v>
      </c>
      <c r="AG11" s="181">
        <v>26.449359870974114</v>
      </c>
      <c r="AH11" s="181">
        <v>25.733464532601634</v>
      </c>
      <c r="AI11" s="181">
        <v>25.663599684686847</v>
      </c>
      <c r="AJ11" s="181">
        <v>25.21664798114843</v>
      </c>
      <c r="AK11" s="181">
        <v>24.886578615772962</v>
      </c>
      <c r="AL11" s="181">
        <v>24.591700744223196</v>
      </c>
      <c r="AM11" s="181">
        <v>24.145214621061406</v>
      </c>
      <c r="AN11" s="181">
        <v>24.115483537501195</v>
      </c>
      <c r="AO11" s="181">
        <v>24.091216743792568</v>
      </c>
      <c r="AP11" s="181">
        <v>24.041482426055016</v>
      </c>
      <c r="AQ11" s="181">
        <v>24.005333152330927</v>
      </c>
      <c r="AR11" s="181">
        <v>23.962819535865918</v>
      </c>
      <c r="AS11" s="181">
        <v>23.949328008075423</v>
      </c>
      <c r="AT11" s="181">
        <v>23.918522825950681</v>
      </c>
      <c r="AU11" s="181">
        <v>23.895154439104637</v>
      </c>
      <c r="AV11" s="181">
        <v>23.88814165758679</v>
      </c>
      <c r="AW11" s="181">
        <v>23.898616676005751</v>
      </c>
      <c r="AX11" s="181">
        <v>23.901184461762405</v>
      </c>
      <c r="AY11" s="181">
        <v>23.907003252325794</v>
      </c>
      <c r="AZ11" s="181">
        <v>23.900377175246291</v>
      </c>
    </row>
    <row r="12" spans="2:52">
      <c r="P12" s="182" t="s">
        <v>342</v>
      </c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1"/>
      <c r="AC12" s="181"/>
      <c r="AD12" s="181">
        <v>26.92276700455319</v>
      </c>
      <c r="AE12" s="181">
        <v>27.559474246301406</v>
      </c>
      <c r="AF12" s="181">
        <v>27.687944247152963</v>
      </c>
      <c r="AG12" s="181">
        <v>26.600527151035894</v>
      </c>
      <c r="AH12" s="181">
        <v>26.223687116604037</v>
      </c>
      <c r="AI12" s="181">
        <v>26.001685020292214</v>
      </c>
      <c r="AJ12" s="181">
        <v>24.798320362574852</v>
      </c>
      <c r="AK12" s="181">
        <v>25.199927149404566</v>
      </c>
      <c r="AL12" s="181">
        <v>25.79266378571214</v>
      </c>
      <c r="AM12" s="181">
        <v>25.886417366689685</v>
      </c>
      <c r="AN12" s="181">
        <v>25.918157854968896</v>
      </c>
      <c r="AO12" s="181">
        <v>26.002488109011654</v>
      </c>
      <c r="AP12" s="181">
        <v>26.043090904847332</v>
      </c>
      <c r="AQ12" s="181">
        <v>26.062201316863021</v>
      </c>
      <c r="AR12" s="181">
        <v>26.735534058465927</v>
      </c>
      <c r="AS12" s="181">
        <v>26.636241129141727</v>
      </c>
      <c r="AT12" s="181">
        <v>26.749996538923632</v>
      </c>
      <c r="AU12" s="181">
        <v>26.731359461306088</v>
      </c>
      <c r="AV12" s="181">
        <v>26.972061893741778</v>
      </c>
      <c r="AW12" s="181">
        <v>27.445551781614263</v>
      </c>
      <c r="AX12" s="181">
        <v>27.60084139373188</v>
      </c>
      <c r="AY12" s="181">
        <v>27.754197144095379</v>
      </c>
      <c r="AZ12" s="181">
        <v>27.905184100948045</v>
      </c>
    </row>
    <row r="13" spans="2:52">
      <c r="P13" s="182" t="s">
        <v>341</v>
      </c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1"/>
      <c r="AC13" s="181"/>
      <c r="AD13" s="181">
        <v>26.92276700455319</v>
      </c>
      <c r="AE13" s="181">
        <v>26.712681860048452</v>
      </c>
      <c r="AF13" s="181">
        <v>26.404176850128536</v>
      </c>
      <c r="AG13" s="181">
        <v>25.765258742104763</v>
      </c>
      <c r="AH13" s="181">
        <v>25.052896124114408</v>
      </c>
      <c r="AI13" s="181">
        <v>24.533166804275407</v>
      </c>
      <c r="AJ13" s="181">
        <v>23.362023066435842</v>
      </c>
      <c r="AK13" s="181">
        <v>22.310433886803345</v>
      </c>
      <c r="AL13" s="181">
        <v>21.289122888332685</v>
      </c>
      <c r="AM13" s="181">
        <v>20.489768187324774</v>
      </c>
      <c r="AN13" s="181">
        <v>19.738565715891994</v>
      </c>
      <c r="AO13" s="181">
        <v>18.985749693128049</v>
      </c>
      <c r="AP13" s="181">
        <v>18.215468430988096</v>
      </c>
      <c r="AQ13" s="181">
        <v>17.451643560300891</v>
      </c>
      <c r="AR13" s="181">
        <v>16.671109855918466</v>
      </c>
      <c r="AS13" s="181">
        <v>15.930696040576931</v>
      </c>
      <c r="AT13" s="181">
        <v>15.160667723958937</v>
      </c>
      <c r="AU13" s="181">
        <v>14.782172091685201</v>
      </c>
      <c r="AV13" s="181">
        <v>14.40741127557974</v>
      </c>
      <c r="AW13" s="181">
        <v>14.056310507477781</v>
      </c>
      <c r="AX13" s="181">
        <v>13.690917170866022</v>
      </c>
      <c r="AY13" s="181">
        <v>13.329165948481995</v>
      </c>
      <c r="AZ13" s="181">
        <v>12.962333097494986</v>
      </c>
    </row>
  </sheetData>
  <pageMargins left="0.7" right="0.7" top="0.75" bottom="0.75" header="0.3" footer="0.3"/>
  <pageSetup paperSize="9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Y21"/>
  <sheetViews>
    <sheetView workbookViewId="0"/>
  </sheetViews>
  <sheetFormatPr defaultRowHeight="14.25"/>
  <cols>
    <col min="1" max="14" width="9.140625" style="180"/>
    <col min="15" max="15" width="25.140625" style="180" bestFit="1" customWidth="1"/>
    <col min="16" max="27" width="9.140625" style="180"/>
    <col min="28" max="28" width="9.5703125" style="180" bestFit="1" customWidth="1"/>
    <col min="29" max="29" width="9.140625" style="180"/>
    <col min="30" max="52" width="9.5703125" style="180" bestFit="1" customWidth="1"/>
    <col min="53" max="16384" width="9.140625" style="180"/>
  </cols>
  <sheetData>
    <row r="1" spans="2:51" ht="15">
      <c r="B1" s="187" t="s">
        <v>401</v>
      </c>
    </row>
    <row r="4" spans="2:51" ht="15"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2"/>
    </row>
    <row r="5" spans="2:51"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2"/>
    </row>
    <row r="6" spans="2:51">
      <c r="O6" s="200"/>
      <c r="P6" s="188" t="s">
        <v>380</v>
      </c>
      <c r="Q6" s="188" t="s">
        <v>379</v>
      </c>
      <c r="R6" s="188" t="s">
        <v>378</v>
      </c>
      <c r="S6" s="188" t="s">
        <v>377</v>
      </c>
      <c r="T6" s="188" t="s">
        <v>376</v>
      </c>
      <c r="U6" s="188" t="s">
        <v>375</v>
      </c>
      <c r="V6" s="188" t="s">
        <v>374</v>
      </c>
      <c r="W6" s="188" t="s">
        <v>373</v>
      </c>
      <c r="X6" s="188" t="s">
        <v>372</v>
      </c>
      <c r="Y6" s="188" t="s">
        <v>371</v>
      </c>
      <c r="Z6" s="188" t="s">
        <v>370</v>
      </c>
      <c r="AA6" s="188" t="s">
        <v>369</v>
      </c>
      <c r="AB6" s="188" t="s">
        <v>368</v>
      </c>
      <c r="AC6" s="188" t="s">
        <v>367</v>
      </c>
      <c r="AD6" s="188" t="s">
        <v>366</v>
      </c>
      <c r="AE6" s="188" t="s">
        <v>365</v>
      </c>
      <c r="AF6" s="188" t="s">
        <v>364</v>
      </c>
      <c r="AG6" s="188" t="s">
        <v>363</v>
      </c>
      <c r="AH6" s="188" t="s">
        <v>362</v>
      </c>
      <c r="AI6" s="188" t="s">
        <v>361</v>
      </c>
      <c r="AJ6" s="188" t="s">
        <v>360</v>
      </c>
      <c r="AK6" s="188" t="s">
        <v>359</v>
      </c>
      <c r="AL6" s="188" t="s">
        <v>358</v>
      </c>
      <c r="AM6" s="188" t="s">
        <v>357</v>
      </c>
      <c r="AN6" s="188" t="s">
        <v>356</v>
      </c>
      <c r="AO6" s="188" t="s">
        <v>355</v>
      </c>
      <c r="AP6" s="188" t="s">
        <v>354</v>
      </c>
      <c r="AQ6" s="188" t="s">
        <v>353</v>
      </c>
      <c r="AR6" s="188" t="s">
        <v>352</v>
      </c>
      <c r="AS6" s="188" t="s">
        <v>351</v>
      </c>
      <c r="AT6" s="188" t="s">
        <v>350</v>
      </c>
      <c r="AU6" s="188" t="s">
        <v>349</v>
      </c>
      <c r="AV6" s="188" t="s">
        <v>348</v>
      </c>
      <c r="AW6" s="188" t="s">
        <v>347</v>
      </c>
      <c r="AX6" s="188" t="s">
        <v>346</v>
      </c>
      <c r="AY6" s="188" t="s">
        <v>345</v>
      </c>
    </row>
    <row r="7" spans="2:51">
      <c r="O7" s="200" t="s">
        <v>381</v>
      </c>
      <c r="P7" s="201">
        <v>94.816000000000003</v>
      </c>
      <c r="Q7" s="201">
        <v>95.234999999999999</v>
      </c>
      <c r="R7" s="201">
        <v>92.441999999999993</v>
      </c>
      <c r="S7" s="201">
        <v>93.799000000000007</v>
      </c>
      <c r="T7" s="201">
        <v>90.501999999999995</v>
      </c>
      <c r="U7" s="201">
        <v>82.179000000000002</v>
      </c>
      <c r="V7" s="201">
        <v>74.906999999999996</v>
      </c>
      <c r="W7" s="201">
        <v>66.838999999999999</v>
      </c>
      <c r="X7" s="201">
        <v>63.444000000000003</v>
      </c>
      <c r="Y7" s="201">
        <v>54.758000000000003</v>
      </c>
      <c r="Z7" s="201">
        <v>52.106999999999999</v>
      </c>
      <c r="AA7" s="201">
        <v>40.012999999999998</v>
      </c>
      <c r="AB7" s="201">
        <v>33.228000000000002</v>
      </c>
      <c r="AC7" s="201">
        <v>32.006403929647178</v>
      </c>
      <c r="AD7" s="201">
        <v>33.029002106395701</v>
      </c>
      <c r="AE7" s="201">
        <v>34.402530784326984</v>
      </c>
      <c r="AF7" s="201">
        <v>35.508119500489556</v>
      </c>
      <c r="AG7" s="201">
        <v>36.413592712767304</v>
      </c>
      <c r="AH7" s="201">
        <v>35.457361927198697</v>
      </c>
      <c r="AI7" s="201">
        <v>34.591414685805482</v>
      </c>
      <c r="AJ7" s="201">
        <v>33.728597295433758</v>
      </c>
      <c r="AK7" s="201">
        <v>32.89375812268792</v>
      </c>
      <c r="AL7" s="201">
        <v>31.922333087082446</v>
      </c>
      <c r="AM7" s="201">
        <v>29.546710484857844</v>
      </c>
      <c r="AN7" s="201">
        <v>27.962837644876483</v>
      </c>
      <c r="AO7" s="201">
        <v>25.856498085220593</v>
      </c>
      <c r="AP7" s="201">
        <v>23.718715728513246</v>
      </c>
      <c r="AQ7" s="201">
        <v>21.415290796906874</v>
      </c>
      <c r="AR7" s="201">
        <v>19.457434127939859</v>
      </c>
      <c r="AS7" s="201">
        <v>16.990014601128014</v>
      </c>
      <c r="AT7" s="201">
        <v>14.758711657655994</v>
      </c>
      <c r="AU7" s="201">
        <v>13.047505468845719</v>
      </c>
      <c r="AV7" s="201">
        <v>12.681977027589509</v>
      </c>
      <c r="AW7" s="201">
        <v>11.650103060277697</v>
      </c>
      <c r="AX7" s="201">
        <v>10.619909372664051</v>
      </c>
      <c r="AY7" s="201">
        <v>10.023789573613742</v>
      </c>
    </row>
    <row r="8" spans="2:51">
      <c r="O8" s="200" t="s">
        <v>392</v>
      </c>
      <c r="P8" s="201">
        <v>1.2</v>
      </c>
      <c r="Q8" s="201">
        <v>1.375</v>
      </c>
      <c r="R8" s="201">
        <v>3.4289999999999998</v>
      </c>
      <c r="S8" s="201">
        <v>5.1609999999999996</v>
      </c>
      <c r="T8" s="201">
        <v>7.069</v>
      </c>
      <c r="U8" s="201">
        <v>9.2880000000000003</v>
      </c>
      <c r="V8" s="201">
        <v>13.113</v>
      </c>
      <c r="W8" s="201">
        <v>20.085000000000001</v>
      </c>
      <c r="X8" s="201">
        <v>26.189</v>
      </c>
      <c r="Y8" s="201">
        <v>23.727</v>
      </c>
      <c r="Z8" s="201">
        <v>25.356999999999999</v>
      </c>
      <c r="AA8" s="201">
        <v>21.864999999999998</v>
      </c>
      <c r="AB8" s="201">
        <v>27.858000000000001</v>
      </c>
      <c r="AC8" s="201">
        <v>26.92276700455319</v>
      </c>
      <c r="AD8" s="201">
        <v>26.339729707059554</v>
      </c>
      <c r="AE8" s="201">
        <v>26.312365735061519</v>
      </c>
      <c r="AF8" s="201">
        <v>25.670198635975439</v>
      </c>
      <c r="AG8" s="201">
        <v>24.959298405913561</v>
      </c>
      <c r="AH8" s="201">
        <v>24.435952751804926</v>
      </c>
      <c r="AI8" s="201">
        <v>23.98324004340413</v>
      </c>
      <c r="AJ8" s="201">
        <v>23.659606791867365</v>
      </c>
      <c r="AK8" s="201">
        <v>23.003898926493722</v>
      </c>
      <c r="AL8" s="201">
        <v>22.672659547844354</v>
      </c>
      <c r="AM8" s="201">
        <v>22.274432149285548</v>
      </c>
      <c r="AN8" s="201">
        <v>21.870259345234139</v>
      </c>
      <c r="AO8" s="201">
        <v>21.464495022853939</v>
      </c>
      <c r="AP8" s="201">
        <v>21.053999892830351</v>
      </c>
      <c r="AQ8" s="201">
        <v>20.653859411948165</v>
      </c>
      <c r="AR8" s="201">
        <v>20.263237717155899</v>
      </c>
      <c r="AS8" s="201">
        <v>19.866457015937925</v>
      </c>
      <c r="AT8" s="201">
        <v>19.474281978395268</v>
      </c>
      <c r="AU8" s="201">
        <v>19.111227107365458</v>
      </c>
      <c r="AV8" s="201">
        <v>18.754561640279217</v>
      </c>
      <c r="AW8" s="201">
        <v>18.381696946165089</v>
      </c>
      <c r="AX8" s="201">
        <v>18.387489204787254</v>
      </c>
      <c r="AY8" s="201">
        <v>18.382995655647267</v>
      </c>
    </row>
    <row r="9" spans="2:51">
      <c r="O9" s="200" t="s">
        <v>385</v>
      </c>
      <c r="P9" s="201">
        <v>0</v>
      </c>
      <c r="Q9" s="201">
        <v>0</v>
      </c>
      <c r="R9" s="201">
        <v>0</v>
      </c>
      <c r="S9" s="201">
        <v>0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0</v>
      </c>
      <c r="Z9" s="201">
        <v>0</v>
      </c>
      <c r="AA9" s="201">
        <v>0</v>
      </c>
      <c r="AB9" s="201">
        <v>0</v>
      </c>
      <c r="AC9" s="201">
        <v>0</v>
      </c>
      <c r="AD9" s="201">
        <v>0</v>
      </c>
      <c r="AE9" s="201">
        <v>0</v>
      </c>
      <c r="AF9" s="201">
        <v>0</v>
      </c>
      <c r="AG9" s="201">
        <v>0</v>
      </c>
      <c r="AH9" s="201">
        <v>0</v>
      </c>
      <c r="AI9" s="201">
        <v>0</v>
      </c>
      <c r="AJ9" s="201">
        <v>0</v>
      </c>
      <c r="AK9" s="201">
        <v>0</v>
      </c>
      <c r="AL9" s="201">
        <v>0.56702655756366771</v>
      </c>
      <c r="AM9" s="201">
        <v>1.1345579693007695</v>
      </c>
      <c r="AN9" s="201">
        <v>2.1273353722397887</v>
      </c>
      <c r="AO9" s="201">
        <v>4.2538133809023844</v>
      </c>
      <c r="AP9" s="201">
        <v>6.3771411635717632</v>
      </c>
      <c r="AQ9" s="201">
        <v>8.5012120406249991</v>
      </c>
      <c r="AR9" s="201">
        <v>11.336875461596557</v>
      </c>
      <c r="AS9" s="201">
        <v>12.751151561066186</v>
      </c>
      <c r="AT9" s="201">
        <v>14.166885111127518</v>
      </c>
      <c r="AU9" s="201">
        <v>14.876681048876584</v>
      </c>
      <c r="AV9" s="201">
        <v>15.889651613029548</v>
      </c>
      <c r="AW9" s="201">
        <v>15.882956910266957</v>
      </c>
      <c r="AX9" s="201">
        <v>15.887961790631289</v>
      </c>
      <c r="AY9" s="201">
        <v>15.884079077975677</v>
      </c>
    </row>
    <row r="10" spans="2:51">
      <c r="O10" s="200" t="s">
        <v>400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7.5020008966031095E-3</v>
      </c>
      <c r="AD10" s="201">
        <v>6.9184874141101332E-2</v>
      </c>
      <c r="AE10" s="201">
        <v>0.12156728849312713</v>
      </c>
      <c r="AF10" s="201">
        <v>0.17309754728186003</v>
      </c>
      <c r="AG10" s="201">
        <v>0.24026997959767477</v>
      </c>
      <c r="AH10" s="201">
        <v>0.32450935712207524</v>
      </c>
      <c r="AI10" s="201">
        <v>0.42888834442679241</v>
      </c>
      <c r="AJ10" s="201">
        <v>0.55502754918687514</v>
      </c>
      <c r="AK10" s="201">
        <v>0.68528541841293467</v>
      </c>
      <c r="AL10" s="201">
        <v>0.82851394519630661</v>
      </c>
      <c r="AM10" s="201">
        <v>0.98885437414381072</v>
      </c>
      <c r="AN10" s="201">
        <v>1.1576810469502483</v>
      </c>
      <c r="AO10" s="201">
        <v>1.3327963227883624</v>
      </c>
      <c r="AP10" s="201">
        <v>1.5123366639737921</v>
      </c>
      <c r="AQ10" s="201">
        <v>1.6972278887599388</v>
      </c>
      <c r="AR10" s="201">
        <v>1.8896988020825343</v>
      </c>
      <c r="AS10" s="201">
        <v>2.0854721915974501</v>
      </c>
      <c r="AT10" s="201">
        <v>2.283844555164384</v>
      </c>
      <c r="AU10" s="201">
        <v>2.4864325540383727</v>
      </c>
      <c r="AV10" s="201">
        <v>2.6940302854906508</v>
      </c>
      <c r="AW10" s="201">
        <v>2.9035213478387241</v>
      </c>
      <c r="AX10" s="201">
        <v>3.1194492801876326</v>
      </c>
      <c r="AY10" s="201">
        <v>3.3382044250274623</v>
      </c>
    </row>
    <row r="11" spans="2:51">
      <c r="O11" s="200" t="s">
        <v>399</v>
      </c>
      <c r="P11" s="201">
        <v>0</v>
      </c>
      <c r="Q11" s="201">
        <v>0</v>
      </c>
      <c r="R11" s="201">
        <v>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5.4627876154599318E-2</v>
      </c>
      <c r="AG11" s="201">
        <v>0.16386116720745289</v>
      </c>
      <c r="AH11" s="201">
        <v>0.30911546295506548</v>
      </c>
      <c r="AI11" s="201">
        <v>0.45485094918876379</v>
      </c>
      <c r="AJ11" s="201">
        <v>0.60043828695659152</v>
      </c>
      <c r="AK11" s="201">
        <v>0.77319792591671266</v>
      </c>
      <c r="AL11" s="201">
        <v>0.86722150156669797</v>
      </c>
      <c r="AM11" s="201">
        <v>0.86760756848765386</v>
      </c>
      <c r="AN11" s="201">
        <v>0.86762354778187101</v>
      </c>
      <c r="AO11" s="201">
        <v>0.86744871196653828</v>
      </c>
      <c r="AP11" s="201">
        <v>0.86696216516447455</v>
      </c>
      <c r="AQ11" s="201">
        <v>0.8667946586352383</v>
      </c>
      <c r="AR11" s="201">
        <v>0.86694194740397978</v>
      </c>
      <c r="AS11" s="201">
        <v>0.86674935383825358</v>
      </c>
      <c r="AT11" s="201">
        <v>0.8666844411227006</v>
      </c>
      <c r="AU11" s="201">
        <v>0.866769021355976</v>
      </c>
      <c r="AV11" s="201">
        <v>0.86715232090292571</v>
      </c>
      <c r="AW11" s="201">
        <v>0.86678696820799483</v>
      </c>
      <c r="AX11" s="201">
        <v>0.86706010154845226</v>
      </c>
      <c r="AY11" s="201">
        <v>0.86684820871576396</v>
      </c>
    </row>
    <row r="12" spans="2:51">
      <c r="O12" s="200" t="s">
        <v>398</v>
      </c>
      <c r="P12" s="201">
        <v>0.26100000000000001</v>
      </c>
      <c r="Q12" s="201">
        <v>0.36599999999999999</v>
      </c>
      <c r="R12" s="201">
        <v>0.61</v>
      </c>
      <c r="S12" s="201">
        <v>0.59199999999999997</v>
      </c>
      <c r="T12" s="201">
        <v>2.3570000000000002</v>
      </c>
      <c r="U12" s="201">
        <v>2.2269999999999999</v>
      </c>
      <c r="V12" s="201">
        <v>3.6680000000000001</v>
      </c>
      <c r="W12" s="201">
        <v>7.6999999999999993</v>
      </c>
      <c r="X12" s="201">
        <v>9.5569999999999986</v>
      </c>
      <c r="Y12" s="201">
        <v>7.2330000000000005</v>
      </c>
      <c r="Z12" s="201">
        <v>9.5449999999999999</v>
      </c>
      <c r="AA12" s="201">
        <v>6.2640000000000002</v>
      </c>
      <c r="AB12" s="201">
        <v>8.0920000000000005</v>
      </c>
      <c r="AC12" s="201">
        <v>8.072239164600516</v>
      </c>
      <c r="AD12" s="201">
        <v>6.2453199017121426</v>
      </c>
      <c r="AE12" s="201">
        <v>4.411091181970165</v>
      </c>
      <c r="AF12" s="201">
        <v>3.6368695631692147</v>
      </c>
      <c r="AG12" s="201">
        <v>3.2727339971022777</v>
      </c>
      <c r="AH12" s="201">
        <v>2.941653339570292</v>
      </c>
      <c r="AI12" s="201">
        <v>2.6490569127432964</v>
      </c>
      <c r="AJ12" s="201">
        <v>2.3842903386687273</v>
      </c>
      <c r="AK12" s="201">
        <v>2.1456009924071169</v>
      </c>
      <c r="AL12" s="201">
        <v>1.9378767308336524</v>
      </c>
      <c r="AM12" s="201">
        <v>1.7448654857922377</v>
      </c>
      <c r="AN12" s="201">
        <v>1.5704078599056936</v>
      </c>
      <c r="AO12" s="201">
        <v>1.4130822646964669</v>
      </c>
      <c r="AP12" s="201">
        <v>1.2710607077639224</v>
      </c>
      <c r="AQ12" s="201">
        <v>1.1437336124970221</v>
      </c>
      <c r="AR12" s="201">
        <v>1.0295351637280177</v>
      </c>
      <c r="AS12" s="201">
        <v>0.92637580466420877</v>
      </c>
      <c r="AT12" s="201">
        <v>0.83367578375643847</v>
      </c>
      <c r="AU12" s="201">
        <v>0.75038142839026423</v>
      </c>
      <c r="AV12" s="201">
        <v>0.67564193348281987</v>
      </c>
      <c r="AW12" s="201">
        <v>0.60782154196066418</v>
      </c>
      <c r="AX12" s="201">
        <v>0.54721176540849659</v>
      </c>
      <c r="AY12" s="201">
        <v>0.49237023362841836</v>
      </c>
    </row>
    <row r="13" spans="2:51">
      <c r="O13" s="200" t="s">
        <v>397</v>
      </c>
      <c r="P13" s="201">
        <v>0</v>
      </c>
      <c r="Q13" s="201">
        <v>0</v>
      </c>
      <c r="R13" s="201">
        <v>0</v>
      </c>
      <c r="S13" s="201">
        <v>0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6.4050000000000002</v>
      </c>
      <c r="Z13" s="201">
        <v>18.687999999999999</v>
      </c>
      <c r="AA13" s="201">
        <v>24.779</v>
      </c>
      <c r="AB13" s="201">
        <v>13.573</v>
      </c>
      <c r="AC13" s="201">
        <v>8.8906677582353293</v>
      </c>
      <c r="AD13" s="201">
        <v>6.8476353388733138</v>
      </c>
      <c r="AE13" s="201">
        <v>5.1054758640696587</v>
      </c>
      <c r="AF13" s="201">
        <v>4.0060442513372836</v>
      </c>
      <c r="AG13" s="201">
        <v>3.2772233441490575</v>
      </c>
      <c r="AH13" s="201">
        <v>2.9093220042829695</v>
      </c>
      <c r="AI13" s="201">
        <v>2.9110460748080875</v>
      </c>
      <c r="AJ13" s="201">
        <v>2.9112159367592318</v>
      </c>
      <c r="AK13" s="201">
        <v>2.9108627799217413</v>
      </c>
      <c r="AL13" s="201">
        <v>2.9211671631720355</v>
      </c>
      <c r="AM13" s="201">
        <v>2.9224675991163087</v>
      </c>
      <c r="AN13" s="201">
        <v>2.9225214241073556</v>
      </c>
      <c r="AO13" s="201">
        <v>2.9219325034662349</v>
      </c>
      <c r="AP13" s="201">
        <v>2.9202936089750717</v>
      </c>
      <c r="AQ13" s="201">
        <v>2.9197293764555399</v>
      </c>
      <c r="AR13" s="201">
        <v>2.920225507044985</v>
      </c>
      <c r="AS13" s="201">
        <v>2.9195767708235913</v>
      </c>
      <c r="AT13" s="201">
        <v>2.9193581174659395</v>
      </c>
      <c r="AU13" s="201">
        <v>2.9196430193043401</v>
      </c>
      <c r="AV13" s="201">
        <v>2.9209341335677501</v>
      </c>
      <c r="AW13" s="201">
        <v>2.9197034718585089</v>
      </c>
      <c r="AX13" s="201">
        <v>2.9206234999526814</v>
      </c>
      <c r="AY13" s="201">
        <v>2.9199097556741527</v>
      </c>
    </row>
    <row r="14" spans="2:51">
      <c r="O14" s="200" t="s">
        <v>396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201"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1.5903906378967303</v>
      </c>
      <c r="AF14" s="201">
        <v>2.0110398065011106</v>
      </c>
      <c r="AG14" s="201">
        <v>2.1184655805354042</v>
      </c>
      <c r="AH14" s="201">
        <v>5.1639054243387008</v>
      </c>
      <c r="AI14" s="201">
        <v>6.2480809250779847</v>
      </c>
      <c r="AJ14" s="201">
        <v>9.9495834084001729</v>
      </c>
      <c r="AK14" s="201">
        <v>12.228987428705324</v>
      </c>
      <c r="AL14" s="201">
        <v>12.180992729468111</v>
      </c>
      <c r="AM14" s="201">
        <v>14.099776544470375</v>
      </c>
      <c r="AN14" s="201">
        <v>14.838200740722595</v>
      </c>
      <c r="AO14" s="201">
        <v>15.322099449923666</v>
      </c>
      <c r="AP14" s="201">
        <v>14.372183723752839</v>
      </c>
      <c r="AQ14" s="201">
        <v>15.060470016899513</v>
      </c>
      <c r="AR14" s="201">
        <v>15.228794790320896</v>
      </c>
      <c r="AS14" s="201">
        <v>16.551977213671641</v>
      </c>
      <c r="AT14" s="201">
        <v>16.748004217129939</v>
      </c>
      <c r="AU14" s="201">
        <v>15.1806781500051</v>
      </c>
      <c r="AV14" s="201">
        <v>13.221033495657579</v>
      </c>
      <c r="AW14" s="201">
        <v>12.608774807969839</v>
      </c>
      <c r="AX14" s="201">
        <v>12.043888686638331</v>
      </c>
      <c r="AY14" s="201">
        <v>12.192556319717522</v>
      </c>
    </row>
    <row r="15" spans="2:51">
      <c r="O15" s="200" t="s">
        <v>395</v>
      </c>
      <c r="P15" s="201">
        <v>103.018</v>
      </c>
      <c r="Q15" s="201">
        <v>105.02200000000001</v>
      </c>
      <c r="R15" s="201">
        <v>103.727</v>
      </c>
      <c r="S15" s="201">
        <v>107.878</v>
      </c>
      <c r="T15" s="201">
        <v>103.91500000000001</v>
      </c>
      <c r="U15" s="201">
        <v>99.929000000000002</v>
      </c>
      <c r="V15" s="201">
        <v>97.686999999999998</v>
      </c>
      <c r="W15" s="201">
        <v>99.813999999999993</v>
      </c>
      <c r="X15" s="201">
        <v>104.295</v>
      </c>
      <c r="Y15" s="201">
        <v>100.212</v>
      </c>
      <c r="Z15" s="201">
        <v>112.572</v>
      </c>
      <c r="AA15" s="201">
        <v>96.215000000000003</v>
      </c>
      <c r="AB15" s="201">
        <v>87.846000000000004</v>
      </c>
      <c r="AC15" s="201">
        <v>75.899579857932807</v>
      </c>
      <c r="AD15" s="201">
        <v>72.53087192818181</v>
      </c>
      <c r="AE15" s="201">
        <v>71.943421491818185</v>
      </c>
      <c r="AF15" s="201">
        <v>71.059997180909079</v>
      </c>
      <c r="AG15" s="201">
        <v>70.445445187272725</v>
      </c>
      <c r="AH15" s="201">
        <v>71.541820267272726</v>
      </c>
      <c r="AI15" s="201">
        <v>71.266577935454535</v>
      </c>
      <c r="AJ15" s="201">
        <v>73.788759607272723</v>
      </c>
      <c r="AK15" s="201">
        <v>74.64159159454546</v>
      </c>
      <c r="AL15" s="201">
        <v>73.897791262727281</v>
      </c>
      <c r="AM15" s="201">
        <v>73.579272175454548</v>
      </c>
      <c r="AN15" s="201">
        <v>73.31686698181818</v>
      </c>
      <c r="AO15" s="201">
        <v>73.432165741818181</v>
      </c>
      <c r="AP15" s="201">
        <v>72.092693654545457</v>
      </c>
      <c r="AQ15" s="201">
        <v>72.258317802727277</v>
      </c>
      <c r="AR15" s="201">
        <v>72.992743517272729</v>
      </c>
      <c r="AS15" s="201">
        <v>72.957774512727269</v>
      </c>
      <c r="AT15" s="201">
        <v>72.051445861818181</v>
      </c>
      <c r="AU15" s="201">
        <v>69.239317798181816</v>
      </c>
      <c r="AV15" s="201">
        <v>67.704982450000017</v>
      </c>
      <c r="AW15" s="201">
        <v>65.821365054545453</v>
      </c>
      <c r="AX15" s="201">
        <v>64.39359370181819</v>
      </c>
      <c r="AY15" s="201">
        <v>64.100753249999997</v>
      </c>
    </row>
    <row r="16" spans="2:51">
      <c r="O16" s="200" t="s">
        <v>394</v>
      </c>
      <c r="P16" s="199">
        <v>1.418198761381506E-2</v>
      </c>
      <c r="Q16" s="199">
        <v>1.6577479004399077E-2</v>
      </c>
      <c r="R16" s="199">
        <v>3.8938752687342731E-2</v>
      </c>
      <c r="S16" s="199">
        <v>5.3328760266226655E-2</v>
      </c>
      <c r="T16" s="199">
        <v>9.0708752345667124E-2</v>
      </c>
      <c r="U16" s="199">
        <v>0.11523181458835774</v>
      </c>
      <c r="V16" s="199">
        <v>0.17178334885911123</v>
      </c>
      <c r="W16" s="199">
        <v>0.27836776404111652</v>
      </c>
      <c r="X16" s="199">
        <v>0.34273934512680371</v>
      </c>
      <c r="Y16" s="199">
        <v>0.3728595377799066</v>
      </c>
      <c r="Z16" s="199">
        <v>0.47605088299044168</v>
      </c>
      <c r="AA16" s="199">
        <v>0.54989346775450809</v>
      </c>
      <c r="AB16" s="199">
        <v>0.56374792250073991</v>
      </c>
      <c r="AC16" s="199">
        <v>0.57820707320822184</v>
      </c>
      <c r="AD16" s="199">
        <v>0.54366759835301903</v>
      </c>
      <c r="AE16" s="199">
        <v>0.52012154333323746</v>
      </c>
      <c r="AF16" s="199">
        <v>0.49710320374841227</v>
      </c>
      <c r="AG16" s="199">
        <v>0.47735834784355613</v>
      </c>
      <c r="AH16" s="199">
        <v>0.49552602083028219</v>
      </c>
      <c r="AI16" s="199">
        <v>0.50221892214958674</v>
      </c>
      <c r="AJ16" s="199">
        <v>0.52724421284161271</v>
      </c>
      <c r="AK16" s="199">
        <v>0.53977078016209001</v>
      </c>
      <c r="AL16" s="199">
        <v>0.53740031322625637</v>
      </c>
      <c r="AM16" s="199">
        <v>0.55778673212203367</v>
      </c>
      <c r="AN16" s="199">
        <v>0.56196331166452185</v>
      </c>
      <c r="AO16" s="199">
        <v>0.55999450411854523</v>
      </c>
      <c r="AP16" s="199">
        <v>0.54953610310584211</v>
      </c>
      <c r="AQ16" s="199">
        <v>0.5504943047027161</v>
      </c>
      <c r="AR16" s="199">
        <v>0.54035224979475438</v>
      </c>
      <c r="AS16" s="199">
        <v>0.5518861707887398</v>
      </c>
      <c r="AT16" s="199">
        <v>0.55481634849372918</v>
      </c>
      <c r="AU16" s="199">
        <v>0.54827128447042583</v>
      </c>
      <c r="AV16" s="199">
        <v>0.5253996074699131</v>
      </c>
      <c r="AW16" s="199">
        <v>0.52441933921226658</v>
      </c>
      <c r="AX16" s="199">
        <v>0.52643766573676409</v>
      </c>
      <c r="AY16" s="199">
        <v>0.5302251571383424</v>
      </c>
    </row>
    <row r="17" spans="15:51">
      <c r="O17" s="195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</row>
    <row r="18" spans="15:51">
      <c r="O18" s="195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</row>
    <row r="19" spans="15:51">
      <c r="O19" s="195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</row>
    <row r="20" spans="15:51"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</row>
    <row r="21" spans="15:51"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</row>
  </sheetData>
  <pageMargins left="0.7" right="0.7" top="0.75" bottom="0.75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20"/>
  <sheetViews>
    <sheetView workbookViewId="0"/>
  </sheetViews>
  <sheetFormatPr defaultRowHeight="15"/>
  <cols>
    <col min="1" max="14" width="9.140625" style="9"/>
    <col min="15" max="15" width="25.140625" style="9" bestFit="1" customWidth="1"/>
    <col min="16" max="27" width="9.140625" style="9"/>
    <col min="28" max="28" width="9.5703125" style="9" bestFit="1" customWidth="1"/>
    <col min="29" max="29" width="9.140625" style="9"/>
    <col min="30" max="52" width="9.5703125" style="9" bestFit="1" customWidth="1"/>
    <col min="53" max="16384" width="9.140625" style="9"/>
  </cols>
  <sheetData>
    <row r="1" spans="2:52">
      <c r="B1" s="187" t="s">
        <v>402</v>
      </c>
    </row>
    <row r="3" spans="2:52"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8"/>
    </row>
    <row r="4" spans="2:52"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2"/>
    </row>
    <row r="5" spans="2:52">
      <c r="O5" s="200"/>
      <c r="P5" s="188" t="s">
        <v>380</v>
      </c>
      <c r="Q5" s="188" t="s">
        <v>379</v>
      </c>
      <c r="R5" s="188" t="s">
        <v>378</v>
      </c>
      <c r="S5" s="188" t="s">
        <v>377</v>
      </c>
      <c r="T5" s="188" t="s">
        <v>376</v>
      </c>
      <c r="U5" s="188" t="s">
        <v>375</v>
      </c>
      <c r="V5" s="188" t="s">
        <v>374</v>
      </c>
      <c r="W5" s="188" t="s">
        <v>373</v>
      </c>
      <c r="X5" s="188" t="s">
        <v>372</v>
      </c>
      <c r="Y5" s="188" t="s">
        <v>371</v>
      </c>
      <c r="Z5" s="188" t="s">
        <v>370</v>
      </c>
      <c r="AA5" s="188" t="s">
        <v>369</v>
      </c>
      <c r="AB5" s="188" t="s">
        <v>368</v>
      </c>
      <c r="AC5" s="188" t="s">
        <v>367</v>
      </c>
      <c r="AD5" s="188" t="s">
        <v>366</v>
      </c>
      <c r="AE5" s="188" t="s">
        <v>365</v>
      </c>
      <c r="AF5" s="188" t="s">
        <v>364</v>
      </c>
      <c r="AG5" s="188" t="s">
        <v>363</v>
      </c>
      <c r="AH5" s="188" t="s">
        <v>362</v>
      </c>
      <c r="AI5" s="188" t="s">
        <v>361</v>
      </c>
      <c r="AJ5" s="188" t="s">
        <v>360</v>
      </c>
      <c r="AK5" s="188" t="s">
        <v>359</v>
      </c>
      <c r="AL5" s="188" t="s">
        <v>358</v>
      </c>
      <c r="AM5" s="188" t="s">
        <v>357</v>
      </c>
      <c r="AN5" s="188" t="s">
        <v>356</v>
      </c>
      <c r="AO5" s="188" t="s">
        <v>355</v>
      </c>
      <c r="AP5" s="188" t="s">
        <v>354</v>
      </c>
      <c r="AQ5" s="188" t="s">
        <v>353</v>
      </c>
      <c r="AR5" s="188" t="s">
        <v>352</v>
      </c>
      <c r="AS5" s="188" t="s">
        <v>351</v>
      </c>
      <c r="AT5" s="188" t="s">
        <v>350</v>
      </c>
      <c r="AU5" s="188" t="s">
        <v>349</v>
      </c>
      <c r="AV5" s="188" t="s">
        <v>348</v>
      </c>
      <c r="AW5" s="188" t="s">
        <v>347</v>
      </c>
      <c r="AX5" s="188" t="s">
        <v>346</v>
      </c>
      <c r="AY5" s="188" t="s">
        <v>345</v>
      </c>
    </row>
    <row r="6" spans="2:52">
      <c r="O6" s="200" t="s">
        <v>381</v>
      </c>
      <c r="P6" s="201">
        <v>94.816000000000003</v>
      </c>
      <c r="Q6" s="201">
        <v>95.234999999999999</v>
      </c>
      <c r="R6" s="201">
        <v>92.441999999999993</v>
      </c>
      <c r="S6" s="201">
        <v>93.799000000000007</v>
      </c>
      <c r="T6" s="201">
        <v>90.501999999999995</v>
      </c>
      <c r="U6" s="201">
        <v>82.179000000000002</v>
      </c>
      <c r="V6" s="201">
        <v>74.906999999999996</v>
      </c>
      <c r="W6" s="201">
        <v>66.838999999999999</v>
      </c>
      <c r="X6" s="201">
        <v>63.444000000000003</v>
      </c>
      <c r="Y6" s="201">
        <v>54.758000000000003</v>
      </c>
      <c r="Z6" s="201">
        <v>52.106999999999999</v>
      </c>
      <c r="AA6" s="201">
        <v>40.012999999999998</v>
      </c>
      <c r="AB6" s="201">
        <v>33.228000000000002</v>
      </c>
      <c r="AC6" s="201">
        <v>32.000078081337946</v>
      </c>
      <c r="AD6" s="201">
        <v>33.063187885849203</v>
      </c>
      <c r="AE6" s="201">
        <v>34.401097277495083</v>
      </c>
      <c r="AF6" s="201">
        <v>34.83931208656162</v>
      </c>
      <c r="AG6" s="201">
        <v>35.556808268659722</v>
      </c>
      <c r="AH6" s="201">
        <v>34.722390423544688</v>
      </c>
      <c r="AI6" s="201">
        <v>33.538223615527357</v>
      </c>
      <c r="AJ6" s="201">
        <v>32.375157501793055</v>
      </c>
      <c r="AK6" s="201">
        <v>31.000609259377988</v>
      </c>
      <c r="AL6" s="201">
        <v>29.275703599844167</v>
      </c>
      <c r="AM6" s="201">
        <v>25.53470270184576</v>
      </c>
      <c r="AN6" s="201">
        <v>23.330184532004438</v>
      </c>
      <c r="AO6" s="201">
        <v>20.71492237765143</v>
      </c>
      <c r="AP6" s="201">
        <v>18.829109245783233</v>
      </c>
      <c r="AQ6" s="201">
        <v>16.945008799229676</v>
      </c>
      <c r="AR6" s="201">
        <v>15.190971992041163</v>
      </c>
      <c r="AS6" s="201">
        <v>13.225615172191109</v>
      </c>
      <c r="AT6" s="201">
        <v>11.311509049288224</v>
      </c>
      <c r="AU6" s="201">
        <v>10.128207816843599</v>
      </c>
      <c r="AV6" s="201">
        <v>9.694819542623506</v>
      </c>
      <c r="AW6" s="201">
        <v>8.9375617793026709</v>
      </c>
      <c r="AX6" s="201">
        <v>8.0784833324293235</v>
      </c>
      <c r="AY6" s="201">
        <v>7.6897080728821621</v>
      </c>
    </row>
    <row r="7" spans="2:52">
      <c r="O7" s="200" t="s">
        <v>392</v>
      </c>
      <c r="P7" s="201">
        <v>1.2</v>
      </c>
      <c r="Q7" s="201">
        <v>1.375</v>
      </c>
      <c r="R7" s="201">
        <v>3.4289999999999998</v>
      </c>
      <c r="S7" s="201">
        <v>5.1609999999999996</v>
      </c>
      <c r="T7" s="201">
        <v>7.069</v>
      </c>
      <c r="U7" s="201">
        <v>9.2880000000000003</v>
      </c>
      <c r="V7" s="201">
        <v>13.113</v>
      </c>
      <c r="W7" s="201">
        <v>20.085000000000001</v>
      </c>
      <c r="X7" s="201">
        <v>26.189</v>
      </c>
      <c r="Y7" s="201">
        <v>23.727</v>
      </c>
      <c r="Z7" s="201">
        <v>25.356999999999999</v>
      </c>
      <c r="AA7" s="201">
        <v>21.864999999999998</v>
      </c>
      <c r="AB7" s="201">
        <v>27.858000000000001</v>
      </c>
      <c r="AC7" s="201">
        <v>26.917445902547794</v>
      </c>
      <c r="AD7" s="201">
        <v>27.088541703565468</v>
      </c>
      <c r="AE7" s="201">
        <v>26.720688125966138</v>
      </c>
      <c r="AF7" s="201">
        <v>26.449359870974114</v>
      </c>
      <c r="AG7" s="201">
        <v>25.733464532601634</v>
      </c>
      <c r="AH7" s="201">
        <v>25.663599684686847</v>
      </c>
      <c r="AI7" s="201">
        <v>25.21664798114843</v>
      </c>
      <c r="AJ7" s="201">
        <v>24.886578615772962</v>
      </c>
      <c r="AK7" s="201">
        <v>24.591700744223196</v>
      </c>
      <c r="AL7" s="201">
        <v>24.145214621061406</v>
      </c>
      <c r="AM7" s="201">
        <v>24.115483537501195</v>
      </c>
      <c r="AN7" s="201">
        <v>24.091216743792568</v>
      </c>
      <c r="AO7" s="201">
        <v>24.041482426055016</v>
      </c>
      <c r="AP7" s="201">
        <v>24.005333152330927</v>
      </c>
      <c r="AQ7" s="201">
        <v>23.962819535865918</v>
      </c>
      <c r="AR7" s="201">
        <v>23.949328008075423</v>
      </c>
      <c r="AS7" s="201">
        <v>23.918522825950681</v>
      </c>
      <c r="AT7" s="201">
        <v>23.895154439104637</v>
      </c>
      <c r="AU7" s="201">
        <v>23.88814165758679</v>
      </c>
      <c r="AV7" s="201">
        <v>23.898616676005751</v>
      </c>
      <c r="AW7" s="201">
        <v>23.901184461762405</v>
      </c>
      <c r="AX7" s="201">
        <v>23.907003252325794</v>
      </c>
      <c r="AY7" s="201">
        <v>23.900377175246291</v>
      </c>
    </row>
    <row r="8" spans="2:52">
      <c r="O8" s="200" t="s">
        <v>385</v>
      </c>
      <c r="P8" s="201">
        <v>0</v>
      </c>
      <c r="Q8" s="201">
        <v>0</v>
      </c>
      <c r="R8" s="201">
        <v>0</v>
      </c>
      <c r="S8" s="201">
        <v>0</v>
      </c>
      <c r="T8" s="201">
        <v>0</v>
      </c>
      <c r="U8" s="201">
        <v>0</v>
      </c>
      <c r="V8" s="201">
        <v>0</v>
      </c>
      <c r="W8" s="201">
        <v>0</v>
      </c>
      <c r="X8" s="201">
        <v>0</v>
      </c>
      <c r="Y8" s="201">
        <v>0</v>
      </c>
      <c r="Z8" s="201">
        <v>0</v>
      </c>
      <c r="AA8" s="201">
        <v>0</v>
      </c>
      <c r="AB8" s="201">
        <v>0</v>
      </c>
      <c r="AC8" s="201">
        <v>0</v>
      </c>
      <c r="AD8" s="201">
        <v>0</v>
      </c>
      <c r="AE8" s="201">
        <v>0</v>
      </c>
      <c r="AF8" s="201">
        <v>0</v>
      </c>
      <c r="AG8" s="201">
        <v>0</v>
      </c>
      <c r="AH8" s="201">
        <v>0</v>
      </c>
      <c r="AI8" s="201">
        <v>0</v>
      </c>
      <c r="AJ8" s="201">
        <v>0</v>
      </c>
      <c r="AK8" s="201">
        <v>0</v>
      </c>
      <c r="AL8" s="201">
        <v>0</v>
      </c>
      <c r="AM8" s="201">
        <v>0</v>
      </c>
      <c r="AN8" s="201">
        <v>0.28398735030767908</v>
      </c>
      <c r="AO8" s="201">
        <v>0.56765434643989798</v>
      </c>
      <c r="AP8" s="201">
        <v>1.0642329472569936</v>
      </c>
      <c r="AQ8" s="201">
        <v>2.1274572577803923</v>
      </c>
      <c r="AR8" s="201">
        <v>3.1932707182012616</v>
      </c>
      <c r="AS8" s="201">
        <v>4.2570845038438652</v>
      </c>
      <c r="AT8" s="201">
        <v>5.676692714460156</v>
      </c>
      <c r="AU8" s="201">
        <v>6.3844050500739646</v>
      </c>
      <c r="AV8" s="201">
        <v>7.0968940332700186</v>
      </c>
      <c r="AW8" s="201">
        <v>7.4525393866551353</v>
      </c>
      <c r="AX8" s="201">
        <v>7.9584100213910896</v>
      </c>
      <c r="AY8" s="201">
        <v>7.9562042644555397</v>
      </c>
    </row>
    <row r="9" spans="2:52">
      <c r="O9" s="200" t="s">
        <v>400</v>
      </c>
      <c r="P9" s="201">
        <v>0</v>
      </c>
      <c r="Q9" s="201">
        <v>0</v>
      </c>
      <c r="R9" s="201">
        <v>0</v>
      </c>
      <c r="S9" s="201">
        <v>0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0</v>
      </c>
      <c r="Z9" s="201">
        <v>0</v>
      </c>
      <c r="AA9" s="201">
        <v>0</v>
      </c>
      <c r="AB9" s="201">
        <v>0</v>
      </c>
      <c r="AC9" s="201">
        <v>2.2501554531266569E-2</v>
      </c>
      <c r="AD9" s="201">
        <v>5.7935710972901483E-2</v>
      </c>
      <c r="AE9" s="201">
        <v>9.1678607389828165E-2</v>
      </c>
      <c r="AF9" s="201">
        <v>0.1247302680991752</v>
      </c>
      <c r="AG9" s="201">
        <v>0.16758529665178071</v>
      </c>
      <c r="AH9" s="201">
        <v>0.22195050140132519</v>
      </c>
      <c r="AI9" s="201">
        <v>0.28853635733058863</v>
      </c>
      <c r="AJ9" s="201">
        <v>0.35190074740280669</v>
      </c>
      <c r="AK9" s="201">
        <v>0.417354713303205</v>
      </c>
      <c r="AL9" s="201">
        <v>0.48722056592302959</v>
      </c>
      <c r="AM9" s="201">
        <v>0.56752303626520362</v>
      </c>
      <c r="AN9" s="201">
        <v>0.65238336908036365</v>
      </c>
      <c r="AO9" s="201">
        <v>0.73976376622162199</v>
      </c>
      <c r="AP9" s="201">
        <v>0.82994174919211039</v>
      </c>
      <c r="AQ9" s="201">
        <v>0.92223402173416358</v>
      </c>
      <c r="AR9" s="201">
        <v>1.0190716713183876</v>
      </c>
      <c r="AS9" s="201">
        <v>1.1171769629638764</v>
      </c>
      <c r="AT9" s="201">
        <v>1.2167294971748273</v>
      </c>
      <c r="AU9" s="201">
        <v>1.3176927928188056</v>
      </c>
      <c r="AV9" s="201">
        <v>1.4216599554386287</v>
      </c>
      <c r="AW9" s="201">
        <v>1.527324612354436</v>
      </c>
      <c r="AX9" s="201">
        <v>1.6353982147186799</v>
      </c>
      <c r="AY9" s="201">
        <v>1.7448994421494042</v>
      </c>
    </row>
    <row r="10" spans="2:52">
      <c r="O10" s="200" t="s">
        <v>399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0</v>
      </c>
      <c r="AD10" s="201">
        <v>0</v>
      </c>
      <c r="AE10" s="201">
        <v>0</v>
      </c>
      <c r="AF10" s="201">
        <v>5.473297750570974E-2</v>
      </c>
      <c r="AG10" s="201">
        <v>0.16415392705094126</v>
      </c>
      <c r="AH10" s="201">
        <v>0.31077022373298552</v>
      </c>
      <c r="AI10" s="201">
        <v>0.45742253632709162</v>
      </c>
      <c r="AJ10" s="201">
        <v>0.60371968033519741</v>
      </c>
      <c r="AK10" s="201">
        <v>0.77738236346586898</v>
      </c>
      <c r="AL10" s="201">
        <v>0.86765169384929219</v>
      </c>
      <c r="AM10" s="201">
        <v>0.86812988092195842</v>
      </c>
      <c r="AN10" s="201">
        <v>0.86867161008457716</v>
      </c>
      <c r="AO10" s="201">
        <v>0.86818165414623638</v>
      </c>
      <c r="AP10" s="201">
        <v>0.86808462587946977</v>
      </c>
      <c r="AQ10" s="201">
        <v>0.86767325821612706</v>
      </c>
      <c r="AR10" s="201">
        <v>0.86824011725577299</v>
      </c>
      <c r="AS10" s="201">
        <v>0.86811576788276912</v>
      </c>
      <c r="AT10" s="201">
        <v>0.86820448074235124</v>
      </c>
      <c r="AU10" s="201">
        <v>0.86794967894344366</v>
      </c>
      <c r="AV10" s="201">
        <v>0.86833027735934343</v>
      </c>
      <c r="AW10" s="201">
        <v>0.86842357506558709</v>
      </c>
      <c r="AX10" s="201">
        <v>0.86863499450012183</v>
      </c>
      <c r="AY10" s="201">
        <v>0.8683942431869287</v>
      </c>
    </row>
    <row r="11" spans="2:52">
      <c r="O11" s="200" t="s">
        <v>398</v>
      </c>
      <c r="P11" s="201">
        <v>0.26100000000000001</v>
      </c>
      <c r="Q11" s="201">
        <v>0.36599999999999999</v>
      </c>
      <c r="R11" s="201">
        <v>0.61</v>
      </c>
      <c r="S11" s="201">
        <v>0.59199999999999997</v>
      </c>
      <c r="T11" s="201">
        <v>2.3570000000000002</v>
      </c>
      <c r="U11" s="201">
        <v>2.2269999999999999</v>
      </c>
      <c r="V11" s="201">
        <v>3.6680000000000001</v>
      </c>
      <c r="W11" s="201">
        <v>7.6999999999999993</v>
      </c>
      <c r="X11" s="201">
        <v>9.5569999999999986</v>
      </c>
      <c r="Y11" s="201">
        <v>7.2330000000000005</v>
      </c>
      <c r="Z11" s="201">
        <v>9.5449999999999999</v>
      </c>
      <c r="AA11" s="201">
        <v>6.2640000000000002</v>
      </c>
      <c r="AB11" s="201">
        <v>8.0920000000000005</v>
      </c>
      <c r="AC11" s="201">
        <v>8.0706437413663608</v>
      </c>
      <c r="AD11" s="201">
        <v>6.251783951945594</v>
      </c>
      <c r="AE11" s="201">
        <v>4.4183080416105165</v>
      </c>
      <c r="AF11" s="201">
        <v>3.6438667216130045</v>
      </c>
      <c r="AG11" s="201">
        <v>3.2785811731544157</v>
      </c>
      <c r="AH11" s="201">
        <v>2.9574006351666493</v>
      </c>
      <c r="AI11" s="201">
        <v>2.6640338644186952</v>
      </c>
      <c r="AJ11" s="201">
        <v>2.3973204779851884</v>
      </c>
      <c r="AK11" s="201">
        <v>2.1572126807694345</v>
      </c>
      <c r="AL11" s="201">
        <v>1.9388380303548445</v>
      </c>
      <c r="AM11" s="201">
        <v>1.7459159203118515</v>
      </c>
      <c r="AN11" s="201">
        <v>1.5723048638333166</v>
      </c>
      <c r="AO11" s="201">
        <v>1.4142762345311</v>
      </c>
      <c r="AP11" s="201">
        <v>1.2727063570992292</v>
      </c>
      <c r="AQ11" s="201">
        <v>1.1448929226780173</v>
      </c>
      <c r="AR11" s="201">
        <v>1.0310768027211648</v>
      </c>
      <c r="AS11" s="201">
        <v>0.92783621868630972</v>
      </c>
      <c r="AT11" s="201">
        <v>0.83513793094764854</v>
      </c>
      <c r="AU11" s="201">
        <v>0.75140355020714433</v>
      </c>
      <c r="AV11" s="201">
        <v>0.67655973853112306</v>
      </c>
      <c r="AW11" s="201">
        <v>0.60896918831467162</v>
      </c>
      <c r="AX11" s="201">
        <v>0.54820569875968361</v>
      </c>
      <c r="AY11" s="201">
        <v>0.49324838201254279</v>
      </c>
    </row>
    <row r="12" spans="2:52">
      <c r="O12" s="200" t="s">
        <v>397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1">
        <v>0</v>
      </c>
      <c r="W12" s="201">
        <v>0</v>
      </c>
      <c r="X12" s="201">
        <v>0</v>
      </c>
      <c r="Y12" s="201">
        <v>6.4050000000000002</v>
      </c>
      <c r="Z12" s="201">
        <v>18.687999999999999</v>
      </c>
      <c r="AA12" s="201">
        <v>24.779</v>
      </c>
      <c r="AB12" s="201">
        <v>13.573</v>
      </c>
      <c r="AC12" s="201">
        <v>8.8889105781494333</v>
      </c>
      <c r="AD12" s="201">
        <v>6.8547227994850113</v>
      </c>
      <c r="AE12" s="201">
        <v>5.1138287865526024</v>
      </c>
      <c r="AF12" s="201">
        <v>4.0137516837520471</v>
      </c>
      <c r="AG12" s="201">
        <v>3.283078541018825</v>
      </c>
      <c r="AH12" s="201">
        <v>2.9248962233692755</v>
      </c>
      <c r="AI12" s="201">
        <v>2.9275042324933862</v>
      </c>
      <c r="AJ12" s="201">
        <v>2.9271257228373204</v>
      </c>
      <c r="AK12" s="201">
        <v>2.9266159565773888</v>
      </c>
      <c r="AL12" s="201">
        <v>2.9226162319134059</v>
      </c>
      <c r="AM12" s="201">
        <v>2.9242269673160703</v>
      </c>
      <c r="AN12" s="201">
        <v>2.9260517392322605</v>
      </c>
      <c r="AO12" s="201">
        <v>2.9244013613346911</v>
      </c>
      <c r="AP12" s="201">
        <v>2.9240745292782138</v>
      </c>
      <c r="AQ12" s="201">
        <v>2.9226888697806386</v>
      </c>
      <c r="AR12" s="201">
        <v>2.9245982897036571</v>
      </c>
      <c r="AS12" s="201">
        <v>2.9241794286577485</v>
      </c>
      <c r="AT12" s="201">
        <v>2.924478250921605</v>
      </c>
      <c r="AU12" s="201">
        <v>2.9236199711779154</v>
      </c>
      <c r="AV12" s="201">
        <v>2.9249019868946302</v>
      </c>
      <c r="AW12" s="201">
        <v>2.9252162528525041</v>
      </c>
      <c r="AX12" s="201">
        <v>2.925928402526726</v>
      </c>
      <c r="AY12" s="201">
        <v>2.9251174507349176</v>
      </c>
    </row>
    <row r="13" spans="2:52">
      <c r="O13" s="200" t="s">
        <v>396</v>
      </c>
      <c r="P13" s="201">
        <v>0</v>
      </c>
      <c r="Q13" s="201">
        <v>0</v>
      </c>
      <c r="R13" s="201">
        <v>0</v>
      </c>
      <c r="S13" s="201">
        <v>0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0</v>
      </c>
      <c r="Z13" s="201">
        <v>0</v>
      </c>
      <c r="AA13" s="201">
        <v>0</v>
      </c>
      <c r="AB13" s="201">
        <v>0</v>
      </c>
      <c r="AC13" s="201">
        <v>0</v>
      </c>
      <c r="AD13" s="201">
        <v>0</v>
      </c>
      <c r="AE13" s="201">
        <v>1.7291679073494679</v>
      </c>
      <c r="AF13" s="201">
        <v>1.753543101494329</v>
      </c>
      <c r="AG13" s="201">
        <v>2.2282319535899471</v>
      </c>
      <c r="AH13" s="201">
        <v>3.513733181734596</v>
      </c>
      <c r="AI13" s="201">
        <v>5.0723329654817269</v>
      </c>
      <c r="AJ13" s="201">
        <v>10.911623265691649</v>
      </c>
      <c r="AK13" s="201">
        <v>13.295522382282943</v>
      </c>
      <c r="AL13" s="201">
        <v>13.765538819781147</v>
      </c>
      <c r="AM13" s="201">
        <v>15.666526261292496</v>
      </c>
      <c r="AN13" s="201">
        <v>17.031576432573889</v>
      </c>
      <c r="AO13" s="201">
        <v>19.382056503620007</v>
      </c>
      <c r="AP13" s="201">
        <v>19.342739417725284</v>
      </c>
      <c r="AQ13" s="201">
        <v>18.162723896533247</v>
      </c>
      <c r="AR13" s="201">
        <v>18.203693609774092</v>
      </c>
      <c r="AS13" s="201">
        <v>18.744160978005453</v>
      </c>
      <c r="AT13" s="201">
        <v>18.68391470917873</v>
      </c>
      <c r="AU13" s="201">
        <v>17.480124681439239</v>
      </c>
      <c r="AV13" s="201">
        <v>16.291404865331547</v>
      </c>
      <c r="AW13" s="201">
        <v>16.132642834601686</v>
      </c>
      <c r="AX13" s="201">
        <v>15.977540544257669</v>
      </c>
      <c r="AY13" s="201">
        <v>15.827074925695843</v>
      </c>
    </row>
    <row r="14" spans="2:52">
      <c r="O14" s="200" t="s">
        <v>395</v>
      </c>
      <c r="P14" s="201">
        <v>103.018</v>
      </c>
      <c r="Q14" s="201">
        <v>105.02200000000001</v>
      </c>
      <c r="R14" s="201">
        <v>103.727</v>
      </c>
      <c r="S14" s="201">
        <v>107.878</v>
      </c>
      <c r="T14" s="201">
        <v>103.91500000000001</v>
      </c>
      <c r="U14" s="201">
        <v>99.929000000000002</v>
      </c>
      <c r="V14" s="201">
        <v>97.686999999999998</v>
      </c>
      <c r="W14" s="201">
        <v>99.813999999999993</v>
      </c>
      <c r="X14" s="201">
        <v>104.295</v>
      </c>
      <c r="Y14" s="201">
        <v>100.212</v>
      </c>
      <c r="Z14" s="201">
        <v>112.572</v>
      </c>
      <c r="AA14" s="201">
        <v>96.215000000000003</v>
      </c>
      <c r="AB14" s="201">
        <v>87.846000000000004</v>
      </c>
      <c r="AC14" s="201">
        <v>75.899579857932807</v>
      </c>
      <c r="AD14" s="201">
        <v>73.316172051818171</v>
      </c>
      <c r="AE14" s="201">
        <v>72.474768746363637</v>
      </c>
      <c r="AF14" s="201">
        <v>70.879296710000006</v>
      </c>
      <c r="AG14" s="201">
        <v>70.411903692727265</v>
      </c>
      <c r="AH14" s="201">
        <v>70.314740873636367</v>
      </c>
      <c r="AI14" s="201">
        <v>70.16470155272728</v>
      </c>
      <c r="AJ14" s="201">
        <v>74.453426011818181</v>
      </c>
      <c r="AK14" s="201">
        <v>75.166398100000009</v>
      </c>
      <c r="AL14" s="201">
        <v>73.402783562727294</v>
      </c>
      <c r="AM14" s="201">
        <v>71.422508305454542</v>
      </c>
      <c r="AN14" s="201">
        <v>70.756376640909096</v>
      </c>
      <c r="AO14" s="201">
        <v>70.652738670000005</v>
      </c>
      <c r="AP14" s="201">
        <v>69.136222024545461</v>
      </c>
      <c r="AQ14" s="201">
        <v>67.055498561818183</v>
      </c>
      <c r="AR14" s="201">
        <v>66.380251209090915</v>
      </c>
      <c r="AS14" s="201">
        <v>65.982691858181809</v>
      </c>
      <c r="AT14" s="201">
        <v>65.411821071818181</v>
      </c>
      <c r="AU14" s="201">
        <v>63.741545199090908</v>
      </c>
      <c r="AV14" s="201">
        <v>62.873187075454553</v>
      </c>
      <c r="AW14" s="201">
        <v>62.353862090909097</v>
      </c>
      <c r="AX14" s="201">
        <v>61.899604460909089</v>
      </c>
      <c r="AY14" s="201">
        <v>61.405023956363628</v>
      </c>
    </row>
    <row r="15" spans="2:52">
      <c r="O15" s="200" t="s">
        <v>394</v>
      </c>
      <c r="P15" s="199">
        <v>1.418198761381506E-2</v>
      </c>
      <c r="Q15" s="199">
        <v>1.6577479004399077E-2</v>
      </c>
      <c r="R15" s="199">
        <v>3.8938752687342731E-2</v>
      </c>
      <c r="S15" s="199">
        <v>5.3328760266226655E-2</v>
      </c>
      <c r="T15" s="199">
        <v>9.0708752345667124E-2</v>
      </c>
      <c r="U15" s="199">
        <v>0.11523181458835774</v>
      </c>
      <c r="V15" s="199">
        <v>0.17178334885911123</v>
      </c>
      <c r="W15" s="199">
        <v>0.27836776404111652</v>
      </c>
      <c r="X15" s="199">
        <v>0.34273934512680371</v>
      </c>
      <c r="Y15" s="199">
        <v>0.3728595377799066</v>
      </c>
      <c r="Z15" s="199">
        <v>0.47605088299044168</v>
      </c>
      <c r="AA15" s="199">
        <v>0.54989346775450809</v>
      </c>
      <c r="AB15" s="199">
        <v>0.56374792250073991</v>
      </c>
      <c r="AC15" s="199">
        <v>0.57809279450810669</v>
      </c>
      <c r="AD15" s="199">
        <v>0.54824259546157361</v>
      </c>
      <c r="AE15" s="199">
        <v>0.5240719428081575</v>
      </c>
      <c r="AF15" s="199">
        <v>0.50593788373148618</v>
      </c>
      <c r="AG15" s="199">
        <v>0.49030567829869209</v>
      </c>
      <c r="AH15" s="199">
        <v>0.4986099541767996</v>
      </c>
      <c r="AI15" s="199">
        <v>0.51137563831264632</v>
      </c>
      <c r="AJ15" s="199">
        <v>0.55232714308888375</v>
      </c>
      <c r="AK15" s="199">
        <v>0.57167900617886536</v>
      </c>
      <c r="AL15" s="199">
        <v>0.58270552732593939</v>
      </c>
      <c r="AM15" s="199">
        <v>0.62238296779373681</v>
      </c>
      <c r="AN15" s="199">
        <v>0.6447637929647082</v>
      </c>
      <c r="AO15" s="199">
        <v>0.67601366096543436</v>
      </c>
      <c r="AP15" s="199">
        <v>0.68769817129367861</v>
      </c>
      <c r="AQ15" s="199">
        <v>0.6888790064288699</v>
      </c>
      <c r="AR15" s="199">
        <v>0.69461467635964069</v>
      </c>
      <c r="AS15" s="199">
        <v>0.7049530436144581</v>
      </c>
      <c r="AT15" s="199">
        <v>0.70841454298108564</v>
      </c>
      <c r="AU15" s="199">
        <v>0.7066551292367087</v>
      </c>
      <c r="AV15" s="199">
        <v>0.69650490620442995</v>
      </c>
      <c r="AW15" s="199">
        <v>0.69872196006096754</v>
      </c>
      <c r="AX15" s="199">
        <v>0.7004677699556513</v>
      </c>
      <c r="AY15" s="199">
        <v>0.70264312516758221</v>
      </c>
    </row>
    <row r="16" spans="2:52">
      <c r="O16" s="206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</row>
    <row r="17" spans="15:51">
      <c r="O17" s="206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</row>
    <row r="18" spans="15:51">
      <c r="O18" s="206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</row>
    <row r="19" spans="15:51"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</row>
    <row r="20" spans="15:51">
      <c r="O20" s="195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</row>
  </sheetData>
  <pageMargins left="0.7" right="0.7" top="0.75" bottom="0.75" header="0.3" footer="0.3"/>
  <pageSetup paperSize="9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Y17"/>
  <sheetViews>
    <sheetView workbookViewId="0"/>
  </sheetViews>
  <sheetFormatPr defaultRowHeight="15"/>
  <cols>
    <col min="1" max="14" width="9.140625" style="9"/>
    <col min="15" max="15" width="25.140625" style="9" bestFit="1" customWidth="1"/>
    <col min="16" max="27" width="9.140625" style="9"/>
    <col min="28" max="28" width="9.5703125" style="9" bestFit="1" customWidth="1"/>
    <col min="29" max="29" width="9.140625" style="9"/>
    <col min="30" max="52" width="9.5703125" style="9" bestFit="1" customWidth="1"/>
    <col min="53" max="16384" width="9.140625" style="9"/>
  </cols>
  <sheetData>
    <row r="1" spans="2:51">
      <c r="B1" s="187" t="s">
        <v>403</v>
      </c>
    </row>
    <row r="3" spans="2:51"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</row>
    <row r="5" spans="2:51"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6"/>
    </row>
    <row r="6" spans="2:51"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6"/>
    </row>
    <row r="7" spans="2:51">
      <c r="O7" s="200"/>
      <c r="P7" s="188" t="s">
        <v>380</v>
      </c>
      <c r="Q7" s="188" t="s">
        <v>379</v>
      </c>
      <c r="R7" s="188" t="s">
        <v>378</v>
      </c>
      <c r="S7" s="188" t="s">
        <v>377</v>
      </c>
      <c r="T7" s="188" t="s">
        <v>376</v>
      </c>
      <c r="U7" s="188" t="s">
        <v>375</v>
      </c>
      <c r="V7" s="188" t="s">
        <v>374</v>
      </c>
      <c r="W7" s="188" t="s">
        <v>373</v>
      </c>
      <c r="X7" s="188" t="s">
        <v>372</v>
      </c>
      <c r="Y7" s="188" t="s">
        <v>371</v>
      </c>
      <c r="Z7" s="188" t="s">
        <v>370</v>
      </c>
      <c r="AA7" s="188" t="s">
        <v>369</v>
      </c>
      <c r="AB7" s="188" t="s">
        <v>368</v>
      </c>
      <c r="AC7" s="188" t="s">
        <v>367</v>
      </c>
      <c r="AD7" s="188" t="s">
        <v>366</v>
      </c>
      <c r="AE7" s="188" t="s">
        <v>365</v>
      </c>
      <c r="AF7" s="188" t="s">
        <v>364</v>
      </c>
      <c r="AG7" s="188" t="s">
        <v>363</v>
      </c>
      <c r="AH7" s="188" t="s">
        <v>362</v>
      </c>
      <c r="AI7" s="188" t="s">
        <v>361</v>
      </c>
      <c r="AJ7" s="188" t="s">
        <v>360</v>
      </c>
      <c r="AK7" s="188" t="s">
        <v>359</v>
      </c>
      <c r="AL7" s="188" t="s">
        <v>358</v>
      </c>
      <c r="AM7" s="188" t="s">
        <v>357</v>
      </c>
      <c r="AN7" s="188" t="s">
        <v>356</v>
      </c>
      <c r="AO7" s="188" t="s">
        <v>355</v>
      </c>
      <c r="AP7" s="188" t="s">
        <v>354</v>
      </c>
      <c r="AQ7" s="188" t="s">
        <v>353</v>
      </c>
      <c r="AR7" s="188" t="s">
        <v>352</v>
      </c>
      <c r="AS7" s="188" t="s">
        <v>351</v>
      </c>
      <c r="AT7" s="188" t="s">
        <v>350</v>
      </c>
      <c r="AU7" s="188" t="s">
        <v>349</v>
      </c>
      <c r="AV7" s="188" t="s">
        <v>348</v>
      </c>
      <c r="AW7" s="188" t="s">
        <v>347</v>
      </c>
      <c r="AX7" s="188" t="s">
        <v>346</v>
      </c>
      <c r="AY7" s="188" t="s">
        <v>345</v>
      </c>
    </row>
    <row r="8" spans="2:51">
      <c r="O8" s="200" t="s">
        <v>381</v>
      </c>
      <c r="P8" s="201">
        <v>94.816000000000003</v>
      </c>
      <c r="Q8" s="201">
        <v>95.234999999999999</v>
      </c>
      <c r="R8" s="201">
        <v>92.441999999999993</v>
      </c>
      <c r="S8" s="201">
        <v>93.799000000000007</v>
      </c>
      <c r="T8" s="201">
        <v>90.501999999999995</v>
      </c>
      <c r="U8" s="201">
        <v>82.179000000000002</v>
      </c>
      <c r="V8" s="201">
        <v>74.906999999999996</v>
      </c>
      <c r="W8" s="201">
        <v>66.838999999999999</v>
      </c>
      <c r="X8" s="201">
        <v>63.444000000000003</v>
      </c>
      <c r="Y8" s="201">
        <v>54.758000000000003</v>
      </c>
      <c r="Z8" s="201">
        <v>52.106999999999999</v>
      </c>
      <c r="AA8" s="201">
        <v>40.012999999999998</v>
      </c>
      <c r="AB8" s="201">
        <v>33.228000000000002</v>
      </c>
      <c r="AC8" s="201">
        <v>31.763999999999999</v>
      </c>
      <c r="AD8" s="201">
        <v>33.195874736180933</v>
      </c>
      <c r="AE8" s="201">
        <v>34.929652882368785</v>
      </c>
      <c r="AF8" s="201">
        <v>34.935467392099383</v>
      </c>
      <c r="AG8" s="201">
        <v>34.954931904840549</v>
      </c>
      <c r="AH8" s="201">
        <v>33.839211154345861</v>
      </c>
      <c r="AI8" s="201">
        <v>29.937567353204244</v>
      </c>
      <c r="AJ8" s="201">
        <v>28.2626574024466</v>
      </c>
      <c r="AK8" s="201">
        <v>25.512782828771602</v>
      </c>
      <c r="AL8" s="201">
        <v>22.480633823902654</v>
      </c>
      <c r="AM8" s="201">
        <v>19.314911871221735</v>
      </c>
      <c r="AN8" s="201">
        <v>17.69070040910918</v>
      </c>
      <c r="AO8" s="201">
        <v>15.904018371999728</v>
      </c>
      <c r="AP8" s="201">
        <v>14.164660171589116</v>
      </c>
      <c r="AQ8" s="201">
        <v>13.141401688337329</v>
      </c>
      <c r="AR8" s="201">
        <v>11.657445677952492</v>
      </c>
      <c r="AS8" s="201">
        <v>10.045376116439718</v>
      </c>
      <c r="AT8" s="201">
        <v>8.6932972520886231</v>
      </c>
      <c r="AU8" s="201">
        <v>7.841185266451463</v>
      </c>
      <c r="AV8" s="201">
        <v>7.1223398385497276</v>
      </c>
      <c r="AW8" s="201">
        <v>7.2852263241902904</v>
      </c>
      <c r="AX8" s="201">
        <v>6.7667059629856858</v>
      </c>
      <c r="AY8" s="201">
        <v>6.3652013890019363</v>
      </c>
    </row>
    <row r="9" spans="2:51">
      <c r="O9" s="200" t="s">
        <v>392</v>
      </c>
      <c r="P9" s="201">
        <v>1.2</v>
      </c>
      <c r="Q9" s="201">
        <v>1.375</v>
      </c>
      <c r="R9" s="201">
        <v>3.4289999999999998</v>
      </c>
      <c r="S9" s="201">
        <v>5.1609999999999996</v>
      </c>
      <c r="T9" s="201">
        <v>7.069</v>
      </c>
      <c r="U9" s="201">
        <v>9.2880000000000003</v>
      </c>
      <c r="V9" s="201">
        <v>13.113</v>
      </c>
      <c r="W9" s="201">
        <v>20.085000000000001</v>
      </c>
      <c r="X9" s="201">
        <v>26.189</v>
      </c>
      <c r="Y9" s="201">
        <v>23.727</v>
      </c>
      <c r="Z9" s="201">
        <v>25.356999999999999</v>
      </c>
      <c r="AA9" s="201">
        <v>21.864999999999998</v>
      </c>
      <c r="AB9" s="201">
        <v>27.858000000000001</v>
      </c>
      <c r="AC9" s="201">
        <v>28.521999999999998</v>
      </c>
      <c r="AD9" s="201">
        <v>27.559474246301406</v>
      </c>
      <c r="AE9" s="201">
        <v>27.687944247152963</v>
      </c>
      <c r="AF9" s="201">
        <v>26.600527151035894</v>
      </c>
      <c r="AG9" s="201">
        <v>26.223687116604037</v>
      </c>
      <c r="AH9" s="201">
        <v>26.001685020292214</v>
      </c>
      <c r="AI9" s="201">
        <v>24.798320362574852</v>
      </c>
      <c r="AJ9" s="201">
        <v>25.199927149404566</v>
      </c>
      <c r="AK9" s="201">
        <v>25.79266378571214</v>
      </c>
      <c r="AL9" s="201">
        <v>25.886417366689685</v>
      </c>
      <c r="AM9" s="201">
        <v>25.918157854968896</v>
      </c>
      <c r="AN9" s="201">
        <v>26.002488109011654</v>
      </c>
      <c r="AO9" s="201">
        <v>26.043090904847332</v>
      </c>
      <c r="AP9" s="201">
        <v>26.062201316863021</v>
      </c>
      <c r="AQ9" s="201">
        <v>26.735534058465927</v>
      </c>
      <c r="AR9" s="201">
        <v>26.636241129141727</v>
      </c>
      <c r="AS9" s="201">
        <v>26.749996538923632</v>
      </c>
      <c r="AT9" s="201">
        <v>26.731359461306088</v>
      </c>
      <c r="AU9" s="201">
        <v>26.972061893741778</v>
      </c>
      <c r="AV9" s="201">
        <v>27.445551781614263</v>
      </c>
      <c r="AW9" s="201">
        <v>27.60084139373188</v>
      </c>
      <c r="AX9" s="201">
        <v>27.754197144095379</v>
      </c>
      <c r="AY9" s="201">
        <v>27.905184100948045</v>
      </c>
    </row>
    <row r="10" spans="2:51">
      <c r="O10" s="200" t="s">
        <v>385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0</v>
      </c>
      <c r="AD10" s="201">
        <v>0</v>
      </c>
      <c r="AE10" s="201">
        <v>0</v>
      </c>
      <c r="AF10" s="201">
        <v>0</v>
      </c>
      <c r="AG10" s="201">
        <v>0</v>
      </c>
      <c r="AH10" s="201">
        <v>0</v>
      </c>
      <c r="AI10" s="201">
        <v>0</v>
      </c>
      <c r="AJ10" s="201">
        <v>0</v>
      </c>
      <c r="AK10" s="201">
        <v>0</v>
      </c>
      <c r="AL10" s="201">
        <v>0</v>
      </c>
      <c r="AM10" s="201">
        <v>0</v>
      </c>
      <c r="AN10" s="201">
        <v>0</v>
      </c>
      <c r="AO10" s="201">
        <v>0</v>
      </c>
      <c r="AP10" s="201">
        <v>0</v>
      </c>
      <c r="AQ10" s="201">
        <v>0</v>
      </c>
      <c r="AR10" s="201">
        <v>0</v>
      </c>
      <c r="AS10" s="201">
        <v>0</v>
      </c>
      <c r="AT10" s="201">
        <v>0</v>
      </c>
      <c r="AU10" s="201">
        <v>0</v>
      </c>
      <c r="AV10" s="201">
        <v>0</v>
      </c>
      <c r="AW10" s="201">
        <v>0</v>
      </c>
      <c r="AX10" s="201">
        <v>0</v>
      </c>
      <c r="AY10" s="201">
        <v>0</v>
      </c>
    </row>
    <row r="11" spans="2:51">
      <c r="O11" s="200" t="s">
        <v>400</v>
      </c>
      <c r="P11" s="201">
        <v>0</v>
      </c>
      <c r="Q11" s="201">
        <v>0</v>
      </c>
      <c r="R11" s="201">
        <v>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7.6997319035000001E-3</v>
      </c>
      <c r="AD11" s="201">
        <v>4.6802011647445366E-2</v>
      </c>
      <c r="AE11" s="201">
        <v>6.2959887752149238E-2</v>
      </c>
      <c r="AF11" s="201">
        <v>7.6464495356776893E-2</v>
      </c>
      <c r="AG11" s="201">
        <v>9.4925397120869559E-2</v>
      </c>
      <c r="AH11" s="201">
        <v>0.11753005488421181</v>
      </c>
      <c r="AI11" s="201">
        <v>0.13929857626565287</v>
      </c>
      <c r="AJ11" s="201">
        <v>0.14234378896971972</v>
      </c>
      <c r="AK11" s="201">
        <v>0.14630231628773507</v>
      </c>
      <c r="AL11" s="201">
        <v>0.1460648248177879</v>
      </c>
      <c r="AM11" s="201">
        <v>0.14545627234580655</v>
      </c>
      <c r="AN11" s="201">
        <v>0.14512694903215248</v>
      </c>
      <c r="AO11" s="201">
        <v>0.14454116819891</v>
      </c>
      <c r="AP11" s="201">
        <v>0.14382866622967033</v>
      </c>
      <c r="AQ11" s="201">
        <v>0.14670153162091015</v>
      </c>
      <c r="AR11" s="201">
        <v>0.14531538399605134</v>
      </c>
      <c r="AS11" s="201">
        <v>0.14509119359561304</v>
      </c>
      <c r="AT11" s="201">
        <v>0.14414726710355075</v>
      </c>
      <c r="AU11" s="201">
        <v>0.14446733825585434</v>
      </c>
      <c r="AV11" s="201">
        <v>0.14602165946082962</v>
      </c>
      <c r="AW11" s="201">
        <v>0.14587363182996266</v>
      </c>
      <c r="AX11" s="201">
        <v>0.14571740205078049</v>
      </c>
      <c r="AY11" s="201">
        <v>0.14555086266820702</v>
      </c>
    </row>
    <row r="12" spans="2:51">
      <c r="O12" s="200" t="s">
        <v>399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1">
        <v>0</v>
      </c>
      <c r="W12" s="201">
        <v>0</v>
      </c>
      <c r="X12" s="201">
        <v>0</v>
      </c>
      <c r="Y12" s="201">
        <v>0</v>
      </c>
      <c r="Z12" s="201">
        <v>0</v>
      </c>
      <c r="AA12" s="201">
        <v>0</v>
      </c>
      <c r="AB12" s="201">
        <v>0</v>
      </c>
      <c r="AC12" s="201">
        <v>0</v>
      </c>
      <c r="AD12" s="201">
        <v>0</v>
      </c>
      <c r="AE12" s="201">
        <v>0</v>
      </c>
      <c r="AF12" s="201">
        <v>5.5045795486166824E-2</v>
      </c>
      <c r="AG12" s="201">
        <v>0.16494290041951729</v>
      </c>
      <c r="AH12" s="201">
        <v>0.31044157465885835</v>
      </c>
      <c r="AI12" s="201">
        <v>0.43714665927561908</v>
      </c>
      <c r="AJ12" s="201">
        <v>0.58964814860321246</v>
      </c>
      <c r="AK12" s="201">
        <v>0.78051384221437048</v>
      </c>
      <c r="AL12" s="201">
        <v>0.87092293866312298</v>
      </c>
      <c r="AM12" s="201">
        <v>0.86729439696672306</v>
      </c>
      <c r="AN12" s="201">
        <v>0.86533078095954485</v>
      </c>
      <c r="AO12" s="201">
        <v>0.86183801693962092</v>
      </c>
      <c r="AP12" s="201">
        <v>0.85758966823809357</v>
      </c>
      <c r="AQ12" s="201">
        <v>0.87471935276031443</v>
      </c>
      <c r="AR12" s="201">
        <v>0.86645433916536474</v>
      </c>
      <c r="AS12" s="201">
        <v>0.86511758637349068</v>
      </c>
      <c r="AT12" s="201">
        <v>0.85948935085974265</v>
      </c>
      <c r="AU12" s="201">
        <v>0.86139780013144984</v>
      </c>
      <c r="AV12" s="201">
        <v>0.87066556184719612</v>
      </c>
      <c r="AW12" s="201">
        <v>0.86978293552399466</v>
      </c>
      <c r="AX12" s="201">
        <v>0.86885140325014454</v>
      </c>
      <c r="AY12" s="201">
        <v>0.86785839915997454</v>
      </c>
    </row>
    <row r="13" spans="2:51">
      <c r="O13" s="200" t="s">
        <v>398</v>
      </c>
      <c r="P13" s="201">
        <v>0.26100000000000001</v>
      </c>
      <c r="Q13" s="201">
        <v>0.36599999999999999</v>
      </c>
      <c r="R13" s="201">
        <v>0.61</v>
      </c>
      <c r="S13" s="201">
        <v>0.59199999999999997</v>
      </c>
      <c r="T13" s="201">
        <v>2.3570000000000002</v>
      </c>
      <c r="U13" s="201">
        <v>2.2269999999999999</v>
      </c>
      <c r="V13" s="201">
        <v>3.6680000000000001</v>
      </c>
      <c r="W13" s="201">
        <v>7.6999999999999993</v>
      </c>
      <c r="X13" s="201">
        <v>9.5569999999999986</v>
      </c>
      <c r="Y13" s="201">
        <v>7.2330000000000005</v>
      </c>
      <c r="Z13" s="201">
        <v>9.5449999999999999</v>
      </c>
      <c r="AA13" s="201">
        <v>6.2640000000000002</v>
      </c>
      <c r="AB13" s="201">
        <v>8.0920000000000005</v>
      </c>
      <c r="AC13" s="201">
        <v>10.588999999999999</v>
      </c>
      <c r="AD13" s="201">
        <v>6.2768731697307061</v>
      </c>
      <c r="AE13" s="201">
        <v>4.5165044712476856</v>
      </c>
      <c r="AF13" s="201">
        <v>4.1234076481761042</v>
      </c>
      <c r="AG13" s="201">
        <v>3.8441486928822659</v>
      </c>
      <c r="AH13" s="201">
        <v>3.5934175114098053</v>
      </c>
      <c r="AI13" s="201">
        <v>3.2453815891105169</v>
      </c>
      <c r="AJ13" s="201">
        <v>3.1455092567516276</v>
      </c>
      <c r="AK13" s="201">
        <v>3.0841540192007928</v>
      </c>
      <c r="AL13" s="201">
        <v>2.9545849788885716</v>
      </c>
      <c r="AM13" s="201">
        <v>2.8397654239512016</v>
      </c>
      <c r="AN13" s="201">
        <v>2.7503947856991613</v>
      </c>
      <c r="AO13" s="201">
        <v>2.6740194663246402</v>
      </c>
      <c r="AP13" s="201">
        <v>2.6114085590334217</v>
      </c>
      <c r="AQ13" s="201">
        <v>2.6274017701535235</v>
      </c>
      <c r="AR13" s="201">
        <v>2.5794533440526739</v>
      </c>
      <c r="AS13" s="201">
        <v>2.5638019463692991</v>
      </c>
      <c r="AT13" s="201">
        <v>2.5457334283649882</v>
      </c>
      <c r="AU13" s="201">
        <v>2.5592004943293238</v>
      </c>
      <c r="AV13" s="201">
        <v>2.6030084127004378</v>
      </c>
      <c r="AW13" s="201">
        <v>2.6241565862082536</v>
      </c>
      <c r="AX13" s="201">
        <v>2.6518772531413122</v>
      </c>
      <c r="AY13" s="201">
        <v>2.6854283991515966</v>
      </c>
    </row>
    <row r="14" spans="2:51">
      <c r="O14" s="200" t="s">
        <v>397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6.4050000000000002</v>
      </c>
      <c r="Z14" s="201">
        <v>18.687999999999999</v>
      </c>
      <c r="AA14" s="201">
        <v>24.779</v>
      </c>
      <c r="AB14" s="201">
        <v>13.573</v>
      </c>
      <c r="AC14" s="201">
        <v>9.3810000000000002</v>
      </c>
      <c r="AD14" s="201">
        <v>6.8822316888667903</v>
      </c>
      <c r="AE14" s="201">
        <v>5.2274830912968691</v>
      </c>
      <c r="AF14" s="201">
        <v>4.0366916689855667</v>
      </c>
      <c r="AG14" s="201">
        <v>3.2988580083903458</v>
      </c>
      <c r="AH14" s="201">
        <v>3.3783347830522823</v>
      </c>
      <c r="AI14" s="201">
        <v>3.3223146104947046</v>
      </c>
      <c r="AJ14" s="201">
        <v>3.4842845144735288</v>
      </c>
      <c r="AK14" s="201">
        <v>3.6730063163029203</v>
      </c>
      <c r="AL14" s="201">
        <v>3.7587200510724257</v>
      </c>
      <c r="AM14" s="201">
        <v>3.8343541760634077</v>
      </c>
      <c r="AN14" s="201">
        <v>3.9167603769747821</v>
      </c>
      <c r="AO14" s="201">
        <v>4.0823906065560989</v>
      </c>
      <c r="AP14" s="201">
        <v>4.2428120428621465</v>
      </c>
      <c r="AQ14" s="201">
        <v>4.5117103458163585</v>
      </c>
      <c r="AR14" s="201">
        <v>4.6514917155193274</v>
      </c>
      <c r="AS14" s="201">
        <v>4.8264454818731579</v>
      </c>
      <c r="AT14" s="201">
        <v>4.9759909786616685</v>
      </c>
      <c r="AU14" s="201">
        <v>5.1683868007886984</v>
      </c>
      <c r="AV14" s="201">
        <v>5.4072913841036385</v>
      </c>
      <c r="AW14" s="201">
        <v>5.5849220070488084</v>
      </c>
      <c r="AX14" s="201">
        <v>5.7618566741851689</v>
      </c>
      <c r="AY14" s="201">
        <v>5.9379785205682465</v>
      </c>
    </row>
    <row r="15" spans="2:51">
      <c r="O15" s="200" t="s">
        <v>396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1">
        <v>0</v>
      </c>
      <c r="W15" s="201">
        <v>0</v>
      </c>
      <c r="X15" s="201">
        <v>0</v>
      </c>
      <c r="Y15" s="201">
        <v>0</v>
      </c>
      <c r="Z15" s="201">
        <v>0</v>
      </c>
      <c r="AA15" s="201">
        <v>0</v>
      </c>
      <c r="AB15" s="201">
        <v>0</v>
      </c>
      <c r="AC15" s="201">
        <v>0</v>
      </c>
      <c r="AD15" s="201">
        <v>0</v>
      </c>
      <c r="AE15" s="201">
        <v>0.42881903654518033</v>
      </c>
      <c r="AF15" s="201">
        <v>1.2692277670419285</v>
      </c>
      <c r="AG15" s="201">
        <v>1.9244522733787748</v>
      </c>
      <c r="AH15" s="201">
        <v>2.9781754422658588</v>
      </c>
      <c r="AI15" s="201">
        <v>8.3119384899834916</v>
      </c>
      <c r="AJ15" s="201">
        <v>14.259347413896215</v>
      </c>
      <c r="AK15" s="201">
        <v>17.709936915146795</v>
      </c>
      <c r="AL15" s="201">
        <v>19.86278202505666</v>
      </c>
      <c r="AM15" s="201">
        <v>22.682627794482222</v>
      </c>
      <c r="AN15" s="201">
        <v>24.174477220122615</v>
      </c>
      <c r="AO15" s="201">
        <v>26.204879329679127</v>
      </c>
      <c r="AP15" s="201">
        <v>28.50060749791178</v>
      </c>
      <c r="AQ15" s="201">
        <v>29.67571360375474</v>
      </c>
      <c r="AR15" s="201">
        <v>29.76603095835419</v>
      </c>
      <c r="AS15" s="201">
        <v>31.749770059152365</v>
      </c>
      <c r="AT15" s="201">
        <v>33.001520062524435</v>
      </c>
      <c r="AU15" s="201">
        <v>34.668925388119611</v>
      </c>
      <c r="AV15" s="201">
        <v>34.995462928996623</v>
      </c>
      <c r="AW15" s="201">
        <v>34.14882612510317</v>
      </c>
      <c r="AX15" s="201">
        <v>34.004652184837006</v>
      </c>
      <c r="AY15" s="201">
        <v>33.856065294865637</v>
      </c>
    </row>
    <row r="16" spans="2:51">
      <c r="O16" s="200" t="s">
        <v>395</v>
      </c>
      <c r="P16" s="201">
        <v>103.018</v>
      </c>
      <c r="Q16" s="201">
        <v>105.02200000000001</v>
      </c>
      <c r="R16" s="201">
        <v>103.727</v>
      </c>
      <c r="S16" s="201">
        <v>107.878</v>
      </c>
      <c r="T16" s="201">
        <v>103.91500000000001</v>
      </c>
      <c r="U16" s="201">
        <v>99.929000000000002</v>
      </c>
      <c r="V16" s="201">
        <v>97.686999999999998</v>
      </c>
      <c r="W16" s="201">
        <v>99.813999999999993</v>
      </c>
      <c r="X16" s="201">
        <v>104.295</v>
      </c>
      <c r="Y16" s="201">
        <v>100.212</v>
      </c>
      <c r="Z16" s="201">
        <v>112.572</v>
      </c>
      <c r="AA16" s="201">
        <v>96.215000000000003</v>
      </c>
      <c r="AB16" s="201">
        <v>87.846000000000004</v>
      </c>
      <c r="AC16" s="201">
        <v>87.316000000000003</v>
      </c>
      <c r="AD16" s="201">
        <v>73.961255852727277</v>
      </c>
      <c r="AE16" s="201">
        <v>72.853363616363637</v>
      </c>
      <c r="AF16" s="201">
        <v>71.09683191818182</v>
      </c>
      <c r="AG16" s="201">
        <v>70.50594629363637</v>
      </c>
      <c r="AH16" s="201">
        <v>70.218795540909099</v>
      </c>
      <c r="AI16" s="201">
        <v>70.19196764090907</v>
      </c>
      <c r="AJ16" s="201">
        <v>75.083717674545483</v>
      </c>
      <c r="AK16" s="201">
        <v>76.699360023636359</v>
      </c>
      <c r="AL16" s="201">
        <v>75.960126009090899</v>
      </c>
      <c r="AM16" s="201">
        <v>75.602567789999995</v>
      </c>
      <c r="AN16" s="201">
        <v>75.545278630909081</v>
      </c>
      <c r="AO16" s="201">
        <v>75.914777864545457</v>
      </c>
      <c r="AP16" s="201">
        <v>76.583107922727265</v>
      </c>
      <c r="AQ16" s="201">
        <v>77.713182350909094</v>
      </c>
      <c r="AR16" s="201">
        <v>76.302432548181827</v>
      </c>
      <c r="AS16" s="201">
        <v>76.945598922727271</v>
      </c>
      <c r="AT16" s="201">
        <v>76.951537800909094</v>
      </c>
      <c r="AU16" s="201">
        <v>78.215624981818181</v>
      </c>
      <c r="AV16" s="201">
        <v>78.590341567272716</v>
      </c>
      <c r="AW16" s="201">
        <v>78.259629003636363</v>
      </c>
      <c r="AX16" s="201">
        <v>77.953858024545468</v>
      </c>
      <c r="AY16" s="201">
        <v>77.763266966363631</v>
      </c>
    </row>
    <row r="17" spans="15:51">
      <c r="O17" s="200" t="s">
        <v>394</v>
      </c>
      <c r="P17" s="199">
        <v>1.418198761381506E-2</v>
      </c>
      <c r="Q17" s="199">
        <v>1.6577479004399077E-2</v>
      </c>
      <c r="R17" s="199">
        <v>3.8938752687342731E-2</v>
      </c>
      <c r="S17" s="199">
        <v>5.3328760266226655E-2</v>
      </c>
      <c r="T17" s="199">
        <v>9.0708752345667124E-2</v>
      </c>
      <c r="U17" s="199">
        <v>0.11523181458835774</v>
      </c>
      <c r="V17" s="199">
        <v>0.17178334885911123</v>
      </c>
      <c r="W17" s="199">
        <v>0.27836776404111652</v>
      </c>
      <c r="X17" s="199">
        <v>0.34273934512680371</v>
      </c>
      <c r="Y17" s="199">
        <v>0.3728595377799066</v>
      </c>
      <c r="Z17" s="199">
        <v>0.47605088299044168</v>
      </c>
      <c r="AA17" s="199">
        <v>0.54989346775450809</v>
      </c>
      <c r="AB17" s="199">
        <v>0.56374792250073991</v>
      </c>
      <c r="AC17" s="199">
        <v>0.55536213294241599</v>
      </c>
      <c r="AD17" s="199">
        <v>0.55053931461058914</v>
      </c>
      <c r="AE17" s="199">
        <v>0.51968432158620015</v>
      </c>
      <c r="AF17" s="199">
        <v>0.50677158550049906</v>
      </c>
      <c r="AG17" s="199">
        <v>0.50054141453939593</v>
      </c>
      <c r="AH17" s="199">
        <v>0.51199415313347174</v>
      </c>
      <c r="AI17" s="199">
        <v>0.56527771461187226</v>
      </c>
      <c r="AJ17" s="199">
        <v>0.61383572580012014</v>
      </c>
      <c r="AK17" s="199">
        <v>0.65528266495149567</v>
      </c>
      <c r="AL17" s="199">
        <v>0.69065847014825432</v>
      </c>
      <c r="AM17" s="199">
        <v>0.73112470733800905</v>
      </c>
      <c r="AN17" s="199">
        <v>0.75245100053877678</v>
      </c>
      <c r="AO17" s="199">
        <v>0.77724498400941866</v>
      </c>
      <c r="AP17" s="199">
        <v>0.80196574783358821</v>
      </c>
      <c r="AQ17" s="199">
        <v>0.81775521032239828</v>
      </c>
      <c r="AR17" s="199">
        <v>0.83396053077188836</v>
      </c>
      <c r="AS17" s="199">
        <v>0.85631946399544689</v>
      </c>
      <c r="AT17" s="199">
        <v>0.873986483608163</v>
      </c>
      <c r="AU17" s="199">
        <v>0.88688896359397074</v>
      </c>
      <c r="AV17" s="199">
        <v>0.89643731153794759</v>
      </c>
      <c r="AW17" s="199">
        <v>0.89393148169462255</v>
      </c>
      <c r="AX17" s="199">
        <v>0.90018101777802317</v>
      </c>
      <c r="AY17" s="199">
        <v>0.90511444620733716</v>
      </c>
    </row>
  </sheetData>
  <pageMargins left="0.7" right="0.7" top="0.75" bottom="0.75" header="0.3" footer="0.3"/>
  <pageSetup paperSize="9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Y16"/>
  <sheetViews>
    <sheetView workbookViewId="0"/>
  </sheetViews>
  <sheetFormatPr defaultRowHeight="15"/>
  <cols>
    <col min="1" max="14" width="9.140625" style="9"/>
    <col min="15" max="15" width="25.140625" style="9" bestFit="1" customWidth="1"/>
    <col min="16" max="27" width="9.140625" style="9"/>
    <col min="28" max="28" width="9.5703125" style="9" bestFit="1" customWidth="1"/>
    <col min="29" max="29" width="9.140625" style="9"/>
    <col min="30" max="52" width="9.5703125" style="9" bestFit="1" customWidth="1"/>
    <col min="53" max="16384" width="9.140625" style="9"/>
  </cols>
  <sheetData>
    <row r="1" spans="2:51">
      <c r="B1" s="187" t="s">
        <v>404</v>
      </c>
    </row>
    <row r="2" spans="2:51">
      <c r="U2" s="212"/>
      <c r="V2" s="212"/>
      <c r="W2" s="212"/>
      <c r="X2" s="212"/>
      <c r="Y2" s="212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</row>
    <row r="3" spans="2:51">
      <c r="V3" s="212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</row>
    <row r="4" spans="2:51"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3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</row>
    <row r="5" spans="2:51"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2"/>
    </row>
    <row r="6" spans="2:51">
      <c r="O6" s="200"/>
      <c r="P6" s="188" t="s">
        <v>380</v>
      </c>
      <c r="Q6" s="188" t="s">
        <v>379</v>
      </c>
      <c r="R6" s="188" t="s">
        <v>378</v>
      </c>
      <c r="S6" s="188" t="s">
        <v>377</v>
      </c>
      <c r="T6" s="188" t="s">
        <v>376</v>
      </c>
      <c r="U6" s="188" t="s">
        <v>375</v>
      </c>
      <c r="V6" s="188" t="s">
        <v>374</v>
      </c>
      <c r="W6" s="188" t="s">
        <v>373</v>
      </c>
      <c r="X6" s="188" t="s">
        <v>372</v>
      </c>
      <c r="Y6" s="188" t="s">
        <v>371</v>
      </c>
      <c r="Z6" s="188" t="s">
        <v>370</v>
      </c>
      <c r="AA6" s="188" t="s">
        <v>369</v>
      </c>
      <c r="AB6" s="188" t="s">
        <v>368</v>
      </c>
      <c r="AC6" s="188" t="s">
        <v>367</v>
      </c>
      <c r="AD6" s="188" t="s">
        <v>366</v>
      </c>
      <c r="AE6" s="188" t="s">
        <v>365</v>
      </c>
      <c r="AF6" s="188" t="s">
        <v>364</v>
      </c>
      <c r="AG6" s="188" t="s">
        <v>363</v>
      </c>
      <c r="AH6" s="188" t="s">
        <v>362</v>
      </c>
      <c r="AI6" s="188" t="s">
        <v>361</v>
      </c>
      <c r="AJ6" s="188" t="s">
        <v>360</v>
      </c>
      <c r="AK6" s="188" t="s">
        <v>359</v>
      </c>
      <c r="AL6" s="188" t="s">
        <v>358</v>
      </c>
      <c r="AM6" s="188" t="s">
        <v>357</v>
      </c>
      <c r="AN6" s="188" t="s">
        <v>356</v>
      </c>
      <c r="AO6" s="188" t="s">
        <v>355</v>
      </c>
      <c r="AP6" s="188" t="s">
        <v>354</v>
      </c>
      <c r="AQ6" s="188" t="s">
        <v>353</v>
      </c>
      <c r="AR6" s="188" t="s">
        <v>352</v>
      </c>
      <c r="AS6" s="188" t="s">
        <v>351</v>
      </c>
      <c r="AT6" s="188" t="s">
        <v>350</v>
      </c>
      <c r="AU6" s="188" t="s">
        <v>349</v>
      </c>
      <c r="AV6" s="188" t="s">
        <v>348</v>
      </c>
      <c r="AW6" s="188" t="s">
        <v>347</v>
      </c>
      <c r="AX6" s="188" t="s">
        <v>346</v>
      </c>
      <c r="AY6" s="188" t="s">
        <v>345</v>
      </c>
    </row>
    <row r="7" spans="2:51">
      <c r="O7" s="200" t="s">
        <v>381</v>
      </c>
      <c r="P7" s="201">
        <v>94.816000000000003</v>
      </c>
      <c r="Q7" s="201">
        <v>95.234999999999999</v>
      </c>
      <c r="R7" s="201">
        <v>92.441999999999993</v>
      </c>
      <c r="S7" s="201">
        <v>93.799000000000007</v>
      </c>
      <c r="T7" s="201">
        <v>90.501999999999995</v>
      </c>
      <c r="U7" s="201">
        <v>82.179000000000002</v>
      </c>
      <c r="V7" s="201">
        <v>74.906999999999996</v>
      </c>
      <c r="W7" s="201">
        <v>66.838999999999999</v>
      </c>
      <c r="X7" s="201">
        <v>63.444000000000003</v>
      </c>
      <c r="Y7" s="201">
        <v>54.758000000000003</v>
      </c>
      <c r="Z7" s="201">
        <v>52.106999999999999</v>
      </c>
      <c r="AA7" s="201">
        <v>40.012999999999998</v>
      </c>
      <c r="AB7" s="201">
        <v>33.228000000000002</v>
      </c>
      <c r="AC7" s="201">
        <v>31.763999999999999</v>
      </c>
      <c r="AD7" s="201">
        <v>33.496669678677343</v>
      </c>
      <c r="AE7" s="201">
        <v>34.522570720843518</v>
      </c>
      <c r="AF7" s="201">
        <v>36.352402929808633</v>
      </c>
      <c r="AG7" s="201">
        <v>37.281147078760831</v>
      </c>
      <c r="AH7" s="201">
        <v>36.310391131607609</v>
      </c>
      <c r="AI7" s="201">
        <v>35.444892500091122</v>
      </c>
      <c r="AJ7" s="201">
        <v>34.568081135166999</v>
      </c>
      <c r="AK7" s="201">
        <v>33.729336104528755</v>
      </c>
      <c r="AL7" s="201">
        <v>32.877264330603232</v>
      </c>
      <c r="AM7" s="201">
        <v>32.059301481927669</v>
      </c>
      <c r="AN7" s="201">
        <v>31.295179891014762</v>
      </c>
      <c r="AO7" s="201">
        <v>29.905721907929564</v>
      </c>
      <c r="AP7" s="201">
        <v>27.587238609880739</v>
      </c>
      <c r="AQ7" s="201">
        <v>24.974109974148853</v>
      </c>
      <c r="AR7" s="201">
        <v>22.939370794231579</v>
      </c>
      <c r="AS7" s="201">
        <v>20.041036389550968</v>
      </c>
      <c r="AT7" s="201">
        <v>17.656237578741145</v>
      </c>
      <c r="AU7" s="201">
        <v>15.468085745438827</v>
      </c>
      <c r="AV7" s="201">
        <v>15.08707571222179</v>
      </c>
      <c r="AW7" s="201">
        <v>14.019368912591569</v>
      </c>
      <c r="AX7" s="201">
        <v>12.899277908828738</v>
      </c>
      <c r="AY7" s="201">
        <v>12.092538417075685</v>
      </c>
    </row>
    <row r="8" spans="2:51">
      <c r="O8" s="200" t="s">
        <v>392</v>
      </c>
      <c r="P8" s="201">
        <v>1.2</v>
      </c>
      <c r="Q8" s="201">
        <v>1.375</v>
      </c>
      <c r="R8" s="201">
        <v>3.4289999999999998</v>
      </c>
      <c r="S8" s="201">
        <v>5.1609999999999996</v>
      </c>
      <c r="T8" s="201">
        <v>7.069</v>
      </c>
      <c r="U8" s="201">
        <v>9.2880000000000003</v>
      </c>
      <c r="V8" s="201">
        <v>13.113</v>
      </c>
      <c r="W8" s="201">
        <v>20.085000000000001</v>
      </c>
      <c r="X8" s="201">
        <v>26.189</v>
      </c>
      <c r="Y8" s="201">
        <v>23.727</v>
      </c>
      <c r="Z8" s="201">
        <v>25.356999999999999</v>
      </c>
      <c r="AA8" s="201">
        <v>21.864999999999998</v>
      </c>
      <c r="AB8" s="201">
        <v>27.858000000000001</v>
      </c>
      <c r="AC8" s="201">
        <v>28.521999999999998</v>
      </c>
      <c r="AD8" s="201">
        <v>26.712681860048452</v>
      </c>
      <c r="AE8" s="201">
        <v>26.404176850128536</v>
      </c>
      <c r="AF8" s="201">
        <v>25.765258742104763</v>
      </c>
      <c r="AG8" s="201">
        <v>25.052896124114408</v>
      </c>
      <c r="AH8" s="201">
        <v>24.533166804275407</v>
      </c>
      <c r="AI8" s="201">
        <v>23.362023066435842</v>
      </c>
      <c r="AJ8" s="201">
        <v>22.310433886803345</v>
      </c>
      <c r="AK8" s="201">
        <v>21.289122888332685</v>
      </c>
      <c r="AL8" s="201">
        <v>20.489768187324774</v>
      </c>
      <c r="AM8" s="201">
        <v>19.738565715891994</v>
      </c>
      <c r="AN8" s="201">
        <v>18.985749693128049</v>
      </c>
      <c r="AO8" s="201">
        <v>18.215468430988096</v>
      </c>
      <c r="AP8" s="201">
        <v>17.451643560300891</v>
      </c>
      <c r="AQ8" s="201">
        <v>16.671109855918466</v>
      </c>
      <c r="AR8" s="201">
        <v>15.930696040576931</v>
      </c>
      <c r="AS8" s="201">
        <v>15.160667723958937</v>
      </c>
      <c r="AT8" s="201">
        <v>14.782172091685201</v>
      </c>
      <c r="AU8" s="201">
        <v>14.40741127557974</v>
      </c>
      <c r="AV8" s="201">
        <v>14.056310507477781</v>
      </c>
      <c r="AW8" s="201">
        <v>13.690917170866022</v>
      </c>
      <c r="AX8" s="201">
        <v>13.329165948481995</v>
      </c>
      <c r="AY8" s="201">
        <v>12.962333097494986</v>
      </c>
    </row>
    <row r="9" spans="2:51">
      <c r="O9" s="200" t="s">
        <v>385</v>
      </c>
      <c r="P9" s="201">
        <v>0</v>
      </c>
      <c r="Q9" s="201">
        <v>0</v>
      </c>
      <c r="R9" s="201">
        <v>0</v>
      </c>
      <c r="S9" s="201">
        <v>0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0</v>
      </c>
      <c r="Z9" s="201">
        <v>0</v>
      </c>
      <c r="AA9" s="201">
        <v>0</v>
      </c>
      <c r="AB9" s="201">
        <v>0</v>
      </c>
      <c r="AC9" s="201">
        <v>0</v>
      </c>
      <c r="AD9" s="201">
        <v>0</v>
      </c>
      <c r="AE9" s="201">
        <v>0</v>
      </c>
      <c r="AF9" s="201">
        <v>0</v>
      </c>
      <c r="AG9" s="201">
        <v>0</v>
      </c>
      <c r="AH9" s="201">
        <v>0</v>
      </c>
      <c r="AI9" s="201">
        <v>0</v>
      </c>
      <c r="AJ9" s="201">
        <v>1.1356074331969488</v>
      </c>
      <c r="AK9" s="201">
        <v>2.2712556279725238</v>
      </c>
      <c r="AL9" s="201">
        <v>4.2543569279673221</v>
      </c>
      <c r="AM9" s="201">
        <v>8.5183738525094643</v>
      </c>
      <c r="AN9" s="201">
        <v>12.789618600006527</v>
      </c>
      <c r="AO9" s="201">
        <v>17.050962248345758</v>
      </c>
      <c r="AP9" s="201">
        <v>22.736830285684675</v>
      </c>
      <c r="AQ9" s="201">
        <v>25.552497362599244</v>
      </c>
      <c r="AR9" s="201">
        <v>28.427479113968257</v>
      </c>
      <c r="AS9" s="201">
        <v>29.828480562400813</v>
      </c>
      <c r="AT9" s="201">
        <v>31.873951253293914</v>
      </c>
      <c r="AU9" s="201">
        <v>31.85503240868978</v>
      </c>
      <c r="AV9" s="201">
        <v>31.888803624333963</v>
      </c>
      <c r="AW9" s="201">
        <v>31.89108988096838</v>
      </c>
      <c r="AX9" s="201">
        <v>31.902218962771315</v>
      </c>
      <c r="AY9" s="201">
        <v>31.901471065612842</v>
      </c>
    </row>
    <row r="10" spans="2:51">
      <c r="O10" s="200" t="s">
        <v>400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7.6997319035000001E-3</v>
      </c>
      <c r="AD10" s="201">
        <v>6.4429886361751093E-2</v>
      </c>
      <c r="AE10" s="201">
        <v>0.10691984974509494</v>
      </c>
      <c r="AF10" s="201">
        <v>0.14934515486086886</v>
      </c>
      <c r="AG10" s="201">
        <v>0.20454236946464768</v>
      </c>
      <c r="AH10" s="201">
        <v>0.27372366383133812</v>
      </c>
      <c r="AI10" s="201">
        <v>0.35954100662621746</v>
      </c>
      <c r="AJ10" s="201">
        <v>0.4546769065960356</v>
      </c>
      <c r="AK10" s="201">
        <v>0.55291118059570676</v>
      </c>
      <c r="AL10" s="201">
        <v>0.6580028670076693</v>
      </c>
      <c r="AM10" s="201">
        <v>0.77885816231056526</v>
      </c>
      <c r="AN10" s="201">
        <v>0.90645348372954559</v>
      </c>
      <c r="AO10" s="201">
        <v>1.0381418935831963</v>
      </c>
      <c r="AP10" s="201">
        <v>1.1738319290339851</v>
      </c>
      <c r="AQ10" s="201">
        <v>1.311772390142766</v>
      </c>
      <c r="AR10" s="201">
        <v>1.4579977969410283</v>
      </c>
      <c r="AS10" s="201">
        <v>1.6045224192549827</v>
      </c>
      <c r="AT10" s="201">
        <v>1.7553787330685444</v>
      </c>
      <c r="AU10" s="201">
        <v>1.9065396121505376</v>
      </c>
      <c r="AV10" s="201">
        <v>2.0639681193560766</v>
      </c>
      <c r="AW10" s="201">
        <v>2.2227081792236598</v>
      </c>
      <c r="AX10" s="201">
        <v>2.3853845305088308</v>
      </c>
      <c r="AY10" s="201">
        <v>2.5506576102719687</v>
      </c>
    </row>
    <row r="11" spans="2:51">
      <c r="O11" s="200" t="s">
        <v>399</v>
      </c>
      <c r="P11" s="201">
        <v>0</v>
      </c>
      <c r="Q11" s="201">
        <v>0</v>
      </c>
      <c r="R11" s="201">
        <v>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5.48301703315364E-2</v>
      </c>
      <c r="AG11" s="201">
        <v>0.16447564887688601</v>
      </c>
      <c r="AH11" s="201">
        <v>0.31034522334707365</v>
      </c>
      <c r="AI11" s="201">
        <v>0.45693484034099241</v>
      </c>
      <c r="AJ11" s="201">
        <v>0.60331649315707692</v>
      </c>
      <c r="AK11" s="201">
        <v>0.7770124587359688</v>
      </c>
      <c r="AL11" s="201">
        <v>0.86755955350074621</v>
      </c>
      <c r="AM11" s="201">
        <v>0.86854449934064248</v>
      </c>
      <c r="AN11" s="201">
        <v>0.86936412011923903</v>
      </c>
      <c r="AO11" s="201">
        <v>0.86926916602180238</v>
      </c>
      <c r="AP11" s="201">
        <v>0.86935381765626762</v>
      </c>
      <c r="AQ11" s="201">
        <v>0.86845531056234693</v>
      </c>
      <c r="AR11" s="201">
        <v>0.86955084533949312</v>
      </c>
      <c r="AS11" s="201">
        <v>0.86895735751356651</v>
      </c>
      <c r="AT11" s="201">
        <v>0.86973495325020322</v>
      </c>
      <c r="AU11" s="201">
        <v>0.86921872040864046</v>
      </c>
      <c r="AV11" s="201">
        <v>0.87014022544659686</v>
      </c>
      <c r="AW11" s="201">
        <v>0.87020260984604747</v>
      </c>
      <c r="AX11" s="201">
        <v>0.87050628576512878</v>
      </c>
      <c r="AY11" s="201">
        <v>0.87048587811955658</v>
      </c>
    </row>
    <row r="12" spans="2:51">
      <c r="O12" s="200" t="s">
        <v>398</v>
      </c>
      <c r="P12" s="201">
        <v>0.26100000000000001</v>
      </c>
      <c r="Q12" s="201">
        <v>0.36599999999999999</v>
      </c>
      <c r="R12" s="201">
        <v>0.61</v>
      </c>
      <c r="S12" s="201">
        <v>0.59199999999999997</v>
      </c>
      <c r="T12" s="201">
        <v>2.3570000000000002</v>
      </c>
      <c r="U12" s="201">
        <v>2.2269999999999999</v>
      </c>
      <c r="V12" s="201">
        <v>3.6680000000000001</v>
      </c>
      <c r="W12" s="201">
        <v>7.6999999999999993</v>
      </c>
      <c r="X12" s="201">
        <v>9.5569999999999986</v>
      </c>
      <c r="Y12" s="201">
        <v>7.2330000000000005</v>
      </c>
      <c r="Z12" s="201">
        <v>9.5449999999999999</v>
      </c>
      <c r="AA12" s="201">
        <v>6.2640000000000002</v>
      </c>
      <c r="AB12" s="201">
        <v>8.0920000000000005</v>
      </c>
      <c r="AC12" s="201">
        <v>10.588999999999999</v>
      </c>
      <c r="AD12" s="201">
        <v>6.3337492640993993</v>
      </c>
      <c r="AE12" s="201">
        <v>4.426482698041232</v>
      </c>
      <c r="AF12" s="201">
        <v>3.6503373672776283</v>
      </c>
      <c r="AG12" s="201">
        <v>3.2850067953767095</v>
      </c>
      <c r="AH12" s="201">
        <v>2.9533561794393792</v>
      </c>
      <c r="AI12" s="201">
        <v>2.6611935176510402</v>
      </c>
      <c r="AJ12" s="201">
        <v>2.3957194553416454</v>
      </c>
      <c r="AK12" s="201">
        <v>2.1561862062679302</v>
      </c>
      <c r="AL12" s="201">
        <v>1.938632135278332</v>
      </c>
      <c r="AM12" s="201">
        <v>1.7467497689259164</v>
      </c>
      <c r="AN12" s="201">
        <v>1.5735583143698737</v>
      </c>
      <c r="AO12" s="201">
        <v>1.416047801798201</v>
      </c>
      <c r="AP12" s="201">
        <v>1.2745671301097778</v>
      </c>
      <c r="AQ12" s="201">
        <v>1.1459248389989047</v>
      </c>
      <c r="AR12" s="201">
        <v>1.0326333552173454</v>
      </c>
      <c r="AS12" s="201">
        <v>0.9287357039503884</v>
      </c>
      <c r="AT12" s="201">
        <v>0.83661011367871085</v>
      </c>
      <c r="AU12" s="201">
        <v>0.75250218793401091</v>
      </c>
      <c r="AV12" s="201">
        <v>0.67796996000628706</v>
      </c>
      <c r="AW12" s="201">
        <v>0.61021671014312817</v>
      </c>
      <c r="AX12" s="201">
        <v>0.54938669255110495</v>
      </c>
      <c r="AY12" s="201">
        <v>0.49443643174268997</v>
      </c>
    </row>
    <row r="13" spans="2:51">
      <c r="O13" s="200" t="s">
        <v>397</v>
      </c>
      <c r="P13" s="201">
        <v>0</v>
      </c>
      <c r="Q13" s="201">
        <v>0</v>
      </c>
      <c r="R13" s="201">
        <v>0</v>
      </c>
      <c r="S13" s="201">
        <v>0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6.4050000000000002</v>
      </c>
      <c r="Z13" s="201">
        <v>18.687999999999999</v>
      </c>
      <c r="AA13" s="201">
        <v>24.779</v>
      </c>
      <c r="AB13" s="201">
        <v>13.573</v>
      </c>
      <c r="AC13" s="201">
        <v>9.3810000000000002</v>
      </c>
      <c r="AD13" s="201">
        <v>6.9445930666449547</v>
      </c>
      <c r="AE13" s="201">
        <v>5.1232902801790932</v>
      </c>
      <c r="AF13" s="201">
        <v>4.0208791576460019</v>
      </c>
      <c r="AG13" s="201">
        <v>3.2895129775377199</v>
      </c>
      <c r="AH13" s="201">
        <v>2.920896219737164</v>
      </c>
      <c r="AI13" s="201">
        <v>2.924382978182352</v>
      </c>
      <c r="AJ13" s="201">
        <v>2.9251708759131008</v>
      </c>
      <c r="AK13" s="201">
        <v>2.9252233740648239</v>
      </c>
      <c r="AL13" s="201">
        <v>2.9223058644235662</v>
      </c>
      <c r="AM13" s="201">
        <v>2.9256235767263745</v>
      </c>
      <c r="AN13" s="201">
        <v>2.9283844046121734</v>
      </c>
      <c r="AO13" s="201">
        <v>2.9280645592313341</v>
      </c>
      <c r="AP13" s="201">
        <v>2.9283497015790072</v>
      </c>
      <c r="AQ13" s="201">
        <v>2.9253231513679046</v>
      </c>
      <c r="AR13" s="201">
        <v>2.9290133737751347</v>
      </c>
      <c r="AS13" s="201">
        <v>2.9270142568878033</v>
      </c>
      <c r="AT13" s="201">
        <v>2.9296335267375264</v>
      </c>
      <c r="AU13" s="201">
        <v>2.9278946371659469</v>
      </c>
      <c r="AV13" s="201">
        <v>2.9309986541359052</v>
      </c>
      <c r="AW13" s="201">
        <v>2.9312087910603704</v>
      </c>
      <c r="AX13" s="201">
        <v>2.9322316994193813</v>
      </c>
      <c r="AY13" s="201">
        <v>2.9321629578764008</v>
      </c>
    </row>
    <row r="14" spans="2:51">
      <c r="O14" s="200" t="s">
        <v>396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201">
        <v>0</v>
      </c>
      <c r="AA14" s="201">
        <v>0</v>
      </c>
      <c r="AB14" s="201">
        <v>0</v>
      </c>
      <c r="AC14" s="201">
        <v>0</v>
      </c>
      <c r="AD14" s="201">
        <v>0.11350762416809808</v>
      </c>
      <c r="AE14" s="201">
        <v>2.6648636619716184</v>
      </c>
      <c r="AF14" s="201">
        <v>2.420972286152387</v>
      </c>
      <c r="AG14" s="201">
        <v>2.7827163413233382</v>
      </c>
      <c r="AH14" s="201">
        <v>4.6853268532165711</v>
      </c>
      <c r="AI14" s="201">
        <v>6.8205051715815399</v>
      </c>
      <c r="AJ14" s="201">
        <v>10.886542819279384</v>
      </c>
      <c r="AK14" s="201">
        <v>12.219085193137984</v>
      </c>
      <c r="AL14" s="201">
        <v>11.711084786621647</v>
      </c>
      <c r="AM14" s="201">
        <v>8.6244333632764683</v>
      </c>
      <c r="AN14" s="201">
        <v>6.7033130775652827</v>
      </c>
      <c r="AO14" s="201">
        <v>4.7269974184656975</v>
      </c>
      <c r="AP14" s="201">
        <v>3.7419666430273875</v>
      </c>
      <c r="AQ14" s="201">
        <v>4.6786462544433318</v>
      </c>
      <c r="AR14" s="201">
        <v>4.3067368544956732</v>
      </c>
      <c r="AS14" s="201">
        <v>6.4781564528461706</v>
      </c>
      <c r="AT14" s="201">
        <v>6.6331099840901997</v>
      </c>
      <c r="AU14" s="201">
        <v>9.6866508526325195</v>
      </c>
      <c r="AV14" s="201">
        <v>10.375005739748868</v>
      </c>
      <c r="AW14" s="201">
        <v>11.566648168937208</v>
      </c>
      <c r="AX14" s="201">
        <v>13.340734688037129</v>
      </c>
      <c r="AY14" s="201">
        <v>14.778157644533142</v>
      </c>
    </row>
    <row r="15" spans="2:51">
      <c r="O15" s="200" t="s">
        <v>395</v>
      </c>
      <c r="P15" s="201">
        <v>103.018</v>
      </c>
      <c r="Q15" s="201">
        <v>105.02200000000001</v>
      </c>
      <c r="R15" s="201">
        <v>103.727</v>
      </c>
      <c r="S15" s="201">
        <v>107.878</v>
      </c>
      <c r="T15" s="201">
        <v>103.91500000000001</v>
      </c>
      <c r="U15" s="201">
        <v>99.929000000000002</v>
      </c>
      <c r="V15" s="201">
        <v>97.686999999999998</v>
      </c>
      <c r="W15" s="201">
        <v>99.813999999999993</v>
      </c>
      <c r="X15" s="201">
        <v>104.295</v>
      </c>
      <c r="Y15" s="201">
        <v>100.212</v>
      </c>
      <c r="Z15" s="201">
        <v>112.572</v>
      </c>
      <c r="AA15" s="201">
        <v>96.215000000000003</v>
      </c>
      <c r="AB15" s="201">
        <v>87.846000000000004</v>
      </c>
      <c r="AC15" s="201">
        <v>87.316000000000003</v>
      </c>
      <c r="AD15" s="201">
        <v>73.665631380000008</v>
      </c>
      <c r="AE15" s="201">
        <v>73.248304060909078</v>
      </c>
      <c r="AF15" s="201">
        <v>72.414025808181819</v>
      </c>
      <c r="AG15" s="201">
        <v>72.060297335454536</v>
      </c>
      <c r="AH15" s="201">
        <v>71.987206075454552</v>
      </c>
      <c r="AI15" s="201">
        <v>72.029473080909099</v>
      </c>
      <c r="AJ15" s="201">
        <v>75.279549005454541</v>
      </c>
      <c r="AK15" s="201">
        <v>75.920133033636375</v>
      </c>
      <c r="AL15" s="201">
        <v>75.718974652727283</v>
      </c>
      <c r="AM15" s="201">
        <v>75.260450420909095</v>
      </c>
      <c r="AN15" s="201">
        <v>76.051621584545444</v>
      </c>
      <c r="AO15" s="201">
        <v>76.150673426363653</v>
      </c>
      <c r="AP15" s="201">
        <v>77.763781677272732</v>
      </c>
      <c r="AQ15" s="201">
        <v>78.127839138181827</v>
      </c>
      <c r="AR15" s="201">
        <v>77.89347817454545</v>
      </c>
      <c r="AS15" s="201">
        <v>77.837570866363635</v>
      </c>
      <c r="AT15" s="201">
        <v>77.33682823454545</v>
      </c>
      <c r="AU15" s="201">
        <v>77.873335440000005</v>
      </c>
      <c r="AV15" s="201">
        <v>77.950272542727276</v>
      </c>
      <c r="AW15" s="201">
        <v>77.802360423636372</v>
      </c>
      <c r="AX15" s="201">
        <v>78.208906716363629</v>
      </c>
      <c r="AY15" s="201">
        <v>78.58224310272729</v>
      </c>
    </row>
    <row r="16" spans="2:51">
      <c r="O16" s="200" t="s">
        <v>394</v>
      </c>
      <c r="P16" s="199">
        <v>1.418198761381506E-2</v>
      </c>
      <c r="Q16" s="199">
        <v>1.6577479004399077E-2</v>
      </c>
      <c r="R16" s="199">
        <v>3.8938752687342731E-2</v>
      </c>
      <c r="S16" s="199">
        <v>5.3328760266226655E-2</v>
      </c>
      <c r="T16" s="199">
        <v>9.0708752345667124E-2</v>
      </c>
      <c r="U16" s="199">
        <v>0.11523181458835774</v>
      </c>
      <c r="V16" s="199">
        <v>0.17178334885911123</v>
      </c>
      <c r="W16" s="199">
        <v>0.27836776404111652</v>
      </c>
      <c r="X16" s="199">
        <v>0.34273934512680371</v>
      </c>
      <c r="Y16" s="199">
        <v>0.3728595377799066</v>
      </c>
      <c r="Z16" s="199">
        <v>0.47605088299044168</v>
      </c>
      <c r="AA16" s="199">
        <v>0.54989346775450809</v>
      </c>
      <c r="AB16" s="199">
        <v>0.56374792250073991</v>
      </c>
      <c r="AC16" s="199">
        <v>0.55536213294241599</v>
      </c>
      <c r="AD16" s="199">
        <v>0.54441306025171954</v>
      </c>
      <c r="AE16" s="199">
        <v>0.52723150365648452</v>
      </c>
      <c r="AF16" s="199">
        <v>0.495172684476401</v>
      </c>
      <c r="AG16" s="199">
        <v>0.47751859915545997</v>
      </c>
      <c r="AH16" s="199">
        <v>0.48748587380770814</v>
      </c>
      <c r="AI16" s="199">
        <v>0.49657595986677922</v>
      </c>
      <c r="AJ16" s="199">
        <v>0.5116644234219121</v>
      </c>
      <c r="AK16" s="199">
        <v>0.50829228189980002</v>
      </c>
      <c r="AL16" s="199">
        <v>0.48946504021780768</v>
      </c>
      <c r="AM16" s="199">
        <v>0.4389473121681286</v>
      </c>
      <c r="AN16" s="199">
        <v>0.39698043066856231</v>
      </c>
      <c r="AO16" s="199">
        <v>0.35832353126685035</v>
      </c>
      <c r="AP16" s="199">
        <v>0.32658554518882743</v>
      </c>
      <c r="AQ16" s="199">
        <v>0.325377027972928</v>
      </c>
      <c r="AR16" s="199">
        <v>0.31066888000352538</v>
      </c>
      <c r="AS16" s="199">
        <v>0.32753558280247419</v>
      </c>
      <c r="AT16" s="199">
        <v>0.32560846224287421</v>
      </c>
      <c r="AU16" s="199">
        <v>0.3566619921489293</v>
      </c>
      <c r="AV16" s="199">
        <v>0.35972016449331823</v>
      </c>
      <c r="AW16" s="199">
        <v>0.37015574700041604</v>
      </c>
      <c r="AX16" s="199">
        <v>0.38552538699765526</v>
      </c>
      <c r="AY16" s="199">
        <v>0.39661746599551478</v>
      </c>
    </row>
  </sheetData>
  <pageMargins left="0.7" right="0.7" top="0.75" bottom="0.75" header="0.3" footer="0.3"/>
  <pageSetup paperSize="9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410</v>
      </c>
    </row>
    <row r="4" spans="3:40">
      <c r="Q4" s="219" t="s">
        <v>5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95.58</v>
      </c>
      <c r="S7" s="214">
        <v>98.976521044526848</v>
      </c>
      <c r="T7" s="214">
        <v>101.03071446767562</v>
      </c>
      <c r="U7" s="214">
        <v>102.81522262572014</v>
      </c>
      <c r="V7" s="214">
        <v>102.99380490184681</v>
      </c>
      <c r="W7" s="214">
        <v>100.06519221475379</v>
      </c>
      <c r="X7" s="214">
        <v>92.453447988822006</v>
      </c>
      <c r="Y7" s="214">
        <v>85.413743111828111</v>
      </c>
      <c r="Z7" s="214">
        <v>75.017038039857511</v>
      </c>
      <c r="AA7" s="214">
        <v>66.208872448374606</v>
      </c>
      <c r="AB7" s="214">
        <v>57.123335655060892</v>
      </c>
      <c r="AC7" s="214">
        <v>52.438498141771817</v>
      </c>
      <c r="AD7" s="214">
        <v>47.333496924442663</v>
      </c>
      <c r="AE7" s="214">
        <v>42.365661208081491</v>
      </c>
      <c r="AF7" s="214">
        <v>38.535440223444589</v>
      </c>
      <c r="AG7" s="214">
        <v>34.51001029408129</v>
      </c>
      <c r="AH7" s="214">
        <v>29.783685067227314</v>
      </c>
      <c r="AI7" s="214">
        <v>25.943669260477094</v>
      </c>
      <c r="AJ7" s="214">
        <v>23.34884092503928</v>
      </c>
      <c r="AK7" s="214">
        <v>20.982570675152381</v>
      </c>
      <c r="AL7" s="214">
        <v>21.484217220576394</v>
      </c>
      <c r="AM7" s="214">
        <v>19.976489339985879</v>
      </c>
    </row>
    <row r="8" spans="3:40">
      <c r="Q8" s="215" t="s">
        <v>392</v>
      </c>
      <c r="R8" s="214">
        <v>111.35</v>
      </c>
      <c r="S8" s="214">
        <v>111.35</v>
      </c>
      <c r="T8" s="214">
        <v>111.35</v>
      </c>
      <c r="U8" s="214">
        <v>111.35</v>
      </c>
      <c r="V8" s="214">
        <v>111.35</v>
      </c>
      <c r="W8" s="214">
        <v>111.35</v>
      </c>
      <c r="X8" s="214">
        <v>111.35</v>
      </c>
      <c r="Y8" s="214">
        <v>111.35</v>
      </c>
      <c r="Z8" s="214">
        <v>111.35</v>
      </c>
      <c r="AA8" s="214">
        <v>111.35</v>
      </c>
      <c r="AB8" s="214">
        <v>111.35</v>
      </c>
      <c r="AC8" s="214">
        <v>111.35</v>
      </c>
      <c r="AD8" s="214">
        <v>111.35</v>
      </c>
      <c r="AE8" s="214">
        <v>111.35</v>
      </c>
      <c r="AF8" s="214">
        <v>111.35</v>
      </c>
      <c r="AG8" s="214">
        <v>111.35</v>
      </c>
      <c r="AH8" s="214">
        <v>111.35</v>
      </c>
      <c r="AI8" s="214">
        <v>111.35</v>
      </c>
      <c r="AJ8" s="214">
        <v>111.35</v>
      </c>
      <c r="AK8" s="214">
        <v>111.35</v>
      </c>
      <c r="AL8" s="214">
        <v>111.35</v>
      </c>
      <c r="AM8" s="214">
        <v>111.35</v>
      </c>
    </row>
    <row r="9" spans="3:40">
      <c r="Q9" s="215" t="s">
        <v>397</v>
      </c>
      <c r="R9" s="214">
        <v>121.70787535410764</v>
      </c>
      <c r="S9" s="214">
        <v>121.70787535410764</v>
      </c>
      <c r="T9" s="214">
        <v>121.70787535410764</v>
      </c>
      <c r="U9" s="214">
        <v>121.70787535410764</v>
      </c>
      <c r="V9" s="214">
        <v>121.70787535410764</v>
      </c>
      <c r="W9" s="214">
        <v>121.70787535410764</v>
      </c>
      <c r="X9" s="214">
        <v>121.70787535410764</v>
      </c>
      <c r="Y9" s="214">
        <v>121.70787535410764</v>
      </c>
      <c r="Z9" s="214">
        <v>121.70787535410764</v>
      </c>
      <c r="AA9" s="214">
        <v>121.70787535410764</v>
      </c>
      <c r="AB9" s="214">
        <v>121.70787535410764</v>
      </c>
      <c r="AC9" s="214">
        <v>121.70787535410764</v>
      </c>
      <c r="AD9" s="214">
        <v>121.70787535410764</v>
      </c>
      <c r="AE9" s="214">
        <v>121.70787535410764</v>
      </c>
      <c r="AF9" s="214">
        <v>121.70787535410764</v>
      </c>
      <c r="AG9" s="214">
        <v>121.70787535410764</v>
      </c>
      <c r="AH9" s="214">
        <v>121.70787535410764</v>
      </c>
      <c r="AI9" s="214">
        <v>121.70787535410764</v>
      </c>
      <c r="AJ9" s="214">
        <v>121.70787535410764</v>
      </c>
      <c r="AK9" s="214">
        <v>121.70787535410764</v>
      </c>
      <c r="AL9" s="214">
        <v>121.70787535410764</v>
      </c>
      <c r="AM9" s="214">
        <v>121.70787535410764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103.65924657534245</v>
      </c>
      <c r="S11" s="214">
        <v>103.65924657534245</v>
      </c>
      <c r="T11" s="214">
        <v>103.65924657534245</v>
      </c>
      <c r="U11" s="214">
        <v>103.65924657534245</v>
      </c>
      <c r="V11" s="214">
        <v>103.65924657534245</v>
      </c>
      <c r="W11" s="214">
        <v>103.65924657534245</v>
      </c>
      <c r="X11" s="214">
        <v>103.65924657534245</v>
      </c>
      <c r="Y11" s="214">
        <v>103.65924657534245</v>
      </c>
      <c r="Z11" s="214">
        <v>103.65924657534245</v>
      </c>
      <c r="AA11" s="214">
        <v>103.65924657534245</v>
      </c>
      <c r="AB11" s="214">
        <v>103.65924657534245</v>
      </c>
      <c r="AC11" s="214">
        <v>103.65924657534245</v>
      </c>
      <c r="AD11" s="214">
        <v>103.65924657534245</v>
      </c>
      <c r="AE11" s="214">
        <v>103.65924657534245</v>
      </c>
      <c r="AF11" s="214">
        <v>103.65924657534245</v>
      </c>
      <c r="AG11" s="214">
        <v>103.65924657534245</v>
      </c>
      <c r="AH11" s="214">
        <v>103.65924657534245</v>
      </c>
      <c r="AI11" s="214">
        <v>103.65924657534245</v>
      </c>
      <c r="AJ11" s="214">
        <v>103.65924657534245</v>
      </c>
      <c r="AK11" s="214">
        <v>103.65924657534245</v>
      </c>
      <c r="AL11" s="214">
        <v>103.65924657534245</v>
      </c>
      <c r="AM11" s="214">
        <v>103.65924657534245</v>
      </c>
    </row>
    <row r="12" spans="3:40">
      <c r="Q12" s="215" t="s">
        <v>205</v>
      </c>
      <c r="R12" s="214">
        <v>124.1</v>
      </c>
      <c r="S12" s="214">
        <v>143.07045454545454</v>
      </c>
      <c r="T12" s="214">
        <v>160.01636363636362</v>
      </c>
      <c r="U12" s="214">
        <v>168.51636363636362</v>
      </c>
      <c r="V12" s="214">
        <v>168.51636363636362</v>
      </c>
      <c r="W12" s="214">
        <v>168.51636363636362</v>
      </c>
      <c r="X12" s="214">
        <v>168.51636363636362</v>
      </c>
      <c r="Y12" s="214">
        <v>168.51636363636362</v>
      </c>
      <c r="Z12" s="214">
        <v>168.51636363636362</v>
      </c>
      <c r="AA12" s="214">
        <v>168.51636363636362</v>
      </c>
      <c r="AB12" s="214">
        <v>168.51636363636362</v>
      </c>
      <c r="AC12" s="214">
        <v>168.51636363636362</v>
      </c>
      <c r="AD12" s="214">
        <v>168.51636363636362</v>
      </c>
      <c r="AE12" s="214">
        <v>168.51636363636362</v>
      </c>
      <c r="AF12" s="214">
        <v>168.51636363636362</v>
      </c>
      <c r="AG12" s="214">
        <v>168.51636363636362</v>
      </c>
      <c r="AH12" s="214">
        <v>168.51636363636362</v>
      </c>
      <c r="AI12" s="214">
        <v>168.51636363636362</v>
      </c>
      <c r="AJ12" s="214">
        <v>168.51636363636362</v>
      </c>
      <c r="AK12" s="214">
        <v>168.51636363636362</v>
      </c>
      <c r="AL12" s="214">
        <v>168.51636363636362</v>
      </c>
      <c r="AM12" s="214">
        <v>168.51636363636362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0.10521209005124998</v>
      </c>
      <c r="S14" s="214">
        <v>0.12888481031278126</v>
      </c>
      <c r="T14" s="214">
        <v>0.16819467745817951</v>
      </c>
      <c r="U14" s="214">
        <v>0.35747012271482936</v>
      </c>
      <c r="V14" s="214">
        <v>0.7072046251263715</v>
      </c>
      <c r="W14" s="214">
        <v>1.1688719392612976</v>
      </c>
      <c r="X14" s="214">
        <v>1.6441968337503672</v>
      </c>
      <c r="Y14" s="214">
        <v>2.043196833750367</v>
      </c>
      <c r="Z14" s="214">
        <v>2.5170093337503672</v>
      </c>
      <c r="AA14" s="214">
        <v>2.7663843337503669</v>
      </c>
      <c r="AB14" s="214">
        <v>2.7663843337503669</v>
      </c>
      <c r="AC14" s="214">
        <v>2.7663843337503669</v>
      </c>
      <c r="AD14" s="214">
        <v>2.7663843337503669</v>
      </c>
      <c r="AE14" s="214">
        <v>2.7663843337503669</v>
      </c>
      <c r="AF14" s="214">
        <v>2.7663843337503669</v>
      </c>
      <c r="AG14" s="214">
        <v>2.7663843337503669</v>
      </c>
      <c r="AH14" s="214">
        <v>2.7663843337503669</v>
      </c>
      <c r="AI14" s="214">
        <v>2.7663843337503669</v>
      </c>
      <c r="AJ14" s="214">
        <v>2.7663843337503669</v>
      </c>
      <c r="AK14" s="214">
        <v>2.7663843337503669</v>
      </c>
      <c r="AL14" s="214">
        <v>2.7663843337503669</v>
      </c>
      <c r="AM14" s="214">
        <v>2.7663843337503669</v>
      </c>
    </row>
    <row r="15" spans="3:40">
      <c r="Q15" s="215" t="s">
        <v>406</v>
      </c>
      <c r="R15" s="214">
        <v>565.84018990909078</v>
      </c>
      <c r="S15" s="214">
        <v>559.60600809090909</v>
      </c>
      <c r="T15" s="214">
        <v>554.28627445454549</v>
      </c>
      <c r="U15" s="214">
        <v>553.26318354545447</v>
      </c>
      <c r="V15" s="214">
        <v>554.08429118181823</v>
      </c>
      <c r="W15" s="214">
        <v>549.35665481818171</v>
      </c>
      <c r="X15" s="214">
        <v>555.7468366363637</v>
      </c>
      <c r="Y15" s="214">
        <v>554.65729127272721</v>
      </c>
      <c r="Z15" s="214">
        <v>561.7510185454546</v>
      </c>
      <c r="AA15" s="214">
        <v>557.53956400000004</v>
      </c>
      <c r="AB15" s="214">
        <v>544.30247309090907</v>
      </c>
      <c r="AC15" s="214">
        <v>545.99710945454547</v>
      </c>
      <c r="AD15" s="214">
        <v>545.5017458181818</v>
      </c>
      <c r="AE15" s="214">
        <v>547.87092763636372</v>
      </c>
      <c r="AF15" s="214">
        <v>544.09274581818192</v>
      </c>
      <c r="AG15" s="214">
        <v>540.98165490909105</v>
      </c>
      <c r="AH15" s="214">
        <v>540.16729127272731</v>
      </c>
      <c r="AI15" s="214">
        <v>539.40420036363639</v>
      </c>
      <c r="AJ15" s="214">
        <v>537.77220036363644</v>
      </c>
      <c r="AK15" s="214">
        <v>538.54974581818192</v>
      </c>
      <c r="AL15" s="214">
        <v>536.13837209090923</v>
      </c>
      <c r="AM15" s="214">
        <v>535.56209936363632</v>
      </c>
    </row>
    <row r="16" spans="3:40">
      <c r="Q16" s="215" t="s">
        <v>405</v>
      </c>
      <c r="R16" s="214">
        <v>483.83870527272728</v>
      </c>
      <c r="S16" s="214">
        <v>480.52777200000003</v>
      </c>
      <c r="T16" s="214">
        <v>478.34118514545457</v>
      </c>
      <c r="U16" s="214">
        <v>475.06715597272728</v>
      </c>
      <c r="V16" s="214">
        <v>469.60917392727276</v>
      </c>
      <c r="W16" s="214">
        <v>468.64325880909092</v>
      </c>
      <c r="X16" s="214">
        <v>467.63137939090899</v>
      </c>
      <c r="Y16" s="214">
        <v>494.21245166363639</v>
      </c>
      <c r="Z16" s="214">
        <v>491.37032259090898</v>
      </c>
      <c r="AA16" s="214">
        <v>486.94303463636368</v>
      </c>
      <c r="AB16" s="214">
        <v>482.59688360909092</v>
      </c>
      <c r="AC16" s="214">
        <v>483.88703865454551</v>
      </c>
      <c r="AD16" s="214">
        <v>485.60045113636363</v>
      </c>
      <c r="AE16" s="214">
        <v>489.09652645454543</v>
      </c>
      <c r="AF16" s="214">
        <v>489.64556897272723</v>
      </c>
      <c r="AG16" s="214">
        <v>481.54587314545449</v>
      </c>
      <c r="AH16" s="214">
        <v>486.96856035454545</v>
      </c>
      <c r="AI16" s="214">
        <v>485.24497559090912</v>
      </c>
      <c r="AJ16" s="214">
        <v>490.06595945454541</v>
      </c>
      <c r="AK16" s="214">
        <v>490.75018221818186</v>
      </c>
      <c r="AL16" s="214">
        <v>489.64631216363637</v>
      </c>
      <c r="AM16" s="214">
        <v>488.04622730909097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C1:BC17"/>
  <sheetViews>
    <sheetView workbookViewId="0"/>
  </sheetViews>
  <sheetFormatPr defaultRowHeight="15"/>
  <cols>
    <col min="1" max="16" width="9.140625" style="9"/>
    <col min="17" max="17" width="22.5703125" style="9" bestFit="1" customWidth="1"/>
    <col min="18" max="50" width="9.140625" style="9"/>
    <col min="51" max="51" width="8.85546875" style="9" bestFit="1" customWidth="1"/>
    <col min="52" max="52" width="12" style="9" bestFit="1" customWidth="1"/>
    <col min="53" max="53" width="11.42578125" style="9" bestFit="1" customWidth="1"/>
    <col min="54" max="54" width="13.42578125" style="9" bestFit="1" customWidth="1"/>
    <col min="55" max="55" width="8.5703125" style="9" bestFit="1" customWidth="1"/>
    <col min="56" max="16384" width="9.140625" style="9"/>
  </cols>
  <sheetData>
    <row r="1" spans="3:55">
      <c r="C1" s="187" t="s">
        <v>411</v>
      </c>
    </row>
    <row r="3" spans="3:55" ht="15.75">
      <c r="Q3" s="182"/>
      <c r="R3" s="188" t="s">
        <v>366</v>
      </c>
      <c r="S3" s="188" t="s">
        <v>365</v>
      </c>
      <c r="T3" s="188" t="s">
        <v>364</v>
      </c>
      <c r="U3" s="188" t="s">
        <v>363</v>
      </c>
      <c r="V3" s="188" t="s">
        <v>362</v>
      </c>
      <c r="W3" s="188" t="s">
        <v>361</v>
      </c>
      <c r="X3" s="188" t="s">
        <v>360</v>
      </c>
      <c r="Y3" s="188" t="s">
        <v>359</v>
      </c>
      <c r="Z3" s="188" t="s">
        <v>358</v>
      </c>
      <c r="AA3" s="188" t="s">
        <v>357</v>
      </c>
      <c r="AB3" s="188" t="s">
        <v>356</v>
      </c>
      <c r="AC3" s="188" t="s">
        <v>355</v>
      </c>
      <c r="AD3" s="188" t="s">
        <v>354</v>
      </c>
      <c r="AE3" s="188" t="s">
        <v>353</v>
      </c>
      <c r="AF3" s="188" t="s">
        <v>352</v>
      </c>
      <c r="AG3" s="188" t="s">
        <v>351</v>
      </c>
      <c r="AH3" s="188" t="s">
        <v>350</v>
      </c>
      <c r="AI3" s="188" t="s">
        <v>349</v>
      </c>
      <c r="AJ3" s="188" t="s">
        <v>348</v>
      </c>
      <c r="AK3" s="188" t="s">
        <v>347</v>
      </c>
      <c r="AL3" s="188" t="s">
        <v>346</v>
      </c>
      <c r="AM3" s="188" t="s">
        <v>345</v>
      </c>
      <c r="AY3" s="26"/>
      <c r="AZ3" s="26"/>
      <c r="BA3" s="222"/>
      <c r="BB3" s="26"/>
      <c r="BC3" s="26"/>
    </row>
    <row r="4" spans="3:55">
      <c r="Q4" s="182" t="s">
        <v>344</v>
      </c>
      <c r="R4" s="223">
        <v>77.1655122020058</v>
      </c>
      <c r="S4" s="223">
        <v>104.02214158696114</v>
      </c>
      <c r="T4" s="223">
        <v>124.21279227245992</v>
      </c>
      <c r="U4" s="223">
        <v>137.66925458066777</v>
      </c>
      <c r="V4" s="223">
        <v>148.48283514651371</v>
      </c>
      <c r="W4" s="223">
        <v>140.51873394206308</v>
      </c>
      <c r="X4" s="223">
        <v>145.44354511052495</v>
      </c>
      <c r="Y4" s="223">
        <v>127.54067776307545</v>
      </c>
      <c r="Z4" s="223">
        <v>130.61862479681281</v>
      </c>
      <c r="AA4" s="223">
        <v>137.78945477388186</v>
      </c>
      <c r="AB4" s="223">
        <v>134.99422061764579</v>
      </c>
      <c r="AC4" s="223">
        <v>136.98693451668822</v>
      </c>
      <c r="AD4" s="223">
        <v>138.11551901421251</v>
      </c>
      <c r="AE4" s="223">
        <v>151.83629190181432</v>
      </c>
      <c r="AF4" s="223">
        <v>152.46921545064475</v>
      </c>
      <c r="AG4" s="223">
        <v>156.92464615972301</v>
      </c>
      <c r="AH4" s="223">
        <v>158.88047228293379</v>
      </c>
      <c r="AI4" s="223">
        <v>165.95435356864374</v>
      </c>
      <c r="AJ4" s="223">
        <v>182.31910037547078</v>
      </c>
      <c r="AK4" s="223">
        <v>191.80180964210325</v>
      </c>
      <c r="AL4" s="223">
        <v>201.72824675962477</v>
      </c>
      <c r="AM4" s="223">
        <v>209.01219732595263</v>
      </c>
      <c r="AY4" s="26"/>
      <c r="AZ4" s="26"/>
      <c r="BA4" s="26"/>
      <c r="BB4" s="26"/>
      <c r="BC4" s="26"/>
    </row>
    <row r="5" spans="3:55" ht="15.75">
      <c r="Q5" s="182" t="s">
        <v>343</v>
      </c>
      <c r="R5" s="223">
        <v>74.811994810753674</v>
      </c>
      <c r="S5" s="223">
        <v>100.52353981744358</v>
      </c>
      <c r="T5" s="223">
        <v>121.79395805839459</v>
      </c>
      <c r="U5" s="223">
        <v>135.41925019610596</v>
      </c>
      <c r="V5" s="223">
        <v>143.45901948091444</v>
      </c>
      <c r="W5" s="223">
        <v>141.53608511651993</v>
      </c>
      <c r="X5" s="223">
        <v>139.43566053462723</v>
      </c>
      <c r="Y5" s="223">
        <v>111.9566968855035</v>
      </c>
      <c r="Z5" s="223">
        <v>114.96963304107027</v>
      </c>
      <c r="AA5" s="223">
        <v>120.28666707248544</v>
      </c>
      <c r="AB5" s="223">
        <v>117.40916848094838</v>
      </c>
      <c r="AC5" s="223">
        <v>111.52304969891526</v>
      </c>
      <c r="AD5" s="223">
        <v>106.85526285065498</v>
      </c>
      <c r="AE5" s="223">
        <v>110.88387371057098</v>
      </c>
      <c r="AF5" s="223">
        <v>122.05957829290077</v>
      </c>
      <c r="AG5" s="223">
        <v>118.76377462888814</v>
      </c>
      <c r="AH5" s="223">
        <v>119.79198456557356</v>
      </c>
      <c r="AI5" s="223">
        <v>122.40782491825252</v>
      </c>
      <c r="AJ5" s="223">
        <v>133.7255921396436</v>
      </c>
      <c r="AK5" s="223">
        <v>134.72364552876422</v>
      </c>
      <c r="AL5" s="223">
        <v>135.64481496824334</v>
      </c>
      <c r="AM5" s="223">
        <v>137.09203651239881</v>
      </c>
      <c r="AY5" s="222"/>
      <c r="AZ5" s="222"/>
      <c r="BA5" s="26"/>
      <c r="BB5" s="222"/>
      <c r="BC5" s="222"/>
    </row>
    <row r="6" spans="3:55" ht="15.75">
      <c r="Q6" s="182" t="s">
        <v>342</v>
      </c>
      <c r="R6" s="223">
        <v>72.663628746774009</v>
      </c>
      <c r="S6" s="223">
        <v>98.365210329744173</v>
      </c>
      <c r="T6" s="223">
        <v>119.59120956549293</v>
      </c>
      <c r="U6" s="223">
        <v>133.3390223415214</v>
      </c>
      <c r="V6" s="223">
        <v>139.32532116551408</v>
      </c>
      <c r="W6" s="223">
        <v>137.82429091073783</v>
      </c>
      <c r="X6" s="223">
        <v>131.69975099747711</v>
      </c>
      <c r="Y6" s="223">
        <v>98.477973847755777</v>
      </c>
      <c r="Z6" s="223">
        <v>91.397210348512601</v>
      </c>
      <c r="AA6" s="223">
        <v>87.265707711575033</v>
      </c>
      <c r="AB6" s="223">
        <v>82.52632194553405</v>
      </c>
      <c r="AC6" s="223">
        <v>76.551329386790314</v>
      </c>
      <c r="AD6" s="223">
        <v>69.732915687643072</v>
      </c>
      <c r="AE6" s="223">
        <v>61.269004653100126</v>
      </c>
      <c r="AF6" s="223">
        <v>56.889741150281452</v>
      </c>
      <c r="AG6" s="223">
        <v>60.964007048190865</v>
      </c>
      <c r="AH6" s="223">
        <v>50.814994612245926</v>
      </c>
      <c r="AI6" s="223">
        <v>48.698563569132034</v>
      </c>
      <c r="AJ6" s="223">
        <v>41.282751370057952</v>
      </c>
      <c r="AK6" s="223">
        <v>38.232258356534658</v>
      </c>
      <c r="AL6" s="223">
        <v>39.837774956504063</v>
      </c>
      <c r="AM6" s="223">
        <v>39.930131930459027</v>
      </c>
      <c r="AU6" s="221"/>
      <c r="AY6" s="26"/>
      <c r="AZ6" s="26"/>
      <c r="BA6" s="26"/>
      <c r="BB6" s="26"/>
      <c r="BC6" s="26"/>
    </row>
    <row r="7" spans="3:55" ht="15.75">
      <c r="Q7" s="182" t="s">
        <v>341</v>
      </c>
      <c r="R7" s="223">
        <v>73.951041883652294</v>
      </c>
      <c r="S7" s="223">
        <v>98.698915334020342</v>
      </c>
      <c r="T7" s="223">
        <v>118.42852089371814</v>
      </c>
      <c r="U7" s="223">
        <v>133.39119522126941</v>
      </c>
      <c r="V7" s="223">
        <v>143.00667813262027</v>
      </c>
      <c r="W7" s="223">
        <v>141.59952853963421</v>
      </c>
      <c r="X7" s="223">
        <v>141.44185350096672</v>
      </c>
      <c r="Y7" s="223">
        <v>124.0623574451115</v>
      </c>
      <c r="Z7" s="223">
        <v>130.81544314071181</v>
      </c>
      <c r="AA7" s="223">
        <v>135.55767866163296</v>
      </c>
      <c r="AB7" s="223">
        <v>151.64962817568505</v>
      </c>
      <c r="AC7" s="223">
        <v>154.67548982264827</v>
      </c>
      <c r="AD7" s="223">
        <v>169.39161495699608</v>
      </c>
      <c r="AE7" s="223">
        <v>172.99935803805636</v>
      </c>
      <c r="AF7" s="223">
        <v>181.79930702784912</v>
      </c>
      <c r="AG7" s="223">
        <v>183.94759623929525</v>
      </c>
      <c r="AH7" s="223">
        <v>183.78332256120882</v>
      </c>
      <c r="AI7" s="223">
        <v>187.83359429245087</v>
      </c>
      <c r="AJ7" s="223">
        <v>181.63744126150368</v>
      </c>
      <c r="AK7" s="223">
        <v>182.84613085756399</v>
      </c>
      <c r="AL7" s="223">
        <v>181.19618674999043</v>
      </c>
      <c r="AM7" s="223">
        <v>178.37862584569592</v>
      </c>
      <c r="AY7" s="222"/>
      <c r="AZ7" s="222"/>
      <c r="BA7" s="26"/>
      <c r="BB7" s="222"/>
      <c r="BC7" s="222"/>
    </row>
    <row r="8" spans="3:55">
      <c r="AY8" s="26"/>
      <c r="AZ8" s="26"/>
      <c r="BA8" s="26"/>
      <c r="BB8" s="26"/>
      <c r="BC8" s="26"/>
    </row>
    <row r="9" spans="3:55" ht="15.75">
      <c r="AY9" s="26"/>
      <c r="AZ9" s="222"/>
      <c r="BA9" s="26"/>
      <c r="BB9" s="222"/>
      <c r="BC9" s="26"/>
    </row>
    <row r="12" spans="3:55" ht="15.75">
      <c r="AU12" s="221"/>
    </row>
    <row r="13" spans="3:55" ht="15.75">
      <c r="AU13" s="221"/>
    </row>
    <row r="17" spans="17:17">
      <c r="Q17" s="2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114</vt:i4>
      </vt:variant>
      <vt:variant>
        <vt:lpstr>Named Ranges</vt:lpstr>
      </vt:variant>
      <vt:variant>
        <vt:i4>1</vt:i4>
      </vt:variant>
    </vt:vector>
  </HeadingPairs>
  <TitlesOfParts>
    <vt:vector size="115" baseType="lpstr">
      <vt:lpstr>CONTENTS</vt:lpstr>
      <vt:lpstr>ECONOMIC BACKGROUND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HEAT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Figures 28-31</vt:lpstr>
      <vt:lpstr>Figure 32</vt:lpstr>
      <vt:lpstr>CONSUMER</vt:lpstr>
      <vt:lpstr>Figure 34</vt:lpstr>
      <vt:lpstr>Figure 35</vt:lpstr>
      <vt:lpstr>Figure 36</vt:lpstr>
      <vt:lpstr>Figure 37</vt:lpstr>
      <vt:lpstr>Figure 38</vt:lpstr>
      <vt:lpstr>Figure 40</vt:lpstr>
      <vt:lpstr>Figure 41</vt:lpstr>
      <vt:lpstr>Figure 43</vt:lpstr>
      <vt:lpstr>TRANSPORT</vt:lpstr>
      <vt:lpstr>Figure 45</vt:lpstr>
      <vt:lpstr>Figure 46</vt:lpstr>
      <vt:lpstr>Figure 47</vt:lpstr>
      <vt:lpstr>Figure 48</vt:lpstr>
      <vt:lpstr>Figure 49</vt:lpstr>
      <vt:lpstr>Figures 50-53</vt:lpstr>
      <vt:lpstr>POWER DEMAND</vt:lpstr>
      <vt:lpstr>Figure 54</vt:lpstr>
      <vt:lpstr>Figure 55</vt:lpstr>
      <vt:lpstr>Figure 56</vt:lpstr>
      <vt:lpstr>Figure 57</vt:lpstr>
      <vt:lpstr>Figures 58-61</vt:lpstr>
      <vt:lpstr>FLEXIBLE POWER SOURCES</vt:lpstr>
      <vt:lpstr>Figure 62</vt:lpstr>
      <vt:lpstr>Figure 63</vt:lpstr>
      <vt:lpstr>Figure 64</vt:lpstr>
      <vt:lpstr>Figure 65</vt:lpstr>
      <vt:lpstr>Figure 66</vt:lpstr>
      <vt:lpstr>Figure 67</vt:lpstr>
      <vt:lpstr>POWER SUPPLY</vt:lpstr>
      <vt:lpstr>Figure 69</vt:lpstr>
      <vt:lpstr>Figure 70</vt:lpstr>
      <vt:lpstr>Figure 71 - 74</vt:lpstr>
      <vt:lpstr>Figure 75</vt:lpstr>
      <vt:lpstr>Figure 76</vt:lpstr>
      <vt:lpstr>Figures 77 - 80</vt:lpstr>
      <vt:lpstr>Figure 81</vt:lpstr>
      <vt:lpstr>Figure 82</vt:lpstr>
      <vt:lpstr>Figures 83 - 86</vt:lpstr>
      <vt:lpstr>Figure 87</vt:lpstr>
      <vt:lpstr>Figure 88</vt:lpstr>
      <vt:lpstr>Figures 89 - 92</vt:lpstr>
      <vt:lpstr>Figure 93</vt:lpstr>
      <vt:lpstr>Figure 94</vt:lpstr>
      <vt:lpstr>Figure 95</vt:lpstr>
      <vt:lpstr>Figure 96</vt:lpstr>
      <vt:lpstr>Figure 97</vt:lpstr>
      <vt:lpstr>Figure 98</vt:lpstr>
      <vt:lpstr>Figure 99</vt:lpstr>
      <vt:lpstr>Figure 100</vt:lpstr>
      <vt:lpstr>Figure 101</vt:lpstr>
      <vt:lpstr>Figure 102</vt:lpstr>
      <vt:lpstr>Figures 103-106</vt:lpstr>
      <vt:lpstr>GAS DEMAND</vt:lpstr>
      <vt:lpstr>Figure 108</vt:lpstr>
      <vt:lpstr>Figure 110</vt:lpstr>
      <vt:lpstr>Figure 111</vt:lpstr>
      <vt:lpstr>Figure 112</vt:lpstr>
      <vt:lpstr>Figure 113</vt:lpstr>
      <vt:lpstr>Figure 114</vt:lpstr>
      <vt:lpstr>GAS SUPPLY</vt:lpstr>
      <vt:lpstr>Figure 116</vt:lpstr>
      <vt:lpstr>Figure 117</vt:lpstr>
      <vt:lpstr>Figure 118</vt:lpstr>
      <vt:lpstr>Figure 119</vt:lpstr>
      <vt:lpstr>Figure 120</vt:lpstr>
      <vt:lpstr>Figure 121</vt:lpstr>
      <vt:lpstr>Figure 122</vt:lpstr>
      <vt:lpstr>Figure 123</vt:lpstr>
      <vt:lpstr>Figure 124</vt:lpstr>
      <vt:lpstr>Figure 125</vt:lpstr>
      <vt:lpstr>Figure 126</vt:lpstr>
      <vt:lpstr>PROGRESS TOWARDS TARGETS</vt:lpstr>
      <vt:lpstr>Figure 130</vt:lpstr>
      <vt:lpstr>Figure 132</vt:lpstr>
      <vt:lpstr>Figures 133-136</vt:lpstr>
      <vt:lpstr>Figures 137-140</vt:lpstr>
      <vt:lpstr>EXTRA POWER SUPPLY</vt:lpstr>
      <vt:lpstr>AdditionalAnnex1</vt:lpstr>
      <vt:lpstr>EXTRA GAS SUPPLY</vt:lpstr>
      <vt:lpstr>UnDiv Peak LC</vt:lpstr>
      <vt:lpstr>Div Peak GG</vt:lpstr>
      <vt:lpstr>Div Peak SP</vt:lpstr>
      <vt:lpstr>Div Peak LC</vt:lpstr>
      <vt:lpstr>UnDiv Peak GG </vt:lpstr>
      <vt:lpstr>UnDiv Peak SP</vt:lpstr>
      <vt:lpstr>UnDiv Peak NP</vt:lpstr>
      <vt:lpstr>'Figures 133-136'!Print_Area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lauren.Moody</dc:creator>
  <cp:lastModifiedBy>Roop Phull</cp:lastModifiedBy>
  <dcterms:created xsi:type="dcterms:W3CDTF">2014-07-04T08:48:35Z</dcterms:created>
  <dcterms:modified xsi:type="dcterms:W3CDTF">2017-11-10T15:11:14Z</dcterms:modified>
</cp:coreProperties>
</file>