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andT\EBandET\Contracts\Services &amp; Projects\Firm Frequency Response Service\-Tender Round 120- Received December 2019\Post Tender Report\"/>
    </mc:Choice>
  </mc:AlternateContent>
  <bookViews>
    <workbookView xWindow="0" yWindow="0" windowWidth="20490" windowHeight="6930"/>
  </bookViews>
  <sheets>
    <sheet name="TR120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21" i="1" l="1"/>
  <c r="T121" i="1"/>
  <c r="Q121" i="1"/>
  <c r="N121" i="1"/>
  <c r="J121" i="1"/>
  <c r="U120" i="1"/>
  <c r="T120" i="1"/>
  <c r="Q120" i="1"/>
  <c r="N120" i="1"/>
  <c r="J120" i="1"/>
  <c r="U119" i="1"/>
  <c r="T119" i="1"/>
  <c r="Q119" i="1"/>
  <c r="N119" i="1"/>
  <c r="J119" i="1"/>
  <c r="U118" i="1"/>
  <c r="T118" i="1"/>
  <c r="Q118" i="1"/>
  <c r="N118" i="1"/>
  <c r="J118" i="1"/>
  <c r="T117" i="1"/>
  <c r="Q117" i="1"/>
  <c r="N117" i="1"/>
  <c r="J117" i="1"/>
  <c r="T116" i="1"/>
  <c r="Q116" i="1"/>
  <c r="N116" i="1"/>
  <c r="J116" i="1"/>
  <c r="T115" i="1"/>
  <c r="Q115" i="1"/>
  <c r="N115" i="1"/>
  <c r="J115" i="1"/>
  <c r="T114" i="1"/>
  <c r="Q114" i="1"/>
  <c r="N114" i="1"/>
  <c r="J114" i="1"/>
  <c r="T113" i="1"/>
  <c r="Q113" i="1"/>
  <c r="N113" i="1"/>
  <c r="J113" i="1"/>
  <c r="T112" i="1"/>
  <c r="Q112" i="1"/>
  <c r="N112" i="1"/>
  <c r="J112" i="1"/>
  <c r="T111" i="1"/>
  <c r="Q111" i="1"/>
  <c r="N111" i="1"/>
  <c r="J111" i="1"/>
  <c r="T110" i="1"/>
  <c r="Q110" i="1"/>
  <c r="N110" i="1"/>
  <c r="J110" i="1"/>
  <c r="T109" i="1"/>
  <c r="Q109" i="1"/>
  <c r="N109" i="1"/>
  <c r="J109" i="1"/>
  <c r="T108" i="1"/>
  <c r="Q108" i="1"/>
  <c r="N108" i="1"/>
  <c r="J108" i="1"/>
  <c r="T107" i="1"/>
  <c r="Q107" i="1"/>
  <c r="N107" i="1"/>
  <c r="J107" i="1"/>
  <c r="T106" i="1"/>
  <c r="Q106" i="1"/>
  <c r="N106" i="1"/>
  <c r="J106" i="1"/>
  <c r="T105" i="1"/>
  <c r="Q105" i="1"/>
  <c r="N105" i="1"/>
  <c r="J105" i="1"/>
  <c r="T104" i="1"/>
  <c r="Q104" i="1"/>
  <c r="N104" i="1"/>
  <c r="J104" i="1"/>
  <c r="J103" i="1"/>
  <c r="J102" i="1"/>
  <c r="J101" i="1"/>
  <c r="J100" i="1"/>
  <c r="J99" i="1"/>
  <c r="J98" i="1"/>
  <c r="T97" i="1"/>
  <c r="Q97" i="1"/>
  <c r="N97" i="1"/>
  <c r="J97" i="1"/>
  <c r="T96" i="1"/>
  <c r="Q96" i="1"/>
  <c r="N96" i="1"/>
  <c r="J96" i="1"/>
  <c r="T95" i="1"/>
  <c r="Q95" i="1"/>
  <c r="N95" i="1"/>
  <c r="J95" i="1"/>
  <c r="T94" i="1"/>
  <c r="Q94" i="1"/>
  <c r="N94" i="1"/>
  <c r="J94" i="1"/>
  <c r="T93" i="1"/>
  <c r="Q93" i="1"/>
  <c r="N93" i="1"/>
  <c r="J93" i="1"/>
  <c r="T92" i="1"/>
  <c r="Q92" i="1"/>
  <c r="N92" i="1"/>
  <c r="J92" i="1"/>
  <c r="T91" i="1"/>
  <c r="Q91" i="1"/>
  <c r="N91" i="1"/>
  <c r="J91" i="1"/>
  <c r="T90" i="1"/>
  <c r="Q90" i="1"/>
  <c r="N90" i="1"/>
  <c r="J90" i="1"/>
  <c r="T89" i="1"/>
  <c r="Q89" i="1"/>
  <c r="N89" i="1"/>
  <c r="J89" i="1"/>
  <c r="T88" i="1"/>
  <c r="Q88" i="1"/>
  <c r="N88" i="1"/>
  <c r="J88" i="1"/>
  <c r="T87" i="1"/>
  <c r="Q87" i="1"/>
  <c r="N87" i="1"/>
  <c r="J87" i="1"/>
  <c r="T86" i="1"/>
  <c r="Q86" i="1"/>
  <c r="N86" i="1"/>
  <c r="J86" i="1"/>
  <c r="T85" i="1"/>
  <c r="Q85" i="1"/>
  <c r="N85" i="1"/>
  <c r="J85" i="1"/>
  <c r="T84" i="1"/>
  <c r="Q84" i="1"/>
  <c r="N84" i="1"/>
  <c r="J84" i="1"/>
  <c r="T83" i="1"/>
  <c r="Q83" i="1"/>
  <c r="N83" i="1"/>
  <c r="J83" i="1"/>
  <c r="T82" i="1"/>
  <c r="Q82" i="1"/>
  <c r="N82" i="1"/>
  <c r="J82" i="1"/>
  <c r="T81" i="1"/>
  <c r="Q81" i="1"/>
  <c r="N81" i="1"/>
  <c r="J81" i="1"/>
  <c r="T80" i="1"/>
  <c r="Q80" i="1"/>
  <c r="N80" i="1"/>
  <c r="J80" i="1"/>
  <c r="T79" i="1"/>
  <c r="Q79" i="1"/>
  <c r="N79" i="1"/>
  <c r="J79" i="1"/>
  <c r="T78" i="1"/>
  <c r="Q78" i="1"/>
  <c r="N78" i="1"/>
  <c r="J78" i="1"/>
  <c r="T77" i="1"/>
  <c r="Q77" i="1"/>
  <c r="N77" i="1"/>
  <c r="J77" i="1"/>
  <c r="T76" i="1"/>
  <c r="Q76" i="1"/>
  <c r="N76" i="1"/>
  <c r="J76" i="1"/>
  <c r="T75" i="1"/>
  <c r="Q75" i="1"/>
  <c r="N75" i="1"/>
  <c r="J75" i="1"/>
  <c r="T74" i="1"/>
  <c r="Q74" i="1"/>
  <c r="N74" i="1"/>
  <c r="J74" i="1"/>
  <c r="J73" i="1"/>
  <c r="J72" i="1"/>
  <c r="J71" i="1"/>
  <c r="T70" i="1"/>
  <c r="Q70" i="1"/>
  <c r="N70" i="1"/>
  <c r="J70" i="1"/>
  <c r="T69" i="1"/>
  <c r="Q69" i="1"/>
  <c r="N69" i="1"/>
  <c r="J69" i="1"/>
  <c r="T68" i="1"/>
  <c r="Q68" i="1"/>
  <c r="N68" i="1"/>
  <c r="J68" i="1"/>
  <c r="T67" i="1"/>
  <c r="Q67" i="1"/>
  <c r="N67" i="1"/>
  <c r="J67" i="1"/>
  <c r="T66" i="1"/>
  <c r="Q66" i="1"/>
  <c r="N66" i="1"/>
  <c r="J66" i="1"/>
  <c r="T65" i="1"/>
  <c r="Q65" i="1"/>
  <c r="N65" i="1"/>
  <c r="J65" i="1"/>
  <c r="T64" i="1"/>
  <c r="Q64" i="1"/>
  <c r="N64" i="1"/>
  <c r="J64" i="1"/>
  <c r="T63" i="1"/>
  <c r="Q63" i="1"/>
  <c r="N63" i="1"/>
  <c r="J63" i="1"/>
  <c r="T62" i="1"/>
  <c r="Q62" i="1"/>
  <c r="N62" i="1"/>
  <c r="J62" i="1"/>
  <c r="T61" i="1"/>
  <c r="Q61" i="1"/>
  <c r="N61" i="1"/>
  <c r="J61" i="1"/>
  <c r="T60" i="1"/>
  <c r="Q60" i="1"/>
  <c r="N60" i="1"/>
  <c r="J60" i="1"/>
  <c r="T59" i="1"/>
  <c r="Q59" i="1"/>
  <c r="N59" i="1"/>
  <c r="J59" i="1"/>
  <c r="T58" i="1"/>
  <c r="Q58" i="1"/>
  <c r="N58" i="1"/>
  <c r="J58" i="1"/>
  <c r="T57" i="1"/>
  <c r="Q57" i="1"/>
  <c r="N57" i="1"/>
  <c r="J57" i="1"/>
  <c r="T56" i="1"/>
  <c r="Q56" i="1"/>
  <c r="N56" i="1"/>
  <c r="J56" i="1"/>
  <c r="T55" i="1"/>
  <c r="Q55" i="1"/>
  <c r="N55" i="1"/>
  <c r="J55" i="1"/>
  <c r="T54" i="1"/>
  <c r="Q54" i="1"/>
  <c r="N54" i="1"/>
  <c r="J54" i="1"/>
  <c r="T53" i="1"/>
  <c r="Q53" i="1"/>
  <c r="N53" i="1"/>
  <c r="J53" i="1"/>
  <c r="T52" i="1"/>
  <c r="Q52" i="1"/>
  <c r="N52" i="1"/>
  <c r="J52" i="1"/>
  <c r="T51" i="1"/>
  <c r="Q51" i="1"/>
  <c r="N51" i="1"/>
  <c r="J51" i="1"/>
  <c r="T50" i="1"/>
  <c r="Q50" i="1"/>
  <c r="N50" i="1"/>
  <c r="J50" i="1"/>
  <c r="T49" i="1"/>
  <c r="Q49" i="1"/>
  <c r="N49" i="1"/>
  <c r="J49" i="1"/>
  <c r="T48" i="1"/>
  <c r="Q48" i="1"/>
  <c r="N48" i="1"/>
  <c r="J48" i="1"/>
  <c r="T47" i="1"/>
  <c r="Q47" i="1"/>
  <c r="N47" i="1"/>
  <c r="J47" i="1"/>
  <c r="T46" i="1"/>
  <c r="Q46" i="1"/>
  <c r="N46" i="1"/>
  <c r="J46" i="1"/>
  <c r="T45" i="1"/>
  <c r="Q45" i="1"/>
  <c r="N45" i="1"/>
  <c r="J45" i="1"/>
  <c r="T44" i="1"/>
  <c r="Q44" i="1"/>
  <c r="N44" i="1"/>
  <c r="J44" i="1"/>
  <c r="T43" i="1"/>
  <c r="Q43" i="1"/>
  <c r="N43" i="1"/>
  <c r="J43" i="1"/>
  <c r="T42" i="1"/>
  <c r="Q42" i="1"/>
  <c r="N42" i="1"/>
  <c r="J42" i="1"/>
  <c r="T41" i="1"/>
  <c r="Q41" i="1"/>
  <c r="N41" i="1"/>
  <c r="J41" i="1"/>
  <c r="T40" i="1"/>
  <c r="Q40" i="1"/>
  <c r="N40" i="1"/>
  <c r="J40" i="1"/>
  <c r="T39" i="1"/>
  <c r="Q39" i="1"/>
  <c r="N39" i="1"/>
  <c r="J39" i="1"/>
  <c r="T38" i="1"/>
  <c r="Q38" i="1"/>
  <c r="N38" i="1"/>
  <c r="J38" i="1"/>
  <c r="T37" i="1"/>
  <c r="Q37" i="1"/>
  <c r="N37" i="1"/>
  <c r="J37" i="1"/>
  <c r="T36" i="1"/>
  <c r="Q36" i="1"/>
  <c r="N36" i="1"/>
  <c r="J36" i="1"/>
  <c r="J35" i="1"/>
  <c r="J34" i="1"/>
  <c r="J33" i="1"/>
  <c r="J32" i="1"/>
  <c r="J31" i="1"/>
  <c r="J30" i="1"/>
  <c r="J29" i="1"/>
  <c r="J28" i="1"/>
  <c r="T27" i="1"/>
  <c r="Q27" i="1"/>
  <c r="N27" i="1"/>
  <c r="J27" i="1"/>
  <c r="T26" i="1"/>
  <c r="Q26" i="1"/>
  <c r="N26" i="1"/>
  <c r="J26" i="1"/>
  <c r="T25" i="1"/>
  <c r="Q25" i="1"/>
  <c r="N25" i="1"/>
  <c r="J25" i="1"/>
  <c r="T24" i="1"/>
  <c r="Q24" i="1"/>
  <c r="N24" i="1"/>
  <c r="J24" i="1"/>
  <c r="T23" i="1"/>
  <c r="Q23" i="1"/>
  <c r="N23" i="1"/>
  <c r="J23" i="1"/>
  <c r="J22" i="1"/>
  <c r="T21" i="1"/>
  <c r="Q21" i="1"/>
  <c r="N21" i="1"/>
  <c r="J21" i="1"/>
  <c r="T20" i="1"/>
  <c r="Q20" i="1"/>
  <c r="N20" i="1"/>
  <c r="J20" i="1"/>
  <c r="T19" i="1"/>
  <c r="Q19" i="1"/>
  <c r="N19" i="1"/>
  <c r="J19" i="1"/>
  <c r="T18" i="1"/>
  <c r="Q18" i="1"/>
  <c r="N18" i="1"/>
  <c r="J18" i="1"/>
  <c r="T17" i="1"/>
  <c r="Q17" i="1"/>
  <c r="N17" i="1"/>
  <c r="J17" i="1"/>
  <c r="T16" i="1"/>
  <c r="Q16" i="1"/>
  <c r="N16" i="1"/>
  <c r="J16" i="1"/>
  <c r="T15" i="1"/>
  <c r="Q15" i="1"/>
  <c r="N15" i="1"/>
  <c r="J15" i="1"/>
  <c r="T14" i="1"/>
  <c r="Q14" i="1"/>
  <c r="N14" i="1"/>
  <c r="J14" i="1"/>
  <c r="T13" i="1"/>
  <c r="Q13" i="1"/>
  <c r="N13" i="1"/>
  <c r="J13" i="1"/>
  <c r="U12" i="1"/>
  <c r="T12" i="1"/>
  <c r="Q12" i="1"/>
  <c r="N12" i="1"/>
  <c r="J12" i="1"/>
  <c r="U11" i="1"/>
  <c r="T11" i="1"/>
  <c r="Q11" i="1"/>
  <c r="N11" i="1"/>
  <c r="J11" i="1"/>
  <c r="U10" i="1"/>
  <c r="T10" i="1"/>
  <c r="Q10" i="1"/>
  <c r="N10" i="1"/>
  <c r="J10" i="1"/>
  <c r="U9" i="1"/>
  <c r="T9" i="1"/>
  <c r="Q9" i="1"/>
  <c r="N9" i="1"/>
  <c r="J9" i="1"/>
  <c r="U8" i="1"/>
  <c r="T8" i="1"/>
  <c r="Q8" i="1"/>
  <c r="N8" i="1"/>
  <c r="J8" i="1"/>
  <c r="U7" i="1"/>
  <c r="T7" i="1"/>
  <c r="Q7" i="1"/>
  <c r="N7" i="1"/>
  <c r="J7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T6" i="1"/>
  <c r="Q6" i="1"/>
  <c r="N6" i="1"/>
  <c r="E6" i="1"/>
  <c r="A6" i="1"/>
  <c r="T5" i="1"/>
  <c r="Q5" i="1"/>
  <c r="N5" i="1"/>
  <c r="I5" i="1"/>
  <c r="I6" i="1" s="1"/>
  <c r="H5" i="1"/>
  <c r="J5" i="1" l="1"/>
  <c r="H6" i="1"/>
  <c r="J6" i="1" s="1"/>
</calcChain>
</file>

<file path=xl/comments1.xml><?xml version="1.0" encoding="utf-8"?>
<comments xmlns="http://schemas.openxmlformats.org/spreadsheetml/2006/main">
  <authors>
    <author>National Grid</author>
  </authors>
  <commentList>
    <comment ref="E2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Unit listed in the Framework agreement</t>
        </r>
      </text>
    </comment>
    <comment ref="AJ2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If you are looking to add volume please indicate by entering YES in this column</t>
        </r>
      </text>
    </comment>
    <comment ref="AK2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enter the awarded tender line that you wish to stack volume onto</t>
        </r>
      </text>
    </comment>
    <comment ref="AL2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clearly indicate with capital letters which bids are part of an all or nothing bids . </t>
        </r>
      </text>
    </comment>
    <comment ref="AP2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indicate any additional information here.  Eg. ramping, ambient temp requirements, mutually exclusive tenders </t>
        </r>
      </text>
    </comment>
    <comment ref="U3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check that the amount entered is £/hour</t>
        </r>
      </text>
    </comment>
    <comment ref="V3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check that the amount entered is £/hour</t>
        </r>
      </text>
    </comment>
    <comment ref="Y3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The part load point range need to be between the Min MEL and Maximum SEL stated in column AC and AD</t>
        </r>
      </text>
    </comment>
    <comment ref="Z3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The part load point range need to be between the Min MEL and Maximum SEL stated in column AC and AD</t>
        </r>
      </text>
    </comment>
    <comment ref="AD4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the 0.5 column</t>
        </r>
      </text>
    </comment>
    <comment ref="AG4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the 0.5 column</t>
        </r>
      </text>
    </comment>
    <comment ref="AI4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the 0.5 column</t>
        </r>
      </text>
    </comment>
    <comment ref="AO4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this column</t>
        </r>
      </text>
    </comment>
  </commentList>
</comments>
</file>

<file path=xl/sharedStrings.xml><?xml version="1.0" encoding="utf-8"?>
<sst xmlns="http://schemas.openxmlformats.org/spreadsheetml/2006/main" count="1117" uniqueCount="158">
  <si>
    <t>Tender Ref</t>
  </si>
  <si>
    <t>Status</t>
  </si>
  <si>
    <t xml:space="preserve">Rejection code </t>
  </si>
  <si>
    <t>Company Name</t>
  </si>
  <si>
    <t>Tendered Unit 
(BMU/Unit ID)</t>
  </si>
  <si>
    <t>TO connection  /  DNO connection</t>
  </si>
  <si>
    <t>Generation Type</t>
  </si>
  <si>
    <t>Start Date</t>
  </si>
  <si>
    <t>End Date</t>
  </si>
  <si>
    <t>Tendered Period 
(dd.mm.yy - dd.mm.yy)</t>
  </si>
  <si>
    <t>Applicable FFR Capability Data Table</t>
  </si>
  <si>
    <t>Tendered Frames per Service Day</t>
  </si>
  <si>
    <t>Tendered Prices***</t>
  </si>
  <si>
    <r>
      <t xml:space="preserve">BMUs  Only - Applicable Balancing Service         </t>
    </r>
    <r>
      <rPr>
        <sz val="10"/>
        <color theme="0"/>
        <rFont val="Arial"/>
        <family val="2"/>
      </rPr>
      <t xml:space="preserve">  (i.e. ABSVD Imbalance) YES/NO</t>
    </r>
  </si>
  <si>
    <t>Dynamic Providers Only</t>
  </si>
  <si>
    <t>Dynamic Providers only</t>
  </si>
  <si>
    <t>Please indicate as per detail change provision if you are adding volume</t>
  </si>
  <si>
    <t>Please state the accepted tender that you are stacking onto</t>
  </si>
  <si>
    <t>Please state if this is an all or nothing bid.
Clearly reference what lines are included in each all or nothing bid</t>
  </si>
  <si>
    <t xml:space="preserve">Please indicate if this is a mutually exclusive tender </t>
  </si>
  <si>
    <t xml:space="preserve">Non-Dynamic Providers  </t>
  </si>
  <si>
    <t xml:space="preserve">Comments </t>
  </si>
  <si>
    <t>Working Days 
(Mon-Fri)</t>
  </si>
  <si>
    <t>Saturdays</t>
  </si>
  <si>
    <t>Sundays/Bank Holidays</t>
  </si>
  <si>
    <t>Availability Fee (£/h)</t>
  </si>
  <si>
    <t>Nomination Fee (£/h)</t>
  </si>
  <si>
    <t>Window Initiation Fee (£/window)</t>
  </si>
  <si>
    <t>Maximum Part Load Point (MW)</t>
  </si>
  <si>
    <t>Minimum Part Load Point (MW)</t>
  </si>
  <si>
    <t>Minimum MEL (MW)</t>
  </si>
  <si>
    <t>Maximum SEL (MW)</t>
  </si>
  <si>
    <t>Volume of Response Tendered</t>
  </si>
  <si>
    <t>From</t>
  </si>
  <si>
    <t>To</t>
  </si>
  <si>
    <t>Duration (h)</t>
  </si>
  <si>
    <t>Primary Response (max.) @ 0.2Hz (MW)</t>
  </si>
  <si>
    <t>Primary Response (max.) @ 0.5Hz (MW)</t>
  </si>
  <si>
    <t>Primary Response (max.) @ 0.8Hz (MW)</t>
  </si>
  <si>
    <t>Secondary Response (max.) @ 0.2/0.2Hz (MW)</t>
  </si>
  <si>
    <t>Secondary Response (max.) @ 0.5/0.5Hz (MW)</t>
  </si>
  <si>
    <t>High Frequency Response (max.) @ 0.2Hz (MW)</t>
  </si>
  <si>
    <t>High Frequency Response (max.) @ 0.5Hz (MW)</t>
  </si>
  <si>
    <t>Automatic Response Energy Deliverable by 10s (MW)</t>
  </si>
  <si>
    <t>Automatic Response Energy Deliverable by 30s (MW)</t>
  </si>
  <si>
    <t xml:space="preserve"> </t>
  </si>
  <si>
    <t>Example Company</t>
  </si>
  <si>
    <t>Ex-FFR-1</t>
  </si>
  <si>
    <t>TO connection</t>
  </si>
  <si>
    <t>Wind</t>
  </si>
  <si>
    <t>Yes</t>
  </si>
  <si>
    <t xml:space="preserve">As per FFR framework agreement </t>
  </si>
  <si>
    <t>-</t>
  </si>
  <si>
    <t>DNO connection</t>
  </si>
  <si>
    <t>Gas</t>
  </si>
  <si>
    <t>Accepted</t>
  </si>
  <si>
    <t>n/a</t>
  </si>
  <si>
    <t>BESS HoldCo 2 Ltd</t>
  </si>
  <si>
    <t>DBESS-22</t>
  </si>
  <si>
    <t>Battery</t>
  </si>
  <si>
    <t>A</t>
  </si>
  <si>
    <t>B</t>
  </si>
  <si>
    <t>C</t>
  </si>
  <si>
    <t>BESS HoldCo 3 Ltd</t>
  </si>
  <si>
    <t>DBESS-33</t>
  </si>
  <si>
    <t>D</t>
  </si>
  <si>
    <t>Rejected</t>
  </si>
  <si>
    <t>E</t>
  </si>
  <si>
    <t>Cannot be accepted with F</t>
  </si>
  <si>
    <t>F</t>
  </si>
  <si>
    <t>Cannot be accepted with E</t>
  </si>
  <si>
    <t xml:space="preserve">Upside Energy </t>
  </si>
  <si>
    <t>UPEN-2</t>
  </si>
  <si>
    <t>DSF: Storage (onsite)</t>
  </si>
  <si>
    <t>Pelham Storage Limited</t>
  </si>
  <si>
    <t>PLHM-1</t>
  </si>
  <si>
    <t>DSF: Storage (for export)</t>
  </si>
  <si>
    <t>Cannot be accepted with B</t>
  </si>
  <si>
    <t>Cannot be accepted with A</t>
  </si>
  <si>
    <t>Arenko Desert Sensation Limited</t>
  </si>
  <si>
    <t>ARNKB-1</t>
  </si>
  <si>
    <t xml:space="preserve">AS per FFR framework agreement </t>
  </si>
  <si>
    <t>NO</t>
  </si>
  <si>
    <t>First Hydro Company</t>
  </si>
  <si>
    <t>DINO-1</t>
  </si>
  <si>
    <t>Hydro</t>
  </si>
  <si>
    <t>Centrica Brigg Ltd</t>
  </si>
  <si>
    <t>ROOSB-1</t>
  </si>
  <si>
    <t>Mutually Exclusive with Bid B</t>
  </si>
  <si>
    <t>Mutually Exclusive with Bids A and C</t>
  </si>
  <si>
    <t>EDF Energy Customers Limited</t>
  </si>
  <si>
    <t>AG-AEDF01</t>
  </si>
  <si>
    <t>EDFE-4</t>
  </si>
  <si>
    <t>EDFE-5</t>
  </si>
  <si>
    <t>EDFE-2</t>
  </si>
  <si>
    <t>Open Energi Limited</t>
  </si>
  <si>
    <t>OPEN-1</t>
  </si>
  <si>
    <t>DSF: Load response</t>
  </si>
  <si>
    <t>OPEN-2</t>
  </si>
  <si>
    <t>Flexitricity Limited</t>
  </si>
  <si>
    <t>AG-EFLX01</t>
  </si>
  <si>
    <t>YES</t>
  </si>
  <si>
    <t>AG-BFLX01</t>
  </si>
  <si>
    <t>GridBeyond</t>
  </si>
  <si>
    <t>GBND-1</t>
  </si>
  <si>
    <t>GBND-2</t>
  </si>
  <si>
    <t>Limejump Ltd</t>
  </si>
  <si>
    <t>LJDYN-6</t>
  </si>
  <si>
    <t>H for 30 minutes only</t>
  </si>
  <si>
    <t>LJDYQ-1</t>
  </si>
  <si>
    <t>Limejump Energy Ltd</t>
  </si>
  <si>
    <t>AG-GLIM01</t>
  </si>
  <si>
    <t>AG-FLIM01</t>
  </si>
  <si>
    <t>AG-BLIM02</t>
  </si>
  <si>
    <t>AG-ELIM02</t>
  </si>
  <si>
    <t>AG-HLIM01</t>
  </si>
  <si>
    <t>LJDYN-2</t>
  </si>
  <si>
    <t>LJFFR-1</t>
  </si>
  <si>
    <t>DSF: Distributed generation (for export)</t>
  </si>
  <si>
    <t>LJDYP-2</t>
  </si>
  <si>
    <t>Cannot be accepted with 120.098</t>
  </si>
  <si>
    <t>Cannot be accepted with 120.097</t>
  </si>
  <si>
    <t>LJDYP-4</t>
  </si>
  <si>
    <t>Cannot be accepted with 120.101</t>
  </si>
  <si>
    <t>Cannot be accepted with 120.99</t>
  </si>
  <si>
    <t>npower Ltd</t>
  </si>
  <si>
    <t>NPFRD-1</t>
  </si>
  <si>
    <t>Mutually exclusive of tender 120.104</t>
  </si>
  <si>
    <t>Mutually exclusive of tender 120.103</t>
  </si>
  <si>
    <t>Equinicity</t>
  </si>
  <si>
    <t>NKEQ-5</t>
  </si>
  <si>
    <t>Cannot be accepted with B or C</t>
  </si>
  <si>
    <t>Cannot be accepted with A or C</t>
  </si>
  <si>
    <t>Cannot be accepted with A or B</t>
  </si>
  <si>
    <t>Drax Generation Enterprise Limited</t>
  </si>
  <si>
    <t>CRUA-2</t>
  </si>
  <si>
    <t>no</t>
  </si>
  <si>
    <t>Social Energy Limited</t>
  </si>
  <si>
    <t>SOC1-FFR</t>
  </si>
  <si>
    <t>H only for 30 mins</t>
  </si>
  <si>
    <t>SOC2-FFR</t>
  </si>
  <si>
    <t>UK Power Reserve LTd</t>
  </si>
  <si>
    <t>AFFR1</t>
  </si>
  <si>
    <t>AFFR2</t>
  </si>
  <si>
    <t>AFFR3</t>
  </si>
  <si>
    <t>Indication of FFR results for Tender Round 120, accepted tenders will be officially notified via an issued acceptance letter.</t>
  </si>
  <si>
    <t>Rejection Codes</t>
  </si>
  <si>
    <t>Code</t>
  </si>
  <si>
    <t>Reason</t>
  </si>
  <si>
    <t>Beneficial</t>
  </si>
  <si>
    <t>Req. satisifed by more beneficial bids</t>
  </si>
  <si>
    <t>No outstanding req.</t>
  </si>
  <si>
    <t>Desired procurement volume already met</t>
  </si>
  <si>
    <t>Formed part of AON. Not collectively beneficial</t>
  </si>
  <si>
    <t>Price not beneificial across tendered period</t>
  </si>
  <si>
    <t>Does not meet tender prerequisites</t>
  </si>
  <si>
    <t>Multiple tenders received for the same unit</t>
  </si>
  <si>
    <t>Beyond desired procument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</si>
</sst>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9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Hel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i/>
      <sz val="11"/>
      <name val="Calibri"/>
      <family val="2"/>
      <scheme val="minor"/>
    </font>
    <font>
      <b/>
      <i/>
      <sz val="10"/>
      <name val="Hel"/>
    </font>
    <font>
      <b/>
      <i/>
      <sz val="10"/>
      <name val="Arial"/>
      <family val="2"/>
    </font>
    <font>
      <b/>
      <i/>
      <sz val="10"/>
      <color theme="1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rgb="FF000000"/>
      <name val="Arial"/>
      <family val="2"/>
      <charset val="1"/>
    </font>
    <font>
      <b/>
      <i/>
      <sz val="10"/>
      <name val="Arial"/>
      <family val="2"/>
      <charset val="1"/>
    </font>
    <font>
      <sz val="10"/>
      <color rgb="FF000000"/>
      <name val="Arial"/>
      <family val="2"/>
      <charset val="1"/>
    </font>
    <font>
      <b/>
      <i/>
      <sz val="10"/>
      <color rgb="FF000000"/>
      <name val="Arial"/>
      <family val="2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9C1"/>
        <bgColor indexed="64"/>
      </patternFill>
    </fill>
    <fill>
      <patternFill patternType="solid">
        <fgColor rgb="FFE64097"/>
        <bgColor indexed="64"/>
      </patternFill>
    </fill>
    <fill>
      <patternFill patternType="solid">
        <fgColor rgb="FFF8901E"/>
        <bgColor indexed="64"/>
      </patternFill>
    </fill>
    <fill>
      <patternFill patternType="solid">
        <fgColor rgb="FF6A2C9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3">
    <xf numFmtId="0" fontId="0" fillId="0" borderId="0" xfId="0"/>
    <xf numFmtId="0" fontId="7" fillId="4" borderId="9" xfId="0" applyNumberFormat="1" applyFont="1" applyFill="1" applyBorder="1" applyAlignment="1" applyProtection="1">
      <alignment horizontal="center" vertical="center" wrapText="1"/>
      <protection hidden="1"/>
    </xf>
    <xf numFmtId="49" fontId="7" fillId="4" borderId="9" xfId="0" applyNumberFormat="1" applyFont="1" applyFill="1" applyBorder="1" applyAlignment="1" applyProtection="1">
      <alignment horizontal="center" vertical="center" wrapText="1"/>
      <protection hidden="1"/>
    </xf>
    <xf numFmtId="0" fontId="7" fillId="3" borderId="9" xfId="0" applyFont="1" applyFill="1" applyBorder="1" applyAlignment="1" applyProtection="1">
      <alignment horizontal="center" vertical="center" wrapText="1"/>
      <protection hidden="1"/>
    </xf>
    <xf numFmtId="0" fontId="7" fillId="6" borderId="9" xfId="0" applyFont="1" applyFill="1" applyBorder="1" applyAlignment="1" applyProtection="1">
      <alignment horizontal="center" vertical="center" wrapText="1"/>
      <protection hidden="1"/>
    </xf>
    <xf numFmtId="164" fontId="8" fillId="7" borderId="13" xfId="0" applyNumberFormat="1" applyFont="1" applyFill="1" applyBorder="1" applyAlignment="1" applyProtection="1">
      <alignment vertical="center" wrapText="1"/>
    </xf>
    <xf numFmtId="0" fontId="9" fillId="7" borderId="13" xfId="0" applyFont="1" applyFill="1" applyBorder="1" applyAlignment="1" applyProtection="1">
      <alignment horizontal="center" vertical="center" wrapText="1"/>
      <protection hidden="1"/>
    </xf>
    <xf numFmtId="0" fontId="10" fillId="7" borderId="13" xfId="0" applyFont="1" applyFill="1" applyBorder="1" applyAlignment="1" applyProtection="1">
      <alignment horizontal="center" vertical="center" wrapText="1"/>
      <protection hidden="1"/>
    </xf>
    <xf numFmtId="14" fontId="10" fillId="7" borderId="13" xfId="0" applyNumberFormat="1" applyFont="1" applyFill="1" applyBorder="1" applyAlignment="1" applyProtection="1">
      <alignment horizontal="center" vertical="center" wrapText="1"/>
      <protection hidden="1"/>
    </xf>
    <xf numFmtId="14" fontId="11" fillId="7" borderId="13" xfId="0" applyNumberFormat="1" applyFont="1" applyFill="1" applyBorder="1" applyAlignment="1" applyProtection="1">
      <alignment horizontal="center" vertical="center" wrapText="1"/>
      <protection hidden="1"/>
    </xf>
    <xf numFmtId="0" fontId="11" fillId="7" borderId="13" xfId="0" applyFont="1" applyFill="1" applyBorder="1" applyAlignment="1" applyProtection="1">
      <alignment horizontal="center" vertical="center" wrapText="1"/>
      <protection hidden="1"/>
    </xf>
    <xf numFmtId="0" fontId="10" fillId="7" borderId="13" xfId="0" applyNumberFormat="1" applyFont="1" applyFill="1" applyBorder="1" applyAlignment="1" applyProtection="1">
      <alignment horizontal="center" vertical="center" wrapText="1"/>
      <protection hidden="1"/>
    </xf>
    <xf numFmtId="0" fontId="11" fillId="7" borderId="13" xfId="0" quotePrefix="1" applyNumberFormat="1" applyFont="1" applyFill="1" applyBorder="1" applyAlignment="1" applyProtection="1">
      <alignment horizontal="center" vertical="center" wrapText="1"/>
      <protection hidden="1"/>
    </xf>
    <xf numFmtId="0" fontId="11" fillId="7" borderId="13" xfId="0" applyNumberFormat="1" applyFont="1" applyFill="1" applyBorder="1" applyAlignment="1" applyProtection="1">
      <alignment horizontal="center" vertical="center" wrapText="1"/>
      <protection hidden="1"/>
    </xf>
    <xf numFmtId="0" fontId="11" fillId="7" borderId="13" xfId="0" quotePrefix="1" applyFont="1" applyFill="1" applyBorder="1" applyAlignment="1" applyProtection="1">
      <alignment horizontal="center" vertical="center" wrapText="1"/>
      <protection hidden="1"/>
    </xf>
    <xf numFmtId="164" fontId="8" fillId="7" borderId="13" xfId="0" applyNumberFormat="1" applyFont="1" applyFill="1" applyBorder="1" applyAlignment="1" applyProtection="1">
      <alignment vertical="center" wrapText="1"/>
      <protection hidden="1"/>
    </xf>
    <xf numFmtId="0" fontId="12" fillId="0" borderId="13" xfId="0" applyFont="1" applyFill="1" applyBorder="1" applyAlignment="1" applyProtection="1">
      <alignment horizontal="center" vertical="center" wrapText="1"/>
      <protection hidden="1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1" fontId="10" fillId="0" borderId="14" xfId="0" applyNumberFormat="1" applyFont="1" applyBorder="1" applyAlignment="1" applyProtection="1">
      <alignment horizontal="center" vertical="center" wrapText="1"/>
      <protection locked="0"/>
    </xf>
    <xf numFmtId="0" fontId="14" fillId="0" borderId="14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0" fontId="15" fillId="0" borderId="14" xfId="1" applyFont="1" applyBorder="1" applyAlignment="1" applyProtection="1">
      <alignment horizontal="center" vertical="center" wrapText="1"/>
      <protection locked="0"/>
    </xf>
    <xf numFmtId="1" fontId="16" fillId="0" borderId="14" xfId="1" applyNumberFormat="1" applyFont="1" applyBorder="1" applyAlignment="1" applyProtection="1">
      <alignment horizontal="center" vertical="center" wrapText="1"/>
      <protection locked="0"/>
    </xf>
    <xf numFmtId="0" fontId="17" fillId="0" borderId="14" xfId="1" applyFont="1" applyBorder="1" applyAlignment="1" applyProtection="1">
      <alignment horizontal="center" vertical="center" wrapText="1"/>
      <protection locked="0"/>
    </xf>
    <xf numFmtId="0" fontId="18" fillId="0" borderId="14" xfId="1" applyFont="1" applyBorder="1" applyAlignment="1" applyProtection="1">
      <alignment horizontal="center" vertical="center" wrapText="1"/>
      <protection locked="0"/>
    </xf>
    <xf numFmtId="0" fontId="18" fillId="0" borderId="13" xfId="1" applyFont="1" applyBorder="1" applyAlignment="1" applyProtection="1">
      <alignment horizontal="center" vertical="center" wrapText="1"/>
      <protection locked="0"/>
    </xf>
    <xf numFmtId="0" fontId="17" fillId="0" borderId="13" xfId="1" applyFont="1" applyBorder="1" applyAlignment="1" applyProtection="1">
      <alignment horizontal="center" vertical="center" wrapText="1"/>
      <protection locked="0"/>
    </xf>
    <xf numFmtId="164" fontId="0" fillId="0" borderId="13" xfId="0" applyNumberFormat="1" applyBorder="1" applyAlignment="1" applyProtection="1">
      <alignment vertical="center"/>
      <protection hidden="1"/>
    </xf>
    <xf numFmtId="164" fontId="3" fillId="0" borderId="13" xfId="0" applyNumberFormat="1" applyFont="1" applyBorder="1" applyAlignment="1" applyProtection="1">
      <alignment vertical="center"/>
      <protection hidden="1"/>
    </xf>
    <xf numFmtId="164" fontId="0" fillId="0" borderId="14" xfId="0" applyNumberFormat="1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4" xfId="0" applyFill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4" fontId="0" fillId="0" borderId="14" xfId="0" applyNumberFormat="1" applyBorder="1" applyAlignment="1" applyProtection="1">
      <alignment horizontal="center" vertical="center"/>
      <protection locked="0"/>
    </xf>
    <xf numFmtId="1" fontId="0" fillId="0" borderId="14" xfId="0" applyNumberFormat="1" applyBorder="1" applyAlignment="1" applyProtection="1">
      <alignment horizontal="center" vertical="center"/>
      <protection hidden="1"/>
    </xf>
    <xf numFmtId="165" fontId="0" fillId="0" borderId="14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1" fontId="0" fillId="0" borderId="13" xfId="0" applyNumberFormat="1" applyBorder="1" applyAlignment="1" applyProtection="1">
      <alignment horizontal="center" vertical="center"/>
      <protection hidden="1"/>
    </xf>
    <xf numFmtId="0" fontId="0" fillId="0" borderId="13" xfId="0" applyBorder="1" applyAlignment="1" applyProtection="1">
      <alignment horizontal="center" vertical="center" wrapText="1"/>
      <protection locked="0"/>
    </xf>
    <xf numFmtId="1" fontId="0" fillId="0" borderId="14" xfId="0" applyNumberFormat="1" applyBorder="1" applyAlignment="1" applyProtection="1">
      <alignment horizontal="center" vertical="center"/>
      <protection locked="0"/>
    </xf>
    <xf numFmtId="164" fontId="0" fillId="0" borderId="13" xfId="0" applyNumberFormat="1" applyFill="1" applyBorder="1" applyAlignment="1" applyProtection="1">
      <alignment vertical="center"/>
      <protection hidden="1"/>
    </xf>
    <xf numFmtId="164" fontId="0" fillId="0" borderId="14" xfId="0" applyNumberFormat="1" applyFill="1" applyBorder="1" applyAlignment="1" applyProtection="1">
      <alignment horizontal="center" vertical="center"/>
      <protection hidden="1"/>
    </xf>
    <xf numFmtId="164" fontId="0" fillId="0" borderId="13" xfId="0" applyNumberFormat="1" applyBorder="1" applyAlignment="1" applyProtection="1">
      <alignment horizontal="center" vertical="center"/>
      <protection hidden="1"/>
    </xf>
    <xf numFmtId="164" fontId="0" fillId="8" borderId="13" xfId="0" applyNumberFormat="1" applyFill="1" applyBorder="1" applyAlignment="1" applyProtection="1">
      <alignment vertical="center"/>
      <protection hidden="1"/>
    </xf>
    <xf numFmtId="164" fontId="0" fillId="8" borderId="14" xfId="0" applyNumberFormat="1" applyFill="1" applyBorder="1" applyAlignment="1" applyProtection="1">
      <alignment horizontal="center" vertical="center"/>
      <protection hidden="1"/>
    </xf>
    <xf numFmtId="164" fontId="0" fillId="8" borderId="13" xfId="0" applyNumberFormat="1" applyFill="1" applyBorder="1" applyAlignment="1" applyProtection="1">
      <alignment horizontal="center" vertical="center"/>
      <protection hidden="1"/>
    </xf>
    <xf numFmtId="164" fontId="0" fillId="0" borderId="13" xfId="0" applyNumberForma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locked="0"/>
    </xf>
    <xf numFmtId="0" fontId="0" fillId="0" borderId="14" xfId="1" applyFont="1" applyBorder="1" applyAlignment="1" applyProtection="1">
      <alignment horizontal="center" vertical="center"/>
      <protection locked="0"/>
    </xf>
    <xf numFmtId="0" fontId="0" fillId="0" borderId="14" xfId="1" applyFont="1" applyFill="1" applyBorder="1" applyAlignment="1" applyProtection="1">
      <alignment horizontal="center" vertical="center"/>
      <protection locked="0"/>
    </xf>
    <xf numFmtId="0" fontId="2" fillId="0" borderId="14" xfId="1" applyBorder="1" applyAlignment="1" applyProtection="1">
      <alignment horizontal="center" vertical="center"/>
      <protection locked="0"/>
    </xf>
    <xf numFmtId="165" fontId="2" fillId="0" borderId="14" xfId="1" applyNumberFormat="1" applyBorder="1" applyAlignment="1" applyProtection="1">
      <alignment horizontal="center" vertical="center"/>
      <protection locked="0"/>
    </xf>
    <xf numFmtId="0" fontId="2" fillId="0" borderId="14" xfId="1" applyBorder="1" applyAlignment="1" applyProtection="1">
      <alignment horizontal="center" vertical="center" wrapText="1"/>
      <protection locked="0"/>
    </xf>
    <xf numFmtId="0" fontId="2" fillId="0" borderId="13" xfId="1" applyBorder="1" applyAlignment="1" applyProtection="1">
      <alignment horizontal="center" vertical="center"/>
      <protection locked="0"/>
    </xf>
    <xf numFmtId="0" fontId="2" fillId="0" borderId="13" xfId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23" fillId="2" borderId="13" xfId="0" applyFont="1" applyFill="1" applyBorder="1" applyAlignment="1">
      <alignment horizontal="center"/>
    </xf>
    <xf numFmtId="0" fontId="24" fillId="2" borderId="6" xfId="0" applyFont="1" applyFill="1" applyBorder="1" applyAlignment="1">
      <alignment horizontal="center"/>
    </xf>
    <xf numFmtId="0" fontId="25" fillId="0" borderId="2" xfId="0" applyFont="1" applyBorder="1" applyAlignment="1">
      <alignment horizontal="left" wrapText="1"/>
    </xf>
    <xf numFmtId="0" fontId="26" fillId="0" borderId="6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25" fillId="0" borderId="9" xfId="0" applyFont="1" applyBorder="1" applyAlignment="1">
      <alignment horizontal="left"/>
    </xf>
    <xf numFmtId="0" fontId="26" fillId="0" borderId="15" xfId="0" applyFont="1" applyBorder="1" applyAlignment="1">
      <alignment horizontal="left"/>
    </xf>
    <xf numFmtId="0" fontId="0" fillId="0" borderId="8" xfId="0" applyBorder="1" applyAlignment="1">
      <alignment horizontal="center"/>
    </xf>
    <xf numFmtId="0" fontId="25" fillId="0" borderId="14" xfId="0" applyFont="1" applyBorder="1" applyAlignment="1">
      <alignment horizontal="left"/>
    </xf>
    <xf numFmtId="0" fontId="26" fillId="0" borderId="10" xfId="0" applyFont="1" applyBorder="1" applyAlignment="1">
      <alignment horizontal="left"/>
    </xf>
    <xf numFmtId="0" fontId="0" fillId="0" borderId="12" xfId="0" applyBorder="1" applyAlignment="1">
      <alignment horizontal="center"/>
    </xf>
    <xf numFmtId="0" fontId="25" fillId="0" borderId="9" xfId="0" applyFont="1" applyBorder="1" applyAlignment="1">
      <alignment vertical="center"/>
    </xf>
    <xf numFmtId="0" fontId="0" fillId="0" borderId="0" xfId="0" applyAlignment="1">
      <alignment horizontal="center"/>
    </xf>
    <xf numFmtId="0" fontId="21" fillId="0" borderId="14" xfId="0" applyFont="1" applyBorder="1" applyProtection="1">
      <protection hidden="1"/>
    </xf>
    <xf numFmtId="165" fontId="14" fillId="0" borderId="10" xfId="0" applyNumberFormat="1" applyFont="1" applyBorder="1" applyAlignment="1" applyProtection="1">
      <alignment horizontal="left"/>
      <protection hidden="1"/>
    </xf>
    <xf numFmtId="165" fontId="14" fillId="0" borderId="11" xfId="0" applyNumberFormat="1" applyFont="1" applyBorder="1" applyAlignment="1" applyProtection="1">
      <alignment horizontal="left"/>
      <protection hidden="1"/>
    </xf>
    <xf numFmtId="0" fontId="27" fillId="0" borderId="11" xfId="0" applyFont="1" applyBorder="1" applyProtection="1">
      <protection locked="0"/>
    </xf>
    <xf numFmtId="0" fontId="27" fillId="0" borderId="12" xfId="0" applyFont="1" applyBorder="1" applyProtection="1">
      <protection locked="0"/>
    </xf>
    <xf numFmtId="164" fontId="22" fillId="2" borderId="6" xfId="0" applyNumberFormat="1" applyFont="1" applyFill="1" applyBorder="1" applyAlignment="1">
      <alignment horizontal="center" textRotation="90"/>
    </xf>
    <xf numFmtId="164" fontId="22" fillId="2" borderId="15" xfId="0" applyNumberFormat="1" applyFont="1" applyFill="1" applyBorder="1" applyAlignment="1">
      <alignment horizontal="center" textRotation="90"/>
    </xf>
    <xf numFmtId="0" fontId="0" fillId="0" borderId="10" xfId="0" applyBorder="1" applyAlignment="1">
      <alignment horizontal="center"/>
    </xf>
    <xf numFmtId="0" fontId="23" fillId="2" borderId="7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25" fillId="0" borderId="2" xfId="0" applyFont="1" applyBorder="1" applyAlignment="1">
      <alignment horizontal="right" vertical="center"/>
    </xf>
    <xf numFmtId="0" fontId="25" fillId="0" borderId="9" xfId="0" applyFont="1" applyBorder="1" applyAlignment="1">
      <alignment horizontal="right" vertical="center"/>
    </xf>
    <xf numFmtId="0" fontId="26" fillId="0" borderId="7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6" xfId="0" applyFont="1" applyBorder="1" applyAlignment="1">
      <alignment horizontal="left" vertical="center"/>
    </xf>
    <xf numFmtId="0" fontId="26" fillId="0" borderId="7" xfId="0" applyFont="1" applyBorder="1" applyAlignment="1">
      <alignment horizontal="left" vertical="center"/>
    </xf>
    <xf numFmtId="0" fontId="26" fillId="0" borderId="15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14" fontId="6" fillId="3" borderId="2" xfId="0" applyNumberFormat="1" applyFont="1" applyFill="1" applyBorder="1" applyAlignment="1" applyProtection="1">
      <alignment horizontal="center" vertical="center" wrapText="1"/>
      <protection hidden="1"/>
    </xf>
    <xf numFmtId="14" fontId="6" fillId="3" borderId="9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5" fillId="3" borderId="9" xfId="0" applyFont="1" applyFill="1" applyBorder="1" applyAlignment="1" applyProtection="1">
      <alignment horizontal="center" vertical="center" wrapText="1"/>
      <protection hidden="1"/>
    </xf>
    <xf numFmtId="0" fontId="6" fillId="3" borderId="2" xfId="0" applyFont="1" applyFill="1" applyBorder="1" applyAlignment="1" applyProtection="1">
      <alignment horizontal="center" vertical="center" wrapText="1"/>
      <protection hidden="1"/>
    </xf>
    <xf numFmtId="0" fontId="6" fillId="3" borderId="9" xfId="0" applyFont="1" applyFill="1" applyBorder="1" applyAlignment="1" applyProtection="1">
      <alignment horizontal="center" vertical="center" wrapText="1"/>
      <protection hidden="1"/>
    </xf>
    <xf numFmtId="0" fontId="1" fillId="5" borderId="2" xfId="0" applyFont="1" applyFill="1" applyBorder="1" applyAlignment="1" applyProtection="1">
      <alignment horizontal="center" vertical="center" wrapText="1"/>
      <protection hidden="1"/>
    </xf>
    <xf numFmtId="0" fontId="1" fillId="5" borderId="9" xfId="0" applyFont="1" applyFill="1" applyBorder="1" applyAlignment="1" applyProtection="1">
      <alignment horizontal="center" vertical="center" wrapText="1"/>
      <protection hidden="1"/>
    </xf>
    <xf numFmtId="49" fontId="6" fillId="4" borderId="3" xfId="0" applyNumberFormat="1" applyFont="1" applyFill="1" applyBorder="1" applyAlignment="1" applyProtection="1">
      <alignment horizontal="center" vertical="center"/>
      <protection hidden="1"/>
    </xf>
    <xf numFmtId="49" fontId="6" fillId="4" borderId="4" xfId="0" applyNumberFormat="1" applyFont="1" applyFill="1" applyBorder="1" applyAlignment="1" applyProtection="1">
      <alignment horizontal="center" vertical="center"/>
      <protection hidden="1"/>
    </xf>
    <xf numFmtId="49" fontId="6" fillId="4" borderId="5" xfId="0" applyNumberFormat="1" applyFont="1" applyFill="1" applyBorder="1" applyAlignment="1" applyProtection="1">
      <alignment horizontal="center" vertical="center"/>
      <protection hidden="1"/>
    </xf>
    <xf numFmtId="0" fontId="6" fillId="4" borderId="3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0" fontId="7" fillId="6" borderId="3" xfId="0" applyFont="1" applyFill="1" applyBorder="1" applyAlignment="1" applyProtection="1">
      <alignment horizontal="center" vertical="center"/>
      <protection hidden="1"/>
    </xf>
    <xf numFmtId="0" fontId="7" fillId="6" borderId="5" xfId="0" applyFont="1" applyFill="1" applyBorder="1" applyAlignment="1" applyProtection="1">
      <alignment horizontal="center" vertical="center"/>
      <protection hidden="1"/>
    </xf>
    <xf numFmtId="0" fontId="6" fillId="6" borderId="3" xfId="0" applyFont="1" applyFill="1" applyBorder="1" applyAlignment="1" applyProtection="1">
      <alignment horizontal="center"/>
      <protection hidden="1"/>
    </xf>
    <xf numFmtId="0" fontId="6" fillId="6" borderId="5" xfId="0" applyFont="1" applyFill="1" applyBorder="1" applyAlignment="1" applyProtection="1">
      <alignment horizontal="center"/>
      <protection hidden="1"/>
    </xf>
    <xf numFmtId="0" fontId="4" fillId="5" borderId="2" xfId="0" applyFont="1" applyFill="1" applyBorder="1" applyAlignment="1" applyProtection="1">
      <alignment horizontal="center" vertical="center" wrapText="1"/>
      <protection hidden="1"/>
    </xf>
    <xf numFmtId="0" fontId="4" fillId="5" borderId="9" xfId="0" applyFont="1" applyFill="1" applyBorder="1" applyAlignment="1" applyProtection="1">
      <alignment horizontal="center" vertical="center" wrapText="1"/>
      <protection hidden="1"/>
    </xf>
    <xf numFmtId="49" fontId="7" fillId="4" borderId="3" xfId="0" applyNumberFormat="1" applyFont="1" applyFill="1" applyBorder="1" applyAlignment="1" applyProtection="1">
      <alignment horizontal="center" vertical="center"/>
      <protection hidden="1"/>
    </xf>
    <xf numFmtId="49" fontId="7" fillId="4" borderId="4" xfId="0" applyNumberFormat="1" applyFont="1" applyFill="1" applyBorder="1" applyAlignment="1" applyProtection="1">
      <alignment horizontal="center" vertical="center"/>
      <protection hidden="1"/>
    </xf>
    <xf numFmtId="49" fontId="7" fillId="4" borderId="5" xfId="0" applyNumberFormat="1" applyFont="1" applyFill="1" applyBorder="1" applyAlignment="1" applyProtection="1">
      <alignment horizontal="center" vertical="center"/>
      <protection hidden="1"/>
    </xf>
    <xf numFmtId="0" fontId="7" fillId="4" borderId="2" xfId="0" applyFont="1" applyFill="1" applyBorder="1" applyAlignment="1" applyProtection="1">
      <alignment horizontal="center" vertical="center" wrapText="1"/>
      <protection hidden="1"/>
    </xf>
    <xf numFmtId="0" fontId="7" fillId="4" borderId="9" xfId="0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horizontal="center"/>
      <protection hidden="1"/>
    </xf>
    <xf numFmtId="0" fontId="6" fillId="3" borderId="4" xfId="0" applyFont="1" applyFill="1" applyBorder="1" applyAlignment="1" applyProtection="1">
      <alignment horizontal="center"/>
      <protection hidden="1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6" fillId="3" borderId="7" xfId="0" applyFont="1" applyFill="1" applyBorder="1" applyAlignment="1" applyProtection="1">
      <alignment horizontal="center" vertical="center"/>
      <protection hidden="1"/>
    </xf>
    <xf numFmtId="0" fontId="6" fillId="3" borderId="1" xfId="0" applyFont="1" applyFill="1" applyBorder="1" applyAlignment="1" applyProtection="1">
      <alignment horizontal="center" vertical="center"/>
      <protection hidden="1"/>
    </xf>
    <xf numFmtId="0" fontId="6" fillId="3" borderId="10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6" fillId="3" borderId="12" xfId="0" applyFont="1" applyFill="1" applyBorder="1" applyAlignment="1" applyProtection="1">
      <alignment horizontal="center" vertical="center"/>
      <protection hidden="1"/>
    </xf>
    <xf numFmtId="14" fontId="28" fillId="0" borderId="14" xfId="1" applyNumberFormat="1" applyFont="1" applyBorder="1" applyAlignment="1" applyProtection="1">
      <alignment horizontal="center" vertical="center"/>
      <protection locked="0"/>
    </xf>
    <xf numFmtId="1" fontId="28" fillId="0" borderId="14" xfId="1" applyNumberFormat="1" applyFont="1" applyBorder="1" applyAlignment="1" applyProtection="1">
      <alignment horizontal="center" vertical="center"/>
      <protection hidden="1"/>
    </xf>
    <xf numFmtId="0" fontId="28" fillId="0" borderId="14" xfId="1" applyFont="1" applyBorder="1" applyAlignment="1" applyProtection="1">
      <alignment horizontal="center" vertical="center"/>
      <protection locked="0"/>
    </xf>
    <xf numFmtId="1" fontId="28" fillId="0" borderId="13" xfId="1" applyNumberFormat="1" applyFont="1" applyBorder="1" applyAlignment="1" applyProtection="1">
      <alignment horizontal="center" vertical="center"/>
      <protection hidden="1"/>
    </xf>
    <xf numFmtId="0" fontId="28" fillId="0" borderId="13" xfId="1" applyFont="1" applyBorder="1" applyAlignment="1" applyProtection="1">
      <alignment horizontal="center" vertical="center"/>
      <protection locked="0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andT/EBandET/Contracts/Services%20&amp;%20Projects/Firm%20Frequency%20Response%20Service/-Tender%20Round%20120-%20Received%20December%202019/Assessments/Post%20tender%20report%20Master%20version%20v0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"/>
      <sheetName val="Submission Sheet"/>
      <sheetName val="Calendar"/>
      <sheetName val="Drop down boxes"/>
      <sheetName val="Log"/>
    </sheetNames>
    <sheetDataSet>
      <sheetData sheetId="0"/>
      <sheetData sheetId="1"/>
      <sheetData sheetId="2"/>
      <sheetData sheetId="3">
        <row r="1">
          <cell r="E1" t="str">
            <v>End dates</v>
          </cell>
        </row>
        <row r="2">
          <cell r="D2">
            <v>43830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131"/>
  <sheetViews>
    <sheetView tabSelected="1" topLeftCell="F95" zoomScale="90" zoomScaleNormal="90" workbookViewId="0">
      <selection activeCell="W108" sqref="W108"/>
    </sheetView>
  </sheetViews>
  <sheetFormatPr defaultRowHeight="15"/>
  <cols>
    <col min="2" max="2" width="10" customWidth="1"/>
    <col min="4" max="4" width="38.140625" customWidth="1"/>
    <col min="5" max="6" width="20.7109375" customWidth="1"/>
    <col min="7" max="7" width="37" bestFit="1" customWidth="1"/>
    <col min="8" max="9" width="20.7109375" customWidth="1"/>
    <col min="10" max="10" width="38.42578125" customWidth="1"/>
    <col min="11" max="11" width="24" customWidth="1"/>
    <col min="12" max="20" width="8.7109375" customWidth="1"/>
    <col min="21" max="21" width="13.42578125" customWidth="1"/>
    <col min="22" max="22" width="12.5703125" customWidth="1"/>
    <col min="23" max="23" width="12.140625" customWidth="1"/>
    <col min="24" max="24" width="10.5703125" customWidth="1"/>
    <col min="25" max="25" width="25.140625" customWidth="1"/>
    <col min="26" max="26" width="24.85546875" customWidth="1"/>
    <col min="27" max="27" width="17.140625" customWidth="1"/>
    <col min="28" max="28" width="15.85546875" customWidth="1"/>
    <col min="32" max="32" width="10.28515625" customWidth="1"/>
    <col min="33" max="33" width="10.42578125" customWidth="1"/>
    <col min="34" max="34" width="10.28515625" customWidth="1"/>
    <col min="35" max="35" width="10.7109375" customWidth="1"/>
    <col min="36" max="36" width="12.28515625" customWidth="1"/>
    <col min="37" max="37" width="11.7109375" customWidth="1"/>
    <col min="38" max="39" width="18" customWidth="1"/>
    <col min="40" max="41" width="13.5703125" customWidth="1"/>
    <col min="42" max="42" width="49.7109375" customWidth="1"/>
  </cols>
  <sheetData>
    <row r="1" spans="1:42">
      <c r="A1" s="58" t="s">
        <v>145</v>
      </c>
    </row>
    <row r="2" spans="1:42" ht="15" customHeight="1">
      <c r="A2" s="96" t="s">
        <v>0</v>
      </c>
      <c r="B2" s="96" t="s">
        <v>1</v>
      </c>
      <c r="C2" s="96" t="s">
        <v>2</v>
      </c>
      <c r="D2" s="98" t="s">
        <v>3</v>
      </c>
      <c r="E2" s="100" t="s">
        <v>4</v>
      </c>
      <c r="F2" s="100" t="s">
        <v>5</v>
      </c>
      <c r="G2" s="100" t="s">
        <v>6</v>
      </c>
      <c r="H2" s="94" t="s">
        <v>7</v>
      </c>
      <c r="I2" s="94" t="s">
        <v>8</v>
      </c>
      <c r="J2" s="100" t="s">
        <v>9</v>
      </c>
      <c r="K2" s="100" t="s">
        <v>10</v>
      </c>
      <c r="L2" s="104" t="s">
        <v>11</v>
      </c>
      <c r="M2" s="105"/>
      <c r="N2" s="105"/>
      <c r="O2" s="105"/>
      <c r="P2" s="105"/>
      <c r="Q2" s="105"/>
      <c r="R2" s="105"/>
      <c r="S2" s="105"/>
      <c r="T2" s="106"/>
      <c r="U2" s="107" t="s">
        <v>12</v>
      </c>
      <c r="V2" s="108"/>
      <c r="W2" s="108"/>
      <c r="X2" s="100" t="s">
        <v>13</v>
      </c>
      <c r="Y2" s="120" t="s">
        <v>14</v>
      </c>
      <c r="Z2" s="121"/>
      <c r="AA2" s="121"/>
      <c r="AB2" s="121"/>
      <c r="AC2" s="122" t="s">
        <v>15</v>
      </c>
      <c r="AD2" s="123"/>
      <c r="AE2" s="123"/>
      <c r="AF2" s="123"/>
      <c r="AG2" s="123"/>
      <c r="AH2" s="123"/>
      <c r="AI2" s="124"/>
      <c r="AJ2" s="102" t="s">
        <v>16</v>
      </c>
      <c r="AK2" s="102" t="s">
        <v>17</v>
      </c>
      <c r="AL2" s="102" t="s">
        <v>18</v>
      </c>
      <c r="AM2" s="102" t="s">
        <v>19</v>
      </c>
      <c r="AN2" s="111" t="s">
        <v>20</v>
      </c>
      <c r="AO2" s="112"/>
      <c r="AP2" s="113" t="s">
        <v>21</v>
      </c>
    </row>
    <row r="3" spans="1:42">
      <c r="A3" s="97"/>
      <c r="B3" s="97"/>
      <c r="C3" s="97"/>
      <c r="D3" s="99"/>
      <c r="E3" s="101"/>
      <c r="F3" s="101"/>
      <c r="G3" s="101"/>
      <c r="H3" s="95"/>
      <c r="I3" s="95"/>
      <c r="J3" s="101"/>
      <c r="K3" s="101"/>
      <c r="L3" s="115" t="s">
        <v>22</v>
      </c>
      <c r="M3" s="116"/>
      <c r="N3" s="117"/>
      <c r="O3" s="115" t="s">
        <v>23</v>
      </c>
      <c r="P3" s="116"/>
      <c r="Q3" s="117"/>
      <c r="R3" s="115" t="s">
        <v>24</v>
      </c>
      <c r="S3" s="116"/>
      <c r="T3" s="117"/>
      <c r="U3" s="118" t="s">
        <v>25</v>
      </c>
      <c r="V3" s="118" t="s">
        <v>26</v>
      </c>
      <c r="W3" s="118" t="s">
        <v>27</v>
      </c>
      <c r="X3" s="101"/>
      <c r="Y3" s="100" t="s">
        <v>28</v>
      </c>
      <c r="Z3" s="100" t="s">
        <v>29</v>
      </c>
      <c r="AA3" s="100" t="s">
        <v>30</v>
      </c>
      <c r="AB3" s="100" t="s">
        <v>31</v>
      </c>
      <c r="AC3" s="125"/>
      <c r="AD3" s="126"/>
      <c r="AE3" s="126"/>
      <c r="AF3" s="126"/>
      <c r="AG3" s="126"/>
      <c r="AH3" s="126"/>
      <c r="AI3" s="127"/>
      <c r="AJ3" s="103"/>
      <c r="AK3" s="103"/>
      <c r="AL3" s="103"/>
      <c r="AM3" s="103"/>
      <c r="AN3" s="109" t="s">
        <v>32</v>
      </c>
      <c r="AO3" s="110"/>
      <c r="AP3" s="114"/>
    </row>
    <row r="4" spans="1:42" ht="76.5">
      <c r="A4" s="97"/>
      <c r="B4" s="97"/>
      <c r="C4" s="97"/>
      <c r="D4" s="99"/>
      <c r="E4" s="101"/>
      <c r="F4" s="101"/>
      <c r="G4" s="101"/>
      <c r="H4" s="95"/>
      <c r="I4" s="95"/>
      <c r="J4" s="101"/>
      <c r="K4" s="101"/>
      <c r="L4" s="1" t="s">
        <v>33</v>
      </c>
      <c r="M4" s="2" t="s">
        <v>34</v>
      </c>
      <c r="N4" s="2" t="s">
        <v>35</v>
      </c>
      <c r="O4" s="2" t="s">
        <v>33</v>
      </c>
      <c r="P4" s="2" t="s">
        <v>34</v>
      </c>
      <c r="Q4" s="2" t="s">
        <v>35</v>
      </c>
      <c r="R4" s="2" t="s">
        <v>33</v>
      </c>
      <c r="S4" s="2" t="s">
        <v>34</v>
      </c>
      <c r="T4" s="2" t="s">
        <v>35</v>
      </c>
      <c r="U4" s="119"/>
      <c r="V4" s="119"/>
      <c r="W4" s="119"/>
      <c r="X4" s="101"/>
      <c r="Y4" s="101"/>
      <c r="Z4" s="101"/>
      <c r="AA4" s="101"/>
      <c r="AB4" s="101"/>
      <c r="AC4" s="3" t="s">
        <v>36</v>
      </c>
      <c r="AD4" s="3" t="s">
        <v>37</v>
      </c>
      <c r="AE4" s="3" t="s">
        <v>38</v>
      </c>
      <c r="AF4" s="3" t="s">
        <v>39</v>
      </c>
      <c r="AG4" s="3" t="s">
        <v>40</v>
      </c>
      <c r="AH4" s="3" t="s">
        <v>41</v>
      </c>
      <c r="AI4" s="3" t="s">
        <v>42</v>
      </c>
      <c r="AJ4" s="103"/>
      <c r="AK4" s="103"/>
      <c r="AL4" s="103"/>
      <c r="AM4" s="103"/>
      <c r="AN4" s="4" t="s">
        <v>43</v>
      </c>
      <c r="AO4" s="4" t="s">
        <v>44</v>
      </c>
      <c r="AP4" s="114"/>
    </row>
    <row r="5" spans="1:42" ht="24.95" customHeight="1">
      <c r="A5" s="5">
        <v>120</v>
      </c>
      <c r="B5" s="5" t="s">
        <v>45</v>
      </c>
      <c r="C5" s="5"/>
      <c r="D5" s="6" t="s">
        <v>46</v>
      </c>
      <c r="E5" s="7" t="s">
        <v>47</v>
      </c>
      <c r="F5" s="7" t="s">
        <v>48</v>
      </c>
      <c r="G5" s="7" t="s">
        <v>49</v>
      </c>
      <c r="H5" s="9">
        <f>'[1]Drop down boxes'!D2</f>
        <v>43830</v>
      </c>
      <c r="I5" s="9" t="str">
        <f>'[1]Drop down boxes'!E1</f>
        <v>End dates</v>
      </c>
      <c r="J5" s="7" t="str">
        <f>IFERROR(TEXT(H5,"DD.MM.YY")&amp;" - "&amp;TEXT(I5,"DD.MM.YY")&amp;" ("&amp;DATEDIF(H5,I5+1,"m")&amp;" months)","Tender End Date is Before Start Date")</f>
        <v>Tender End Date is Before Start Date</v>
      </c>
      <c r="K5" s="10" t="s">
        <v>51</v>
      </c>
      <c r="L5" s="11">
        <v>2300</v>
      </c>
      <c r="M5" s="12">
        <v>700</v>
      </c>
      <c r="N5" s="10">
        <f t="shared" ref="N5:N6" si="0">IF(L5&gt;M5, (2400-L5+M5)/100, IF(AND(L5="",M5="",L5=M5), "", IF(L5=M5,24,(M5-L5)/100)))</f>
        <v>8</v>
      </c>
      <c r="O5" s="11">
        <v>2300</v>
      </c>
      <c r="P5" s="12">
        <v>700</v>
      </c>
      <c r="Q5" s="10">
        <f t="shared" ref="Q5:Q6" si="1">IF(O5&gt;P5, (2400-O5+P5)/100, IF(AND(O5="",P5="",O5=P5), "", IF(O5=P5,24,(P5-O5)/100)))</f>
        <v>8</v>
      </c>
      <c r="R5" s="11">
        <v>2300</v>
      </c>
      <c r="S5" s="12">
        <v>700</v>
      </c>
      <c r="T5" s="10">
        <f t="shared" ref="T5:T6" si="2">IF(R5&gt;S5, (2400-R5+S5)/100, IF(AND(R5="",S5="",R5=S5), "", IF(R5=S5,24,(S5-R5)/100)))</f>
        <v>8</v>
      </c>
      <c r="U5" s="13">
        <v>100</v>
      </c>
      <c r="V5" s="14">
        <v>600</v>
      </c>
      <c r="W5" s="10" t="s">
        <v>52</v>
      </c>
      <c r="X5" s="10" t="s">
        <v>52</v>
      </c>
      <c r="Y5" s="10" t="s">
        <v>52</v>
      </c>
      <c r="Z5" s="10" t="s">
        <v>52</v>
      </c>
      <c r="AA5" s="10" t="s">
        <v>52</v>
      </c>
      <c r="AB5" s="10" t="s">
        <v>52</v>
      </c>
      <c r="AC5" s="10" t="s">
        <v>52</v>
      </c>
      <c r="AD5" s="10" t="s">
        <v>52</v>
      </c>
      <c r="AE5" s="10" t="s">
        <v>52</v>
      </c>
      <c r="AF5" s="10" t="s">
        <v>52</v>
      </c>
      <c r="AG5" s="10" t="s">
        <v>52</v>
      </c>
      <c r="AH5" s="10" t="s">
        <v>52</v>
      </c>
      <c r="AI5" s="10" t="s">
        <v>52</v>
      </c>
      <c r="AJ5" s="10" t="s">
        <v>52</v>
      </c>
      <c r="AK5" s="10" t="s">
        <v>52</v>
      </c>
      <c r="AL5" s="10"/>
      <c r="AM5" s="10"/>
      <c r="AN5" s="10" t="s">
        <v>52</v>
      </c>
      <c r="AO5" s="10" t="s">
        <v>52</v>
      </c>
      <c r="AP5" s="10" t="s">
        <v>52</v>
      </c>
    </row>
    <row r="6" spans="1:42" ht="24.95" customHeight="1">
      <c r="A6" s="15">
        <f>A5</f>
        <v>120</v>
      </c>
      <c r="B6" s="15" t="s">
        <v>45</v>
      </c>
      <c r="C6" s="15"/>
      <c r="D6" s="6" t="s">
        <v>46</v>
      </c>
      <c r="E6" s="7" t="str">
        <f>E5</f>
        <v>Ex-FFR-1</v>
      </c>
      <c r="F6" s="7" t="s">
        <v>53</v>
      </c>
      <c r="G6" s="7" t="s">
        <v>54</v>
      </c>
      <c r="H6" s="8">
        <f>H5</f>
        <v>43830</v>
      </c>
      <c r="I6" s="8" t="str">
        <f>I5</f>
        <v>End dates</v>
      </c>
      <c r="J6" s="7" t="str">
        <f t="shared" ref="J6:J65" si="3">IFERROR(TEXT(H6,"DD.MM.YY")&amp;" - "&amp;TEXT(I6,"DD.MM.YY")&amp;" ("&amp;DATEDIF(H6,I6+1,"m")&amp;" months)","Tender End Date is Before Start Date")</f>
        <v>Tender End Date is Before Start Date</v>
      </c>
      <c r="K6" s="10" t="s">
        <v>51</v>
      </c>
      <c r="L6" s="12">
        <v>700</v>
      </c>
      <c r="M6" s="11">
        <v>2300</v>
      </c>
      <c r="N6" s="10">
        <f t="shared" si="0"/>
        <v>16</v>
      </c>
      <c r="O6" s="12">
        <v>700</v>
      </c>
      <c r="P6" s="11">
        <v>2300</v>
      </c>
      <c r="Q6" s="10">
        <f t="shared" si="1"/>
        <v>16</v>
      </c>
      <c r="R6" s="12">
        <v>700</v>
      </c>
      <c r="S6" s="11">
        <v>2300</v>
      </c>
      <c r="T6" s="10">
        <f t="shared" si="2"/>
        <v>16</v>
      </c>
      <c r="U6" s="13">
        <v>600</v>
      </c>
      <c r="V6" s="14">
        <v>100</v>
      </c>
      <c r="W6" s="10" t="s">
        <v>52</v>
      </c>
      <c r="X6" s="10" t="s">
        <v>52</v>
      </c>
      <c r="Y6" s="10" t="s">
        <v>52</v>
      </c>
      <c r="Z6" s="10" t="s">
        <v>52</v>
      </c>
      <c r="AA6" s="10" t="s">
        <v>52</v>
      </c>
      <c r="AB6" s="10" t="s">
        <v>52</v>
      </c>
      <c r="AC6" s="10" t="s">
        <v>52</v>
      </c>
      <c r="AD6" s="10" t="s">
        <v>52</v>
      </c>
      <c r="AE6" s="10" t="s">
        <v>52</v>
      </c>
      <c r="AF6" s="10" t="s">
        <v>52</v>
      </c>
      <c r="AG6" s="10" t="s">
        <v>52</v>
      </c>
      <c r="AH6" s="10" t="s">
        <v>52</v>
      </c>
      <c r="AI6" s="10" t="s">
        <v>52</v>
      </c>
      <c r="AJ6" s="10" t="s">
        <v>52</v>
      </c>
      <c r="AK6" s="10" t="s">
        <v>52</v>
      </c>
      <c r="AL6" s="10"/>
      <c r="AM6" s="10"/>
      <c r="AN6" s="10" t="s">
        <v>52</v>
      </c>
      <c r="AO6" s="10" t="s">
        <v>52</v>
      </c>
      <c r="AP6" s="10" t="s">
        <v>52</v>
      </c>
    </row>
    <row r="7" spans="1:42" s="39" customFormat="1" ht="30" customHeight="1">
      <c r="A7" s="29">
        <f>A5+0.001</f>
        <v>120.001</v>
      </c>
      <c r="B7" s="30" t="s">
        <v>55</v>
      </c>
      <c r="C7" s="31" t="s">
        <v>56</v>
      </c>
      <c r="D7" s="32" t="s">
        <v>57</v>
      </c>
      <c r="E7" s="32" t="s">
        <v>58</v>
      </c>
      <c r="F7" s="32" t="s">
        <v>53</v>
      </c>
      <c r="G7" s="33" t="s">
        <v>59</v>
      </c>
      <c r="H7" s="35">
        <v>43830</v>
      </c>
      <c r="I7" s="35">
        <v>43861</v>
      </c>
      <c r="J7" s="16" t="str">
        <f t="shared" si="3"/>
        <v>31.12.19 - 31.01.20 (1 months)</v>
      </c>
      <c r="K7" s="17" t="s">
        <v>51</v>
      </c>
      <c r="L7" s="18">
        <v>2300</v>
      </c>
      <c r="M7" s="18">
        <v>700</v>
      </c>
      <c r="N7" s="36">
        <f>IF(L7&gt;M7, (2400-L7+M7)/100, IF(AND(L7="",M7="",L7=M7), "", IF(L7=M7,24,(M7-L7)/100)))</f>
        <v>8</v>
      </c>
      <c r="O7" s="18">
        <v>2300</v>
      </c>
      <c r="P7" s="18">
        <v>700</v>
      </c>
      <c r="Q7" s="36">
        <f>IF(O7&gt;P7, (2400-O7+P7)/100, IF(AND(O7="",P7="",O7=P7), "", IF(O7=P7,24,(P7-O7)/100)))</f>
        <v>8</v>
      </c>
      <c r="R7" s="18">
        <v>2300</v>
      </c>
      <c r="S7" s="18">
        <v>700</v>
      </c>
      <c r="T7" s="36">
        <f>IF(R7&gt;S7, (2400-R7+S7)/100, IF(AND(R7="",S7="",R7=S7), "", IF(R7=S7,24,(S7-R7)/100)))</f>
        <v>8</v>
      </c>
      <c r="U7" s="32">
        <f>7.2*AE7</f>
        <v>72</v>
      </c>
      <c r="V7" s="32"/>
      <c r="W7" s="37"/>
      <c r="X7" s="19"/>
      <c r="Y7" s="32"/>
      <c r="Z7" s="32"/>
      <c r="AA7" s="32"/>
      <c r="AB7" s="32"/>
      <c r="AC7" s="32">
        <v>4</v>
      </c>
      <c r="AD7" s="32">
        <v>10</v>
      </c>
      <c r="AE7" s="32">
        <v>10</v>
      </c>
      <c r="AF7" s="32">
        <v>4</v>
      </c>
      <c r="AG7" s="32">
        <v>10</v>
      </c>
      <c r="AH7" s="32">
        <v>4</v>
      </c>
      <c r="AI7" s="32">
        <v>10</v>
      </c>
      <c r="AJ7" s="38"/>
      <c r="AK7" s="38"/>
      <c r="AL7" s="20" t="s">
        <v>60</v>
      </c>
      <c r="AM7" s="38"/>
      <c r="AN7" s="32"/>
      <c r="AO7" s="32"/>
      <c r="AP7" s="38"/>
    </row>
    <row r="8" spans="1:42" s="39" customFormat="1" ht="30" customHeight="1">
      <c r="A8" s="29">
        <f t="shared" ref="A8:A65" si="4">A7+0.001</f>
        <v>120.00200000000001</v>
      </c>
      <c r="B8" s="30" t="s">
        <v>55</v>
      </c>
      <c r="C8" s="31" t="s">
        <v>56</v>
      </c>
      <c r="D8" s="32" t="s">
        <v>57</v>
      </c>
      <c r="E8" s="32" t="s">
        <v>58</v>
      </c>
      <c r="F8" s="32" t="s">
        <v>53</v>
      </c>
      <c r="G8" s="33" t="s">
        <v>59</v>
      </c>
      <c r="H8" s="35">
        <v>43831</v>
      </c>
      <c r="I8" s="35">
        <v>43861</v>
      </c>
      <c r="J8" s="16" t="str">
        <f t="shared" si="3"/>
        <v>01.01.20 - 31.01.20 (1 months)</v>
      </c>
      <c r="K8" s="17" t="s">
        <v>51</v>
      </c>
      <c r="L8" s="18">
        <v>700</v>
      </c>
      <c r="M8" s="18">
        <v>1500</v>
      </c>
      <c r="N8" s="36">
        <f t="shared" ref="N8:N12" si="5">IF(L8&gt;M8, (2400-L8+M8)/100, IF(AND(L8="",M8="",L8=M8), "", IF(L8=M8,24,(M8-L8)/100)))</f>
        <v>8</v>
      </c>
      <c r="O8" s="18">
        <v>700</v>
      </c>
      <c r="P8" s="18">
        <v>1500</v>
      </c>
      <c r="Q8" s="36">
        <f t="shared" ref="Q8:Q12" si="6">IF(O8&gt;P8, (2400-O8+P8)/100, IF(AND(O8="",P8="",O8=P8), "", IF(O8=P8,24,(P8-O8)/100)))</f>
        <v>8</v>
      </c>
      <c r="R8" s="18">
        <v>700</v>
      </c>
      <c r="S8" s="18">
        <v>1500</v>
      </c>
      <c r="T8" s="40">
        <f t="shared" ref="T8:T12" si="7">IF(R8&gt;S8, (2400-R8+S8)/100, IF(AND(R8="",S8="",R8=S8), "", IF(R8=S8,24,(S8-R8)/100)))</f>
        <v>8</v>
      </c>
      <c r="U8" s="32">
        <f>7.4*AE8</f>
        <v>74</v>
      </c>
      <c r="V8" s="32"/>
      <c r="W8" s="37"/>
      <c r="X8" s="19"/>
      <c r="Y8" s="32"/>
      <c r="Z8" s="32"/>
      <c r="AA8" s="32"/>
      <c r="AB8" s="32"/>
      <c r="AC8" s="32">
        <v>4</v>
      </c>
      <c r="AD8" s="32">
        <v>10</v>
      </c>
      <c r="AE8" s="32">
        <v>10</v>
      </c>
      <c r="AF8" s="32">
        <v>4</v>
      </c>
      <c r="AG8" s="32">
        <v>10</v>
      </c>
      <c r="AH8" s="32">
        <v>4</v>
      </c>
      <c r="AI8" s="32">
        <v>10</v>
      </c>
      <c r="AJ8" s="38"/>
      <c r="AK8" s="38"/>
      <c r="AL8" s="21" t="s">
        <v>61</v>
      </c>
      <c r="AM8" s="38" t="s">
        <v>45</v>
      </c>
      <c r="AN8" s="34"/>
      <c r="AO8" s="34"/>
      <c r="AP8" s="41"/>
    </row>
    <row r="9" spans="1:42" s="39" customFormat="1" ht="30" customHeight="1">
      <c r="A9" s="29">
        <f t="shared" si="4"/>
        <v>120.00300000000001</v>
      </c>
      <c r="B9" s="30" t="s">
        <v>55</v>
      </c>
      <c r="C9" s="31" t="s">
        <v>56</v>
      </c>
      <c r="D9" s="32" t="s">
        <v>57</v>
      </c>
      <c r="E9" s="32" t="s">
        <v>58</v>
      </c>
      <c r="F9" s="32" t="s">
        <v>53</v>
      </c>
      <c r="G9" s="33" t="s">
        <v>59</v>
      </c>
      <c r="H9" s="35">
        <v>43831</v>
      </c>
      <c r="I9" s="35">
        <v>43861</v>
      </c>
      <c r="J9" s="16" t="str">
        <f t="shared" si="3"/>
        <v>01.01.20 - 31.01.20 (1 months)</v>
      </c>
      <c r="K9" s="17" t="s">
        <v>51</v>
      </c>
      <c r="L9" s="18">
        <v>1500</v>
      </c>
      <c r="M9" s="18">
        <v>2300</v>
      </c>
      <c r="N9" s="36">
        <f t="shared" si="5"/>
        <v>8</v>
      </c>
      <c r="O9" s="18">
        <v>1500</v>
      </c>
      <c r="P9" s="18">
        <v>2300</v>
      </c>
      <c r="Q9" s="36">
        <f t="shared" si="6"/>
        <v>8</v>
      </c>
      <c r="R9" s="18">
        <v>1500</v>
      </c>
      <c r="S9" s="18">
        <v>2300</v>
      </c>
      <c r="T9" s="40">
        <f t="shared" si="7"/>
        <v>8</v>
      </c>
      <c r="U9" s="32">
        <f>28*AE9</f>
        <v>280</v>
      </c>
      <c r="V9" s="32"/>
      <c r="W9" s="37"/>
      <c r="X9" s="19"/>
      <c r="Y9" s="32"/>
      <c r="Z9" s="32"/>
      <c r="AA9" s="32"/>
      <c r="AB9" s="32"/>
      <c r="AC9" s="32">
        <v>4</v>
      </c>
      <c r="AD9" s="32">
        <v>10</v>
      </c>
      <c r="AE9" s="32">
        <v>10</v>
      </c>
      <c r="AF9" s="32">
        <v>4</v>
      </c>
      <c r="AG9" s="32">
        <v>10</v>
      </c>
      <c r="AH9" s="32">
        <v>4</v>
      </c>
      <c r="AI9" s="32">
        <v>10</v>
      </c>
      <c r="AJ9" s="38"/>
      <c r="AK9" s="38"/>
      <c r="AL9" s="21" t="s">
        <v>62</v>
      </c>
      <c r="AM9" s="38"/>
      <c r="AN9" s="34"/>
      <c r="AO9" s="34"/>
      <c r="AP9" s="41"/>
    </row>
    <row r="10" spans="1:42" s="39" customFormat="1" ht="30" customHeight="1">
      <c r="A10" s="29">
        <f t="shared" si="4"/>
        <v>120.00400000000002</v>
      </c>
      <c r="B10" s="30" t="s">
        <v>55</v>
      </c>
      <c r="C10" s="31" t="s">
        <v>56</v>
      </c>
      <c r="D10" s="32" t="s">
        <v>63</v>
      </c>
      <c r="E10" s="32" t="s">
        <v>64</v>
      </c>
      <c r="F10" s="32" t="s">
        <v>53</v>
      </c>
      <c r="G10" s="33" t="s">
        <v>59</v>
      </c>
      <c r="H10" s="35">
        <v>43831</v>
      </c>
      <c r="I10" s="35">
        <v>43861</v>
      </c>
      <c r="J10" s="16" t="str">
        <f t="shared" si="3"/>
        <v>01.01.20 - 31.01.20 (1 months)</v>
      </c>
      <c r="K10" s="17" t="s">
        <v>51</v>
      </c>
      <c r="L10" s="18">
        <v>700</v>
      </c>
      <c r="M10" s="18">
        <v>1500</v>
      </c>
      <c r="N10" s="36">
        <f t="shared" si="5"/>
        <v>8</v>
      </c>
      <c r="O10" s="18">
        <v>700</v>
      </c>
      <c r="P10" s="18">
        <v>1500</v>
      </c>
      <c r="Q10" s="36">
        <f t="shared" si="6"/>
        <v>8</v>
      </c>
      <c r="R10" s="18">
        <v>700</v>
      </c>
      <c r="S10" s="18">
        <v>1500</v>
      </c>
      <c r="T10" s="40">
        <f t="shared" si="7"/>
        <v>8</v>
      </c>
      <c r="U10" s="42">
        <f>7.29*AE10</f>
        <v>211.41</v>
      </c>
      <c r="V10" s="32"/>
      <c r="W10" s="37"/>
      <c r="X10" s="19"/>
      <c r="Y10" s="32"/>
      <c r="Z10" s="32"/>
      <c r="AA10" s="32"/>
      <c r="AB10" s="32"/>
      <c r="AC10" s="32">
        <v>12</v>
      </c>
      <c r="AD10" s="32">
        <v>29</v>
      </c>
      <c r="AE10" s="32">
        <v>29</v>
      </c>
      <c r="AF10" s="32">
        <v>12</v>
      </c>
      <c r="AG10" s="32">
        <v>29</v>
      </c>
      <c r="AH10" s="32">
        <v>12</v>
      </c>
      <c r="AI10" s="32">
        <v>29</v>
      </c>
      <c r="AJ10" s="38"/>
      <c r="AK10" s="38"/>
      <c r="AL10" s="21" t="s">
        <v>65</v>
      </c>
      <c r="AM10" s="38"/>
      <c r="AN10" s="34"/>
      <c r="AO10" s="34"/>
      <c r="AP10" s="41"/>
    </row>
    <row r="11" spans="1:42" s="39" customFormat="1" ht="30" customHeight="1">
      <c r="A11" s="29">
        <f t="shared" si="4"/>
        <v>120.00500000000002</v>
      </c>
      <c r="B11" s="29" t="s">
        <v>66</v>
      </c>
      <c r="C11" s="31">
        <v>4</v>
      </c>
      <c r="D11" s="32" t="s">
        <v>63</v>
      </c>
      <c r="E11" s="32" t="s">
        <v>64</v>
      </c>
      <c r="F11" s="32" t="s">
        <v>53</v>
      </c>
      <c r="G11" s="33" t="s">
        <v>59</v>
      </c>
      <c r="H11" s="35">
        <v>43831</v>
      </c>
      <c r="I11" s="35">
        <v>43861</v>
      </c>
      <c r="J11" s="16" t="str">
        <f t="shared" si="3"/>
        <v>01.01.20 - 31.01.20 (1 months)</v>
      </c>
      <c r="K11" s="17" t="s">
        <v>51</v>
      </c>
      <c r="L11" s="18">
        <v>1500</v>
      </c>
      <c r="M11" s="18">
        <v>2300</v>
      </c>
      <c r="N11" s="36">
        <f t="shared" si="5"/>
        <v>8</v>
      </c>
      <c r="O11" s="18">
        <v>1500</v>
      </c>
      <c r="P11" s="18">
        <v>2300</v>
      </c>
      <c r="Q11" s="36">
        <f t="shared" si="6"/>
        <v>8</v>
      </c>
      <c r="R11" s="18">
        <v>1500</v>
      </c>
      <c r="S11" s="18">
        <v>2300</v>
      </c>
      <c r="T11" s="40">
        <f t="shared" si="7"/>
        <v>8</v>
      </c>
      <c r="U11" s="34">
        <f>30*AE11</f>
        <v>870</v>
      </c>
      <c r="V11" s="34"/>
      <c r="W11" s="34"/>
      <c r="X11" s="22"/>
      <c r="Y11" s="34"/>
      <c r="Z11" s="34"/>
      <c r="AA11" s="34"/>
      <c r="AB11" s="34"/>
      <c r="AC11" s="32">
        <v>12</v>
      </c>
      <c r="AD11" s="32">
        <v>29</v>
      </c>
      <c r="AE11" s="32">
        <v>29</v>
      </c>
      <c r="AF11" s="32">
        <v>12</v>
      </c>
      <c r="AG11" s="32">
        <v>29</v>
      </c>
      <c r="AH11" s="32">
        <v>12</v>
      </c>
      <c r="AI11" s="32">
        <v>29</v>
      </c>
      <c r="AJ11" s="41"/>
      <c r="AK11" s="41"/>
      <c r="AL11" s="21" t="s">
        <v>67</v>
      </c>
      <c r="AM11" s="38" t="s">
        <v>68</v>
      </c>
      <c r="AN11" s="34"/>
      <c r="AO11" s="34"/>
      <c r="AP11" s="41"/>
    </row>
    <row r="12" spans="1:42" s="39" customFormat="1" ht="30" customHeight="1">
      <c r="A12" s="29">
        <f t="shared" si="4"/>
        <v>120.00600000000003</v>
      </c>
      <c r="B12" s="30" t="s">
        <v>55</v>
      </c>
      <c r="C12" s="31" t="s">
        <v>56</v>
      </c>
      <c r="D12" s="32" t="s">
        <v>63</v>
      </c>
      <c r="E12" s="32" t="s">
        <v>64</v>
      </c>
      <c r="F12" s="32" t="s">
        <v>53</v>
      </c>
      <c r="G12" s="33" t="s">
        <v>59</v>
      </c>
      <c r="H12" s="35">
        <v>43831</v>
      </c>
      <c r="I12" s="35">
        <v>43861</v>
      </c>
      <c r="J12" s="16" t="str">
        <f t="shared" si="3"/>
        <v>01.01.20 - 31.01.20 (1 months)</v>
      </c>
      <c r="K12" s="17" t="s">
        <v>51</v>
      </c>
      <c r="L12" s="18">
        <v>1900</v>
      </c>
      <c r="M12" s="18">
        <v>2300</v>
      </c>
      <c r="N12" s="36">
        <f t="shared" si="5"/>
        <v>4</v>
      </c>
      <c r="O12" s="18">
        <v>1500</v>
      </c>
      <c r="P12" s="18">
        <v>2300</v>
      </c>
      <c r="Q12" s="36">
        <f t="shared" si="6"/>
        <v>8</v>
      </c>
      <c r="R12" s="18">
        <v>1500</v>
      </c>
      <c r="S12" s="18">
        <v>2300</v>
      </c>
      <c r="T12" s="40">
        <f t="shared" si="7"/>
        <v>8</v>
      </c>
      <c r="U12" s="32">
        <f>16*AE12</f>
        <v>464</v>
      </c>
      <c r="V12" s="34"/>
      <c r="W12" s="34"/>
      <c r="X12" s="22"/>
      <c r="Y12" s="34"/>
      <c r="Z12" s="34"/>
      <c r="AA12" s="34"/>
      <c r="AB12" s="34"/>
      <c r="AC12" s="32">
        <v>12</v>
      </c>
      <c r="AD12" s="32">
        <v>29</v>
      </c>
      <c r="AE12" s="32">
        <v>29</v>
      </c>
      <c r="AF12" s="32">
        <v>12</v>
      </c>
      <c r="AG12" s="32">
        <v>29</v>
      </c>
      <c r="AH12" s="32">
        <v>12</v>
      </c>
      <c r="AI12" s="32">
        <v>29</v>
      </c>
      <c r="AJ12" s="38"/>
      <c r="AK12" s="38"/>
      <c r="AL12" s="21" t="s">
        <v>69</v>
      </c>
      <c r="AM12" s="38" t="s">
        <v>70</v>
      </c>
      <c r="AN12" s="34"/>
      <c r="AO12" s="34"/>
      <c r="AP12" s="41"/>
    </row>
    <row r="13" spans="1:42" s="39" customFormat="1" ht="30" customHeight="1">
      <c r="A13" s="29">
        <f t="shared" si="4"/>
        <v>120.00700000000003</v>
      </c>
      <c r="B13" s="30" t="s">
        <v>55</v>
      </c>
      <c r="C13" s="31" t="s">
        <v>56</v>
      </c>
      <c r="D13" s="32" t="s">
        <v>71</v>
      </c>
      <c r="E13" s="32" t="s">
        <v>72</v>
      </c>
      <c r="F13" s="32" t="s">
        <v>53</v>
      </c>
      <c r="G13" s="33" t="s">
        <v>73</v>
      </c>
      <c r="H13" s="35">
        <v>43830</v>
      </c>
      <c r="I13" s="35">
        <v>43861</v>
      </c>
      <c r="J13" s="16" t="str">
        <f t="shared" si="3"/>
        <v>31.12.19 - 31.01.20 (1 months)</v>
      </c>
      <c r="K13" s="17" t="s">
        <v>51</v>
      </c>
      <c r="L13" s="18">
        <v>2300</v>
      </c>
      <c r="M13" s="18">
        <v>700</v>
      </c>
      <c r="N13" s="36">
        <f>IF(L13&gt;M13, (2400-L13+M13)/100, IF(AND(L13="",M13="",L13=M13), "", IF(L13=M13,24,(M13-L13)/100)))</f>
        <v>8</v>
      </c>
      <c r="O13" s="18">
        <v>2300</v>
      </c>
      <c r="P13" s="18">
        <v>700</v>
      </c>
      <c r="Q13" s="36">
        <f>IF(O13&gt;P13, (2400-O13+P13)/100, IF(AND(O13="",P13="",O13=P13), "", IF(O13=P13,24,(P13-O13)/100)))</f>
        <v>8</v>
      </c>
      <c r="R13" s="18">
        <v>2300</v>
      </c>
      <c r="S13" s="18">
        <v>700</v>
      </c>
      <c r="T13" s="36">
        <f>IF(R13&gt;S13, (2400-R13+S13)/100, IF(AND(R13="",S13="",R13=S13), "", IF(R13=S13,24,(S13-R13)/100)))</f>
        <v>8</v>
      </c>
      <c r="U13" s="32">
        <v>6.9</v>
      </c>
      <c r="V13" s="32"/>
      <c r="W13" s="37"/>
      <c r="X13" s="19"/>
      <c r="Y13" s="32"/>
      <c r="Z13" s="32"/>
      <c r="AA13" s="32"/>
      <c r="AB13" s="32"/>
      <c r="AC13" s="32">
        <v>0.4</v>
      </c>
      <c r="AD13" s="32">
        <v>1</v>
      </c>
      <c r="AE13" s="32">
        <v>1</v>
      </c>
      <c r="AF13" s="32">
        <v>0.4</v>
      </c>
      <c r="AG13" s="32">
        <v>1</v>
      </c>
      <c r="AH13" s="32">
        <v>0.4</v>
      </c>
      <c r="AI13" s="32">
        <v>1</v>
      </c>
      <c r="AJ13" s="38"/>
      <c r="AK13" s="38"/>
      <c r="AL13" s="20"/>
      <c r="AM13" s="38"/>
      <c r="AN13" s="32"/>
      <c r="AO13" s="32"/>
      <c r="AP13" s="38"/>
    </row>
    <row r="14" spans="1:42" s="39" customFormat="1" ht="30" customHeight="1">
      <c r="A14" s="29">
        <f t="shared" si="4"/>
        <v>120.00800000000004</v>
      </c>
      <c r="B14" s="29" t="s">
        <v>66</v>
      </c>
      <c r="C14" s="31">
        <v>4</v>
      </c>
      <c r="D14" s="32" t="s">
        <v>74</v>
      </c>
      <c r="E14" s="32" t="s">
        <v>75</v>
      </c>
      <c r="F14" s="32" t="s">
        <v>53</v>
      </c>
      <c r="G14" s="33" t="s">
        <v>76</v>
      </c>
      <c r="H14" s="35">
        <v>43830</v>
      </c>
      <c r="I14" s="35">
        <v>43861</v>
      </c>
      <c r="J14" s="16" t="str">
        <f t="shared" si="3"/>
        <v>31.12.19 - 31.01.20 (1 months)</v>
      </c>
      <c r="K14" s="17" t="s">
        <v>51</v>
      </c>
      <c r="L14" s="18">
        <v>2300</v>
      </c>
      <c r="M14" s="18">
        <v>700</v>
      </c>
      <c r="N14" s="36">
        <f>IF(L14&gt;M14, (2400-L14+M14)/100, IF(AND(L14="",M14="",L14=M14), "", IF(L14=M14,24,(M14-L14)/100)))</f>
        <v>8</v>
      </c>
      <c r="O14" s="18">
        <v>2300</v>
      </c>
      <c r="P14" s="18">
        <v>700</v>
      </c>
      <c r="Q14" s="36">
        <f>IF(O14&gt;P14, (2400-O14+P14)/100, IF(AND(O14="",P14="",O14=P14), "", IF(O14=P14,24,(P14-O14)/100)))</f>
        <v>8</v>
      </c>
      <c r="R14" s="18">
        <v>2300</v>
      </c>
      <c r="S14" s="18">
        <v>700</v>
      </c>
      <c r="T14" s="36">
        <f>IF(R14&gt;S14, (2400-R14+S14)/100, IF(AND(R14="",S14="",R14=S14), "", IF(R14=S14,24,(S14-R14)/100)))</f>
        <v>8</v>
      </c>
      <c r="U14" s="32">
        <v>264</v>
      </c>
      <c r="V14" s="19" t="s">
        <v>52</v>
      </c>
      <c r="W14" s="19" t="s">
        <v>52</v>
      </c>
      <c r="X14" s="19" t="s">
        <v>52</v>
      </c>
      <c r="Y14" s="32" t="s">
        <v>52</v>
      </c>
      <c r="Z14" s="37" t="s">
        <v>52</v>
      </c>
      <c r="AA14" s="19" t="s">
        <v>52</v>
      </c>
      <c r="AB14" s="32" t="s">
        <v>52</v>
      </c>
      <c r="AC14" s="32">
        <v>19.2</v>
      </c>
      <c r="AD14" s="32">
        <v>48</v>
      </c>
      <c r="AE14" s="32">
        <v>48</v>
      </c>
      <c r="AF14" s="32">
        <v>19.2</v>
      </c>
      <c r="AG14" s="32">
        <v>48</v>
      </c>
      <c r="AH14" s="32">
        <v>19.2</v>
      </c>
      <c r="AI14" s="32">
        <v>48</v>
      </c>
      <c r="AJ14" s="38" t="s">
        <v>52</v>
      </c>
      <c r="AK14" s="38" t="s">
        <v>52</v>
      </c>
      <c r="AL14" s="20" t="s">
        <v>60</v>
      </c>
      <c r="AM14" s="38" t="s">
        <v>77</v>
      </c>
      <c r="AN14" s="38" t="s">
        <v>52</v>
      </c>
      <c r="AO14" s="38" t="s">
        <v>52</v>
      </c>
      <c r="AP14" s="38" t="s">
        <v>52</v>
      </c>
    </row>
    <row r="15" spans="1:42" s="39" customFormat="1" ht="30" customHeight="1">
      <c r="A15" s="29">
        <f t="shared" si="4"/>
        <v>120.00900000000004</v>
      </c>
      <c r="B15" s="29" t="s">
        <v>66</v>
      </c>
      <c r="C15" s="31">
        <v>4</v>
      </c>
      <c r="D15" s="32" t="s">
        <v>74</v>
      </c>
      <c r="E15" s="32" t="s">
        <v>75</v>
      </c>
      <c r="F15" s="32" t="s">
        <v>53</v>
      </c>
      <c r="G15" s="33" t="s">
        <v>76</v>
      </c>
      <c r="H15" s="35">
        <v>43831</v>
      </c>
      <c r="I15" s="35">
        <v>43861</v>
      </c>
      <c r="J15" s="16" t="str">
        <f t="shared" si="3"/>
        <v>01.01.20 - 31.01.20 (1 months)</v>
      </c>
      <c r="K15" s="17" t="s">
        <v>51</v>
      </c>
      <c r="L15" s="18">
        <v>700</v>
      </c>
      <c r="M15" s="18">
        <v>1500</v>
      </c>
      <c r="N15" s="36">
        <f t="shared" ref="N15:N21" si="8">IF(L15&gt;M15, (2400-L15+M15)/100, IF(AND(L15="",M15="",L15=M15), "", IF(L15=M15,24,(M15-L15)/100)))</f>
        <v>8</v>
      </c>
      <c r="O15" s="18">
        <v>700</v>
      </c>
      <c r="P15" s="18">
        <v>1500</v>
      </c>
      <c r="Q15" s="36">
        <f t="shared" ref="Q15:Q21" si="9">IF(O15&gt;P15, (2400-O15+P15)/100, IF(AND(O15="",P15="",O15=P15), "", IF(O15=P15,24,(P15-O15)/100)))</f>
        <v>8</v>
      </c>
      <c r="R15" s="18">
        <v>700</v>
      </c>
      <c r="S15" s="18">
        <v>1500</v>
      </c>
      <c r="T15" s="40">
        <f t="shared" ref="T15:T21" si="10">IF(R15&gt;S15, (2400-R15+S15)/100, IF(AND(R15="",S15="",R15=S15), "", IF(R15=S15,24,(S15-R15)/100)))</f>
        <v>8</v>
      </c>
      <c r="U15" s="32">
        <v>312</v>
      </c>
      <c r="V15" s="19" t="s">
        <v>52</v>
      </c>
      <c r="W15" s="19" t="s">
        <v>52</v>
      </c>
      <c r="X15" s="19" t="s">
        <v>52</v>
      </c>
      <c r="Y15" s="32" t="s">
        <v>52</v>
      </c>
      <c r="Z15" s="37" t="s">
        <v>52</v>
      </c>
      <c r="AA15" s="19" t="s">
        <v>52</v>
      </c>
      <c r="AB15" s="32" t="s">
        <v>52</v>
      </c>
      <c r="AC15" s="32">
        <v>19.2</v>
      </c>
      <c r="AD15" s="32">
        <v>48</v>
      </c>
      <c r="AE15" s="32">
        <v>48</v>
      </c>
      <c r="AF15" s="32">
        <v>19.2</v>
      </c>
      <c r="AG15" s="32">
        <v>48</v>
      </c>
      <c r="AH15" s="32">
        <v>19.2</v>
      </c>
      <c r="AI15" s="32">
        <v>48</v>
      </c>
      <c r="AJ15" s="38" t="s">
        <v>52</v>
      </c>
      <c r="AK15" s="38" t="s">
        <v>52</v>
      </c>
      <c r="AL15" s="21" t="s">
        <v>60</v>
      </c>
      <c r="AM15" s="38" t="s">
        <v>77</v>
      </c>
      <c r="AN15" s="38" t="s">
        <v>52</v>
      </c>
      <c r="AO15" s="38" t="s">
        <v>52</v>
      </c>
      <c r="AP15" s="38" t="s">
        <v>52</v>
      </c>
    </row>
    <row r="16" spans="1:42" s="39" customFormat="1" ht="30" customHeight="1">
      <c r="A16" s="29">
        <f t="shared" si="4"/>
        <v>120.01000000000005</v>
      </c>
      <c r="B16" s="29" t="s">
        <v>66</v>
      </c>
      <c r="C16" s="31">
        <v>4</v>
      </c>
      <c r="D16" s="32" t="s">
        <v>74</v>
      </c>
      <c r="E16" s="32" t="s">
        <v>75</v>
      </c>
      <c r="F16" s="32" t="s">
        <v>53</v>
      </c>
      <c r="G16" s="33" t="s">
        <v>76</v>
      </c>
      <c r="H16" s="35">
        <v>43831</v>
      </c>
      <c r="I16" s="35">
        <v>43861</v>
      </c>
      <c r="J16" s="16" t="str">
        <f t="shared" si="3"/>
        <v>01.01.20 - 31.01.20 (1 months)</v>
      </c>
      <c r="K16" s="17" t="s">
        <v>51</v>
      </c>
      <c r="L16" s="18">
        <v>1500</v>
      </c>
      <c r="M16" s="18">
        <v>1900</v>
      </c>
      <c r="N16" s="36">
        <f t="shared" si="8"/>
        <v>4</v>
      </c>
      <c r="O16" s="18">
        <v>1500</v>
      </c>
      <c r="P16" s="18">
        <v>1900</v>
      </c>
      <c r="Q16" s="36">
        <f t="shared" si="9"/>
        <v>4</v>
      </c>
      <c r="R16" s="18">
        <v>1500</v>
      </c>
      <c r="S16" s="18">
        <v>1900</v>
      </c>
      <c r="T16" s="40">
        <f t="shared" si="10"/>
        <v>4</v>
      </c>
      <c r="U16" s="32">
        <v>1584</v>
      </c>
      <c r="V16" s="19" t="s">
        <v>52</v>
      </c>
      <c r="W16" s="19" t="s">
        <v>52</v>
      </c>
      <c r="X16" s="19" t="s">
        <v>52</v>
      </c>
      <c r="Y16" s="32" t="s">
        <v>52</v>
      </c>
      <c r="Z16" s="37" t="s">
        <v>52</v>
      </c>
      <c r="AA16" s="19" t="s">
        <v>52</v>
      </c>
      <c r="AB16" s="32" t="s">
        <v>52</v>
      </c>
      <c r="AC16" s="32">
        <v>19.2</v>
      </c>
      <c r="AD16" s="32">
        <v>48</v>
      </c>
      <c r="AE16" s="32">
        <v>48</v>
      </c>
      <c r="AF16" s="32">
        <v>19.2</v>
      </c>
      <c r="AG16" s="32">
        <v>48</v>
      </c>
      <c r="AH16" s="32">
        <v>19.2</v>
      </c>
      <c r="AI16" s="32">
        <v>48</v>
      </c>
      <c r="AJ16" s="38" t="s">
        <v>52</v>
      </c>
      <c r="AK16" s="38" t="s">
        <v>52</v>
      </c>
      <c r="AL16" s="21" t="s">
        <v>60</v>
      </c>
      <c r="AM16" s="38" t="s">
        <v>77</v>
      </c>
      <c r="AN16" s="38" t="s">
        <v>52</v>
      </c>
      <c r="AO16" s="38" t="s">
        <v>52</v>
      </c>
      <c r="AP16" s="38" t="s">
        <v>52</v>
      </c>
    </row>
    <row r="17" spans="1:42" s="39" customFormat="1" ht="30" customHeight="1">
      <c r="A17" s="29">
        <f t="shared" si="4"/>
        <v>120.01100000000005</v>
      </c>
      <c r="B17" s="29" t="s">
        <v>66</v>
      </c>
      <c r="C17" s="31">
        <v>4</v>
      </c>
      <c r="D17" s="32" t="s">
        <v>74</v>
      </c>
      <c r="E17" s="32" t="s">
        <v>75</v>
      </c>
      <c r="F17" s="32" t="s">
        <v>53</v>
      </c>
      <c r="G17" s="33" t="s">
        <v>76</v>
      </c>
      <c r="H17" s="35">
        <v>43831</v>
      </c>
      <c r="I17" s="35">
        <v>43861</v>
      </c>
      <c r="J17" s="16" t="str">
        <f t="shared" si="3"/>
        <v>01.01.20 - 31.01.20 (1 months)</v>
      </c>
      <c r="K17" s="17" t="s">
        <v>51</v>
      </c>
      <c r="L17" s="18">
        <v>1900</v>
      </c>
      <c r="M17" s="18">
        <v>2300</v>
      </c>
      <c r="N17" s="36">
        <f t="shared" si="8"/>
        <v>4</v>
      </c>
      <c r="O17" s="18">
        <v>1900</v>
      </c>
      <c r="P17" s="18">
        <v>2300</v>
      </c>
      <c r="Q17" s="36">
        <f t="shared" si="9"/>
        <v>4</v>
      </c>
      <c r="R17" s="18">
        <v>1900</v>
      </c>
      <c r="S17" s="18">
        <v>2300</v>
      </c>
      <c r="T17" s="40">
        <f t="shared" si="10"/>
        <v>4</v>
      </c>
      <c r="U17" s="32">
        <v>312</v>
      </c>
      <c r="V17" s="19" t="s">
        <v>52</v>
      </c>
      <c r="W17" s="19" t="s">
        <v>52</v>
      </c>
      <c r="X17" s="19" t="s">
        <v>52</v>
      </c>
      <c r="Y17" s="32" t="s">
        <v>52</v>
      </c>
      <c r="Z17" s="37" t="s">
        <v>52</v>
      </c>
      <c r="AA17" s="19" t="s">
        <v>52</v>
      </c>
      <c r="AB17" s="32" t="s">
        <v>52</v>
      </c>
      <c r="AC17" s="32">
        <v>19.2</v>
      </c>
      <c r="AD17" s="32">
        <v>48</v>
      </c>
      <c r="AE17" s="32">
        <v>48</v>
      </c>
      <c r="AF17" s="32">
        <v>19.2</v>
      </c>
      <c r="AG17" s="32">
        <v>48</v>
      </c>
      <c r="AH17" s="32">
        <v>19.2</v>
      </c>
      <c r="AI17" s="32">
        <v>48</v>
      </c>
      <c r="AJ17" s="38" t="s">
        <v>52</v>
      </c>
      <c r="AK17" s="38" t="s">
        <v>52</v>
      </c>
      <c r="AL17" s="21" t="s">
        <v>60</v>
      </c>
      <c r="AM17" s="38" t="s">
        <v>77</v>
      </c>
      <c r="AN17" s="38" t="s">
        <v>52</v>
      </c>
      <c r="AO17" s="38" t="s">
        <v>52</v>
      </c>
      <c r="AP17" s="38" t="s">
        <v>52</v>
      </c>
    </row>
    <row r="18" spans="1:42" s="39" customFormat="1" ht="30" customHeight="1">
      <c r="A18" s="29">
        <f t="shared" si="4"/>
        <v>120.01200000000006</v>
      </c>
      <c r="B18" s="30" t="s">
        <v>55</v>
      </c>
      <c r="C18" s="31" t="s">
        <v>56</v>
      </c>
      <c r="D18" s="32" t="s">
        <v>74</v>
      </c>
      <c r="E18" s="32" t="s">
        <v>75</v>
      </c>
      <c r="F18" s="32" t="s">
        <v>53</v>
      </c>
      <c r="G18" s="33" t="s">
        <v>76</v>
      </c>
      <c r="H18" s="35">
        <v>43830</v>
      </c>
      <c r="I18" s="35">
        <v>43861</v>
      </c>
      <c r="J18" s="16" t="str">
        <f t="shared" si="3"/>
        <v>31.12.19 - 31.01.20 (1 months)</v>
      </c>
      <c r="K18" s="17" t="s">
        <v>51</v>
      </c>
      <c r="L18" s="18">
        <v>2300</v>
      </c>
      <c r="M18" s="18">
        <v>700</v>
      </c>
      <c r="N18" s="36">
        <f t="shared" si="8"/>
        <v>8</v>
      </c>
      <c r="O18" s="18">
        <v>2300</v>
      </c>
      <c r="P18" s="18">
        <v>700</v>
      </c>
      <c r="Q18" s="36">
        <f t="shared" si="9"/>
        <v>8</v>
      </c>
      <c r="R18" s="18">
        <v>2300</v>
      </c>
      <c r="S18" s="18">
        <v>700</v>
      </c>
      <c r="T18" s="40">
        <f t="shared" si="10"/>
        <v>8</v>
      </c>
      <c r="U18" s="34">
        <v>283.2</v>
      </c>
      <c r="V18" s="19" t="s">
        <v>52</v>
      </c>
      <c r="W18" s="19" t="s">
        <v>52</v>
      </c>
      <c r="X18" s="19" t="s">
        <v>52</v>
      </c>
      <c r="Y18" s="32" t="s">
        <v>52</v>
      </c>
      <c r="Z18" s="37" t="s">
        <v>52</v>
      </c>
      <c r="AA18" s="19" t="s">
        <v>52</v>
      </c>
      <c r="AB18" s="32" t="s">
        <v>52</v>
      </c>
      <c r="AC18" s="32">
        <v>19.2</v>
      </c>
      <c r="AD18" s="32">
        <v>48</v>
      </c>
      <c r="AE18" s="32">
        <v>48</v>
      </c>
      <c r="AF18" s="32">
        <v>19.2</v>
      </c>
      <c r="AG18" s="32">
        <v>48</v>
      </c>
      <c r="AH18" s="32">
        <v>19.2</v>
      </c>
      <c r="AI18" s="32">
        <v>48</v>
      </c>
      <c r="AJ18" s="38" t="s">
        <v>52</v>
      </c>
      <c r="AK18" s="38" t="s">
        <v>52</v>
      </c>
      <c r="AL18" s="21" t="s">
        <v>61</v>
      </c>
      <c r="AM18" s="38" t="s">
        <v>78</v>
      </c>
      <c r="AN18" s="38" t="s">
        <v>52</v>
      </c>
      <c r="AO18" s="38" t="s">
        <v>52</v>
      </c>
      <c r="AP18" s="38" t="s">
        <v>52</v>
      </c>
    </row>
    <row r="19" spans="1:42" s="39" customFormat="1" ht="30" customHeight="1">
      <c r="A19" s="29">
        <f t="shared" si="4"/>
        <v>120.01300000000006</v>
      </c>
      <c r="B19" s="30" t="s">
        <v>55</v>
      </c>
      <c r="C19" s="31" t="s">
        <v>56</v>
      </c>
      <c r="D19" s="32" t="s">
        <v>74</v>
      </c>
      <c r="E19" s="32" t="s">
        <v>75</v>
      </c>
      <c r="F19" s="32" t="s">
        <v>53</v>
      </c>
      <c r="G19" s="33" t="s">
        <v>76</v>
      </c>
      <c r="H19" s="35">
        <v>43831</v>
      </c>
      <c r="I19" s="35">
        <v>43861</v>
      </c>
      <c r="J19" s="16" t="str">
        <f t="shared" si="3"/>
        <v>01.01.20 - 31.01.20 (1 months)</v>
      </c>
      <c r="K19" s="17" t="s">
        <v>51</v>
      </c>
      <c r="L19" s="18">
        <v>700</v>
      </c>
      <c r="M19" s="18">
        <v>1500</v>
      </c>
      <c r="N19" s="36">
        <f t="shared" si="8"/>
        <v>8</v>
      </c>
      <c r="O19" s="18">
        <v>700</v>
      </c>
      <c r="P19" s="18">
        <v>1500</v>
      </c>
      <c r="Q19" s="36">
        <f t="shared" si="9"/>
        <v>8</v>
      </c>
      <c r="R19" s="18">
        <v>700</v>
      </c>
      <c r="S19" s="18">
        <v>1500</v>
      </c>
      <c r="T19" s="40">
        <f t="shared" si="10"/>
        <v>8</v>
      </c>
      <c r="U19" s="32">
        <v>331.2</v>
      </c>
      <c r="V19" s="19" t="s">
        <v>52</v>
      </c>
      <c r="W19" s="19" t="s">
        <v>52</v>
      </c>
      <c r="X19" s="19" t="s">
        <v>52</v>
      </c>
      <c r="Y19" s="32" t="s">
        <v>52</v>
      </c>
      <c r="Z19" s="37" t="s">
        <v>52</v>
      </c>
      <c r="AA19" s="19" t="s">
        <v>52</v>
      </c>
      <c r="AB19" s="32" t="s">
        <v>52</v>
      </c>
      <c r="AC19" s="32">
        <v>19.2</v>
      </c>
      <c r="AD19" s="32">
        <v>48</v>
      </c>
      <c r="AE19" s="32">
        <v>48</v>
      </c>
      <c r="AF19" s="32">
        <v>19.2</v>
      </c>
      <c r="AG19" s="32">
        <v>48</v>
      </c>
      <c r="AH19" s="32">
        <v>19.2</v>
      </c>
      <c r="AI19" s="32">
        <v>48</v>
      </c>
      <c r="AJ19" s="38" t="s">
        <v>52</v>
      </c>
      <c r="AK19" s="38" t="s">
        <v>52</v>
      </c>
      <c r="AL19" s="21" t="s">
        <v>61</v>
      </c>
      <c r="AM19" s="38" t="s">
        <v>78</v>
      </c>
      <c r="AN19" s="38" t="s">
        <v>52</v>
      </c>
      <c r="AO19" s="38" t="s">
        <v>52</v>
      </c>
      <c r="AP19" s="38" t="s">
        <v>52</v>
      </c>
    </row>
    <row r="20" spans="1:42" s="39" customFormat="1" ht="30" customHeight="1">
      <c r="A20" s="29">
        <f t="shared" si="4"/>
        <v>120.01400000000007</v>
      </c>
      <c r="B20" s="30" t="s">
        <v>55</v>
      </c>
      <c r="C20" s="31" t="s">
        <v>56</v>
      </c>
      <c r="D20" s="32" t="s">
        <v>74</v>
      </c>
      <c r="E20" s="32" t="s">
        <v>75</v>
      </c>
      <c r="F20" s="32" t="s">
        <v>53</v>
      </c>
      <c r="G20" s="33" t="s">
        <v>76</v>
      </c>
      <c r="H20" s="35">
        <v>43831</v>
      </c>
      <c r="I20" s="35">
        <v>43861</v>
      </c>
      <c r="J20" s="16" t="str">
        <f t="shared" si="3"/>
        <v>01.01.20 - 31.01.20 (1 months)</v>
      </c>
      <c r="K20" s="17" t="s">
        <v>51</v>
      </c>
      <c r="L20" s="18"/>
      <c r="M20" s="18"/>
      <c r="N20" s="36" t="str">
        <f t="shared" si="8"/>
        <v/>
      </c>
      <c r="O20" s="18">
        <v>1500</v>
      </c>
      <c r="P20" s="18">
        <v>1900</v>
      </c>
      <c r="Q20" s="36">
        <f t="shared" si="9"/>
        <v>4</v>
      </c>
      <c r="R20" s="18">
        <v>1500</v>
      </c>
      <c r="S20" s="18">
        <v>1900</v>
      </c>
      <c r="T20" s="40">
        <f t="shared" si="10"/>
        <v>4</v>
      </c>
      <c r="U20" s="32">
        <v>331.2</v>
      </c>
      <c r="V20" s="19" t="s">
        <v>52</v>
      </c>
      <c r="W20" s="19" t="s">
        <v>52</v>
      </c>
      <c r="X20" s="19" t="s">
        <v>52</v>
      </c>
      <c r="Y20" s="32" t="s">
        <v>52</v>
      </c>
      <c r="Z20" s="37" t="s">
        <v>52</v>
      </c>
      <c r="AA20" s="19" t="s">
        <v>52</v>
      </c>
      <c r="AB20" s="32" t="s">
        <v>52</v>
      </c>
      <c r="AC20" s="32">
        <v>19.2</v>
      </c>
      <c r="AD20" s="32">
        <v>48</v>
      </c>
      <c r="AE20" s="32">
        <v>48</v>
      </c>
      <c r="AF20" s="32">
        <v>19.2</v>
      </c>
      <c r="AG20" s="32">
        <v>48</v>
      </c>
      <c r="AH20" s="32">
        <v>19.2</v>
      </c>
      <c r="AI20" s="32">
        <v>48</v>
      </c>
      <c r="AJ20" s="38" t="s">
        <v>52</v>
      </c>
      <c r="AK20" s="38" t="s">
        <v>52</v>
      </c>
      <c r="AL20" s="21" t="s">
        <v>61</v>
      </c>
      <c r="AM20" s="38" t="s">
        <v>78</v>
      </c>
      <c r="AN20" s="38" t="s">
        <v>52</v>
      </c>
      <c r="AO20" s="38" t="s">
        <v>52</v>
      </c>
      <c r="AP20" s="38" t="s">
        <v>52</v>
      </c>
    </row>
    <row r="21" spans="1:42" s="39" customFormat="1" ht="30" customHeight="1">
      <c r="A21" s="29">
        <f t="shared" si="4"/>
        <v>120.01500000000007</v>
      </c>
      <c r="B21" s="30" t="s">
        <v>55</v>
      </c>
      <c r="C21" s="31" t="s">
        <v>56</v>
      </c>
      <c r="D21" s="32" t="s">
        <v>74</v>
      </c>
      <c r="E21" s="32" t="s">
        <v>75</v>
      </c>
      <c r="F21" s="32" t="s">
        <v>53</v>
      </c>
      <c r="G21" s="33" t="s">
        <v>76</v>
      </c>
      <c r="H21" s="35">
        <v>43831</v>
      </c>
      <c r="I21" s="35">
        <v>43861</v>
      </c>
      <c r="J21" s="16" t="str">
        <f t="shared" si="3"/>
        <v>01.01.20 - 31.01.20 (1 months)</v>
      </c>
      <c r="K21" s="17" t="s">
        <v>51</v>
      </c>
      <c r="L21" s="18">
        <v>1900</v>
      </c>
      <c r="M21" s="18">
        <v>2300</v>
      </c>
      <c r="N21" s="36">
        <f t="shared" si="8"/>
        <v>4</v>
      </c>
      <c r="O21" s="18">
        <v>1900</v>
      </c>
      <c r="P21" s="18">
        <v>2300</v>
      </c>
      <c r="Q21" s="36">
        <f t="shared" si="9"/>
        <v>4</v>
      </c>
      <c r="R21" s="18">
        <v>1900</v>
      </c>
      <c r="S21" s="18">
        <v>2300</v>
      </c>
      <c r="T21" s="40">
        <f t="shared" si="10"/>
        <v>4</v>
      </c>
      <c r="U21" s="32">
        <v>331.2</v>
      </c>
      <c r="V21" s="19" t="s">
        <v>52</v>
      </c>
      <c r="W21" s="19" t="s">
        <v>52</v>
      </c>
      <c r="X21" s="19" t="s">
        <v>52</v>
      </c>
      <c r="Y21" s="32" t="s">
        <v>52</v>
      </c>
      <c r="Z21" s="37" t="s">
        <v>52</v>
      </c>
      <c r="AA21" s="19" t="s">
        <v>52</v>
      </c>
      <c r="AB21" s="32" t="s">
        <v>52</v>
      </c>
      <c r="AC21" s="32">
        <v>19.2</v>
      </c>
      <c r="AD21" s="32">
        <v>48</v>
      </c>
      <c r="AE21" s="32">
        <v>48</v>
      </c>
      <c r="AF21" s="32">
        <v>19.2</v>
      </c>
      <c r="AG21" s="32">
        <v>48</v>
      </c>
      <c r="AH21" s="32">
        <v>19.2</v>
      </c>
      <c r="AI21" s="32">
        <v>48</v>
      </c>
      <c r="AJ21" s="38" t="s">
        <v>52</v>
      </c>
      <c r="AK21" s="38" t="s">
        <v>52</v>
      </c>
      <c r="AL21" s="21" t="s">
        <v>61</v>
      </c>
      <c r="AM21" s="38" t="s">
        <v>78</v>
      </c>
      <c r="AN21" s="38" t="s">
        <v>52</v>
      </c>
      <c r="AO21" s="38" t="s">
        <v>52</v>
      </c>
      <c r="AP21" s="38" t="s">
        <v>52</v>
      </c>
    </row>
    <row r="22" spans="1:42" s="39" customFormat="1" ht="30" customHeight="1">
      <c r="A22" s="43">
        <f t="shared" si="4"/>
        <v>120.01600000000008</v>
      </c>
      <c r="B22" s="29" t="s">
        <v>66</v>
      </c>
      <c r="C22" s="44">
        <v>2</v>
      </c>
      <c r="D22" s="32" t="s">
        <v>79</v>
      </c>
      <c r="E22" s="32" t="s">
        <v>80</v>
      </c>
      <c r="F22" s="32" t="s">
        <v>53</v>
      </c>
      <c r="G22" s="33" t="s">
        <v>59</v>
      </c>
      <c r="H22" s="35">
        <v>43830</v>
      </c>
      <c r="I22" s="35">
        <v>43861</v>
      </c>
      <c r="J22" s="16" t="str">
        <f t="shared" si="3"/>
        <v>31.12.19 - 31.01.20 (1 months)</v>
      </c>
      <c r="K22" s="17" t="s">
        <v>81</v>
      </c>
      <c r="L22" s="18">
        <v>2300</v>
      </c>
      <c r="M22" s="18">
        <v>2300</v>
      </c>
      <c r="N22" s="36">
        <v>24</v>
      </c>
      <c r="O22" s="18">
        <v>2300</v>
      </c>
      <c r="P22" s="18">
        <v>2300</v>
      </c>
      <c r="Q22" s="36">
        <v>24</v>
      </c>
      <c r="R22" s="18">
        <v>2300</v>
      </c>
      <c r="S22" s="18">
        <v>2300</v>
      </c>
      <c r="T22" s="36">
        <v>24</v>
      </c>
      <c r="U22" s="32">
        <v>1222.92</v>
      </c>
      <c r="V22" s="32">
        <v>0</v>
      </c>
      <c r="W22" s="37">
        <v>0</v>
      </c>
      <c r="X22" s="19" t="s">
        <v>82</v>
      </c>
      <c r="Y22" s="32"/>
      <c r="Z22" s="32"/>
      <c r="AA22" s="32"/>
      <c r="AB22" s="32"/>
      <c r="AC22" s="32">
        <v>14.4</v>
      </c>
      <c r="AD22" s="32">
        <v>36</v>
      </c>
      <c r="AE22" s="32">
        <v>36</v>
      </c>
      <c r="AF22" s="32">
        <v>14.4</v>
      </c>
      <c r="AG22" s="32">
        <v>36</v>
      </c>
      <c r="AH22" s="32">
        <v>14.4</v>
      </c>
      <c r="AI22" s="32">
        <v>36</v>
      </c>
      <c r="AJ22" s="38"/>
      <c r="AK22" s="38"/>
      <c r="AL22" s="20"/>
      <c r="AM22" s="38"/>
      <c r="AN22" s="32"/>
      <c r="AO22" s="32"/>
      <c r="AP22" s="38"/>
    </row>
    <row r="23" spans="1:42" s="39" customFormat="1" ht="30" customHeight="1">
      <c r="A23" s="29">
        <f t="shared" si="4"/>
        <v>120.01700000000008</v>
      </c>
      <c r="B23" s="29" t="s">
        <v>66</v>
      </c>
      <c r="C23" s="31">
        <v>2</v>
      </c>
      <c r="D23" s="32" t="s">
        <v>83</v>
      </c>
      <c r="E23" s="32" t="s">
        <v>84</v>
      </c>
      <c r="F23" s="32" t="s">
        <v>48</v>
      </c>
      <c r="G23" s="33" t="s">
        <v>85</v>
      </c>
      <c r="H23" s="35">
        <v>43831</v>
      </c>
      <c r="I23" s="35">
        <v>43861</v>
      </c>
      <c r="J23" s="16" t="str">
        <f t="shared" si="3"/>
        <v>01.01.20 - 31.01.20 (1 months)</v>
      </c>
      <c r="K23" s="17" t="s">
        <v>51</v>
      </c>
      <c r="L23" s="18">
        <v>1500</v>
      </c>
      <c r="M23" s="18">
        <v>1900</v>
      </c>
      <c r="N23" s="36">
        <f>IF(L23&gt;M23, (2400-L23+M23)/100, IF(AND(L23="",M23="",L23=M23), "", IF(L23=M23,24,(M23-L23)/100)))</f>
        <v>4</v>
      </c>
      <c r="O23" s="18">
        <v>1500</v>
      </c>
      <c r="P23" s="18">
        <v>1900</v>
      </c>
      <c r="Q23" s="36">
        <f>IF(O23&gt;P23, (2400-O23+P23)/100, IF(AND(O23="",P23="",O23=P23), "", IF(O23=P23,24,(P23-O23)/100)))</f>
        <v>4</v>
      </c>
      <c r="R23" s="18">
        <v>1500</v>
      </c>
      <c r="S23" s="18">
        <v>1900</v>
      </c>
      <c r="T23" s="36">
        <f>IF(R23&gt;S23, (2400-R23+S23)/100, IF(AND(R23="",S23="",R23=S23), "", IF(R23=S23,24,(S23-R23)/100)))</f>
        <v>4</v>
      </c>
      <c r="U23" s="32">
        <v>6000</v>
      </c>
      <c r="V23" s="32">
        <v>0</v>
      </c>
      <c r="W23" s="37">
        <v>0</v>
      </c>
      <c r="X23" s="19" t="s">
        <v>82</v>
      </c>
      <c r="Y23" s="32">
        <v>150</v>
      </c>
      <c r="Z23" s="32">
        <v>150</v>
      </c>
      <c r="AA23" s="32">
        <v>288</v>
      </c>
      <c r="AB23" s="32">
        <v>150</v>
      </c>
      <c r="AC23" s="32">
        <v>68</v>
      </c>
      <c r="AD23" s="32">
        <v>170</v>
      </c>
      <c r="AE23" s="32">
        <v>170</v>
      </c>
      <c r="AF23" s="32">
        <v>107</v>
      </c>
      <c r="AG23" s="32">
        <v>170</v>
      </c>
      <c r="AH23" s="32">
        <v>0</v>
      </c>
      <c r="AI23" s="32">
        <v>0</v>
      </c>
      <c r="AJ23" s="38"/>
      <c r="AK23" s="38"/>
      <c r="AL23" s="20"/>
      <c r="AM23" s="38"/>
      <c r="AN23" s="32"/>
      <c r="AO23" s="32"/>
      <c r="AP23" s="38"/>
    </row>
    <row r="24" spans="1:42" s="39" customFormat="1" ht="30" customHeight="1">
      <c r="A24" s="29">
        <f t="shared" si="4"/>
        <v>120.01800000000009</v>
      </c>
      <c r="B24" s="30" t="s">
        <v>55</v>
      </c>
      <c r="C24" s="31" t="s">
        <v>56</v>
      </c>
      <c r="D24" s="32" t="s">
        <v>86</v>
      </c>
      <c r="E24" s="32" t="s">
        <v>87</v>
      </c>
      <c r="F24" s="32" t="s">
        <v>53</v>
      </c>
      <c r="G24" s="33" t="s">
        <v>59</v>
      </c>
      <c r="H24" s="35">
        <v>43830</v>
      </c>
      <c r="I24" s="35">
        <v>43861</v>
      </c>
      <c r="J24" s="16" t="str">
        <f t="shared" si="3"/>
        <v>31.12.19 - 31.01.20 (1 months)</v>
      </c>
      <c r="K24" s="17" t="s">
        <v>51</v>
      </c>
      <c r="L24" s="18">
        <v>2300</v>
      </c>
      <c r="M24" s="18">
        <v>1500</v>
      </c>
      <c r="N24" s="36">
        <f>IF(L24&gt;M24, (2400-L24+M24)/100, IF(AND(L24="",M24="",L24=M24), "", IF(L24=M24,24,(M24-L24)/100)))</f>
        <v>16</v>
      </c>
      <c r="O24" s="18">
        <v>2300</v>
      </c>
      <c r="P24" s="18">
        <v>1500</v>
      </c>
      <c r="Q24" s="36">
        <f>IF(O24&gt;P24, (2400-O24+P24)/100, IF(AND(O24="",P24="",O24=P24), "", IF(O24=P24,24,(P24-O24)/100)))</f>
        <v>16</v>
      </c>
      <c r="R24" s="18">
        <v>2300</v>
      </c>
      <c r="S24" s="18">
        <v>1500</v>
      </c>
      <c r="T24" s="36">
        <f>IF(R24&gt;S24, (2400-R24+S24)/100, IF(AND(R24="",S24="",R24=S24), "", IF(R24=S24,24,(S24-R24)/100)))</f>
        <v>16</v>
      </c>
      <c r="U24" s="32">
        <v>330</v>
      </c>
      <c r="V24" s="32">
        <v>0</v>
      </c>
      <c r="W24" s="37">
        <v>0</v>
      </c>
      <c r="X24" s="19" t="s">
        <v>50</v>
      </c>
      <c r="Y24" s="32">
        <v>5</v>
      </c>
      <c r="Z24" s="32">
        <v>0</v>
      </c>
      <c r="AA24" s="32">
        <v>44</v>
      </c>
      <c r="AB24" s="32">
        <v>5</v>
      </c>
      <c r="AC24" s="32">
        <v>17.600000000000001</v>
      </c>
      <c r="AD24" s="32">
        <v>44</v>
      </c>
      <c r="AE24" s="32">
        <v>44</v>
      </c>
      <c r="AF24" s="32">
        <v>17.600000000000001</v>
      </c>
      <c r="AG24" s="32">
        <v>44</v>
      </c>
      <c r="AH24" s="32">
        <v>17.600000000000001</v>
      </c>
      <c r="AI24" s="32">
        <v>44</v>
      </c>
      <c r="AJ24" s="38"/>
      <c r="AK24" s="38"/>
      <c r="AL24" s="20" t="s">
        <v>60</v>
      </c>
      <c r="AM24" s="38" t="s">
        <v>88</v>
      </c>
      <c r="AN24" s="32"/>
      <c r="AO24" s="32"/>
      <c r="AP24" s="38"/>
    </row>
    <row r="25" spans="1:42" s="39" customFormat="1" ht="30" customHeight="1">
      <c r="A25" s="29">
        <f t="shared" si="4"/>
        <v>120.01900000000009</v>
      </c>
      <c r="B25" s="30" t="s">
        <v>55</v>
      </c>
      <c r="C25" s="45" t="s">
        <v>56</v>
      </c>
      <c r="D25" s="34" t="s">
        <v>86</v>
      </c>
      <c r="E25" s="34" t="s">
        <v>87</v>
      </c>
      <c r="F25" s="32" t="s">
        <v>53</v>
      </c>
      <c r="G25" s="33" t="s">
        <v>59</v>
      </c>
      <c r="H25" s="35">
        <v>43831</v>
      </c>
      <c r="I25" s="35">
        <v>43861</v>
      </c>
      <c r="J25" s="16" t="str">
        <f t="shared" si="3"/>
        <v>01.01.20 - 31.01.20 (1 months)</v>
      </c>
      <c r="K25" s="17" t="s">
        <v>51</v>
      </c>
      <c r="L25" s="18">
        <v>1900</v>
      </c>
      <c r="M25" s="18">
        <v>2300</v>
      </c>
      <c r="N25" s="36">
        <f t="shared" ref="N25:N27" si="11">IF(L25&gt;M25, (2400-L25+M25)/100, IF(AND(L25="",M25="",L25=M25), "", IF(L25=M25,24,(M25-L25)/100)))</f>
        <v>4</v>
      </c>
      <c r="O25" s="18">
        <v>1900</v>
      </c>
      <c r="P25" s="18">
        <v>2300</v>
      </c>
      <c r="Q25" s="36">
        <f t="shared" ref="Q25:Q27" si="12">IF(O25&gt;P25, (2400-O25+P25)/100, IF(AND(O25="",P25="",O25=P25), "", IF(O25=P25,24,(P25-O25)/100)))</f>
        <v>4</v>
      </c>
      <c r="R25" s="18">
        <v>1900</v>
      </c>
      <c r="S25" s="18">
        <v>2300</v>
      </c>
      <c r="T25" s="40">
        <f t="shared" ref="T25:T27" si="13">IF(R25&gt;S25, (2400-R25+S25)/100, IF(AND(R25="",S25="",R25=S25), "", IF(R25=S25,24,(S25-R25)/100)))</f>
        <v>4</v>
      </c>
      <c r="U25" s="32">
        <v>330</v>
      </c>
      <c r="V25" s="32">
        <v>0</v>
      </c>
      <c r="W25" s="37">
        <v>0</v>
      </c>
      <c r="X25" s="19" t="s">
        <v>50</v>
      </c>
      <c r="Y25" s="32">
        <v>5</v>
      </c>
      <c r="Z25" s="32">
        <v>0</v>
      </c>
      <c r="AA25" s="32">
        <v>44</v>
      </c>
      <c r="AB25" s="32">
        <v>5</v>
      </c>
      <c r="AC25" s="32">
        <v>17.600000000000001</v>
      </c>
      <c r="AD25" s="32">
        <v>44</v>
      </c>
      <c r="AE25" s="32">
        <v>44</v>
      </c>
      <c r="AF25" s="32">
        <v>17.600000000000001</v>
      </c>
      <c r="AG25" s="32">
        <v>44</v>
      </c>
      <c r="AH25" s="32">
        <v>17.600000000000001</v>
      </c>
      <c r="AI25" s="32">
        <v>44</v>
      </c>
      <c r="AJ25" s="38"/>
      <c r="AK25" s="38"/>
      <c r="AL25" s="21" t="s">
        <v>60</v>
      </c>
      <c r="AM25" s="38" t="s">
        <v>88</v>
      </c>
      <c r="AN25" s="34"/>
      <c r="AO25" s="34"/>
      <c r="AP25" s="41"/>
    </row>
    <row r="26" spans="1:42" s="39" customFormat="1" ht="30" customHeight="1">
      <c r="A26" s="29">
        <f t="shared" si="4"/>
        <v>120.0200000000001</v>
      </c>
      <c r="B26" s="29" t="s">
        <v>66</v>
      </c>
      <c r="C26" s="45">
        <v>4</v>
      </c>
      <c r="D26" s="34" t="s">
        <v>86</v>
      </c>
      <c r="E26" s="34" t="s">
        <v>87</v>
      </c>
      <c r="F26" s="32" t="s">
        <v>53</v>
      </c>
      <c r="G26" s="33" t="s">
        <v>59</v>
      </c>
      <c r="H26" s="35">
        <v>43830</v>
      </c>
      <c r="I26" s="35">
        <v>43861</v>
      </c>
      <c r="J26" s="16" t="str">
        <f t="shared" si="3"/>
        <v>31.12.19 - 31.01.20 (1 months)</v>
      </c>
      <c r="K26" s="17" t="s">
        <v>51</v>
      </c>
      <c r="L26" s="18">
        <v>2300</v>
      </c>
      <c r="M26" s="18">
        <v>2300</v>
      </c>
      <c r="N26" s="36">
        <f t="shared" si="11"/>
        <v>24</v>
      </c>
      <c r="O26" s="18">
        <v>2300</v>
      </c>
      <c r="P26" s="18">
        <v>2300</v>
      </c>
      <c r="Q26" s="36">
        <f t="shared" si="12"/>
        <v>24</v>
      </c>
      <c r="R26" s="18">
        <v>2300</v>
      </c>
      <c r="S26" s="18">
        <v>2300</v>
      </c>
      <c r="T26" s="40">
        <f t="shared" si="13"/>
        <v>24</v>
      </c>
      <c r="U26" s="32">
        <v>591.36</v>
      </c>
      <c r="V26" s="32">
        <v>0</v>
      </c>
      <c r="W26" s="37">
        <v>0</v>
      </c>
      <c r="X26" s="19" t="s">
        <v>50</v>
      </c>
      <c r="Y26" s="32">
        <v>5</v>
      </c>
      <c r="Z26" s="32">
        <v>0</v>
      </c>
      <c r="AA26" s="32">
        <v>44</v>
      </c>
      <c r="AB26" s="32">
        <v>5</v>
      </c>
      <c r="AC26" s="32">
        <v>17.600000000000001</v>
      </c>
      <c r="AD26" s="32">
        <v>44</v>
      </c>
      <c r="AE26" s="32">
        <v>44</v>
      </c>
      <c r="AF26" s="32">
        <v>17.600000000000001</v>
      </c>
      <c r="AG26" s="32">
        <v>44</v>
      </c>
      <c r="AH26" s="32">
        <v>17.600000000000001</v>
      </c>
      <c r="AI26" s="32">
        <v>44</v>
      </c>
      <c r="AJ26" s="38"/>
      <c r="AK26" s="38"/>
      <c r="AL26" s="21" t="s">
        <v>61</v>
      </c>
      <c r="AM26" s="38" t="s">
        <v>89</v>
      </c>
      <c r="AN26" s="34"/>
      <c r="AO26" s="34"/>
      <c r="AP26" s="41"/>
    </row>
    <row r="27" spans="1:42" s="39" customFormat="1" ht="30" customHeight="1">
      <c r="A27" s="29">
        <f t="shared" si="4"/>
        <v>120.0210000000001</v>
      </c>
      <c r="B27" s="30" t="s">
        <v>55</v>
      </c>
      <c r="C27" s="45" t="s">
        <v>56</v>
      </c>
      <c r="D27" s="34" t="s">
        <v>86</v>
      </c>
      <c r="E27" s="34" t="s">
        <v>87</v>
      </c>
      <c r="F27" s="32" t="s">
        <v>53</v>
      </c>
      <c r="G27" s="33" t="s">
        <v>59</v>
      </c>
      <c r="H27" s="35">
        <v>43831</v>
      </c>
      <c r="I27" s="35">
        <v>43861</v>
      </c>
      <c r="J27" s="16" t="str">
        <f t="shared" si="3"/>
        <v>01.01.20 - 31.01.20 (1 months)</v>
      </c>
      <c r="K27" s="17" t="s">
        <v>51</v>
      </c>
      <c r="L27" s="18">
        <v>1500</v>
      </c>
      <c r="M27" s="18">
        <v>1900</v>
      </c>
      <c r="N27" s="36">
        <f t="shared" si="11"/>
        <v>4</v>
      </c>
      <c r="O27" s="18">
        <v>1500</v>
      </c>
      <c r="P27" s="18">
        <v>1900</v>
      </c>
      <c r="Q27" s="36">
        <f t="shared" si="12"/>
        <v>4</v>
      </c>
      <c r="R27" s="18">
        <v>1500</v>
      </c>
      <c r="S27" s="18">
        <v>1900</v>
      </c>
      <c r="T27" s="40">
        <f t="shared" si="13"/>
        <v>4</v>
      </c>
      <c r="U27" s="32">
        <v>1707.82</v>
      </c>
      <c r="V27" s="32">
        <v>0</v>
      </c>
      <c r="W27" s="37">
        <v>0</v>
      </c>
      <c r="X27" s="19" t="s">
        <v>50</v>
      </c>
      <c r="Y27" s="32">
        <v>5</v>
      </c>
      <c r="Z27" s="32">
        <v>0</v>
      </c>
      <c r="AA27" s="32">
        <v>44</v>
      </c>
      <c r="AB27" s="32">
        <v>5</v>
      </c>
      <c r="AC27" s="32">
        <v>17.600000000000001</v>
      </c>
      <c r="AD27" s="32">
        <v>44</v>
      </c>
      <c r="AE27" s="32">
        <v>44</v>
      </c>
      <c r="AF27" s="32">
        <v>17.600000000000001</v>
      </c>
      <c r="AG27" s="32">
        <v>44</v>
      </c>
      <c r="AH27" s="32">
        <v>17.600000000000001</v>
      </c>
      <c r="AI27" s="32">
        <v>44</v>
      </c>
      <c r="AJ27" s="38"/>
      <c r="AK27" s="38"/>
      <c r="AL27" s="21" t="s">
        <v>62</v>
      </c>
      <c r="AM27" s="38" t="s">
        <v>88</v>
      </c>
      <c r="AN27" s="34"/>
      <c r="AO27" s="34"/>
      <c r="AP27" s="41"/>
    </row>
    <row r="28" spans="1:42" s="39" customFormat="1" ht="30" customHeight="1">
      <c r="A28" s="29">
        <f t="shared" si="4"/>
        <v>120.02200000000011</v>
      </c>
      <c r="B28" s="30" t="s">
        <v>55</v>
      </c>
      <c r="C28" s="31" t="s">
        <v>56</v>
      </c>
      <c r="D28" s="32" t="s">
        <v>90</v>
      </c>
      <c r="E28" s="32" t="s">
        <v>91</v>
      </c>
      <c r="F28" s="32" t="s">
        <v>53</v>
      </c>
      <c r="G28" s="33" t="s">
        <v>76</v>
      </c>
      <c r="H28" s="35">
        <v>43830</v>
      </c>
      <c r="I28" s="35">
        <v>43861</v>
      </c>
      <c r="J28" s="16" t="str">
        <f t="shared" si="3"/>
        <v>31.12.19 - 31.01.20 (1 months)</v>
      </c>
      <c r="K28" s="17" t="s">
        <v>51</v>
      </c>
      <c r="L28" s="18">
        <v>2300</v>
      </c>
      <c r="M28" s="18">
        <v>700</v>
      </c>
      <c r="N28" s="36">
        <v>8</v>
      </c>
      <c r="O28" s="18">
        <v>2300</v>
      </c>
      <c r="P28" s="18">
        <v>700</v>
      </c>
      <c r="Q28" s="36">
        <v>8</v>
      </c>
      <c r="R28" s="18">
        <v>2300</v>
      </c>
      <c r="S28" s="18">
        <v>700</v>
      </c>
      <c r="T28" s="36">
        <v>8</v>
      </c>
      <c r="U28" s="32">
        <v>48</v>
      </c>
      <c r="V28" s="32"/>
      <c r="W28" s="37"/>
      <c r="X28" s="19"/>
      <c r="Y28" s="32"/>
      <c r="Z28" s="32"/>
      <c r="AA28" s="32"/>
      <c r="AB28" s="32"/>
      <c r="AC28" s="32">
        <v>2.4</v>
      </c>
      <c r="AD28" s="32">
        <v>6</v>
      </c>
      <c r="AE28" s="32">
        <v>6</v>
      </c>
      <c r="AF28" s="32">
        <v>2.4</v>
      </c>
      <c r="AG28" s="32">
        <v>6</v>
      </c>
      <c r="AH28" s="32">
        <v>0</v>
      </c>
      <c r="AI28" s="32">
        <v>0</v>
      </c>
      <c r="AJ28" s="38"/>
      <c r="AK28" s="38"/>
      <c r="AL28" s="20" t="s">
        <v>60</v>
      </c>
      <c r="AM28" s="38"/>
      <c r="AN28" s="32"/>
      <c r="AO28" s="32"/>
      <c r="AP28" s="38"/>
    </row>
    <row r="29" spans="1:42" s="39" customFormat="1" ht="30" customHeight="1">
      <c r="A29" s="29">
        <f t="shared" si="4"/>
        <v>120.02300000000011</v>
      </c>
      <c r="B29" s="30" t="s">
        <v>55</v>
      </c>
      <c r="C29" s="31" t="s">
        <v>56</v>
      </c>
      <c r="D29" s="32" t="s">
        <v>90</v>
      </c>
      <c r="E29" s="32" t="s">
        <v>91</v>
      </c>
      <c r="F29" s="32" t="s">
        <v>53</v>
      </c>
      <c r="G29" s="33" t="s">
        <v>76</v>
      </c>
      <c r="H29" s="35">
        <v>43830</v>
      </c>
      <c r="I29" s="35">
        <v>43861</v>
      </c>
      <c r="J29" s="16" t="str">
        <f t="shared" si="3"/>
        <v>31.12.19 - 31.01.20 (1 months)</v>
      </c>
      <c r="K29" s="17" t="s">
        <v>51</v>
      </c>
      <c r="L29" s="18">
        <v>2300</v>
      </c>
      <c r="M29" s="18">
        <v>700</v>
      </c>
      <c r="N29" s="36">
        <v>8</v>
      </c>
      <c r="O29" s="18">
        <v>2300</v>
      </c>
      <c r="P29" s="18">
        <v>700</v>
      </c>
      <c r="Q29" s="36">
        <v>8</v>
      </c>
      <c r="R29" s="18">
        <v>2300</v>
      </c>
      <c r="S29" s="18">
        <v>700</v>
      </c>
      <c r="T29" s="36">
        <v>8</v>
      </c>
      <c r="U29" s="32">
        <v>0</v>
      </c>
      <c r="V29" s="32"/>
      <c r="W29" s="37"/>
      <c r="X29" s="19"/>
      <c r="Y29" s="32"/>
      <c r="Z29" s="32"/>
      <c r="AA29" s="32"/>
      <c r="AB29" s="32"/>
      <c r="AC29" s="32">
        <v>0</v>
      </c>
      <c r="AD29" s="32">
        <v>0</v>
      </c>
      <c r="AE29" s="32">
        <v>0</v>
      </c>
      <c r="AF29" s="32">
        <v>0</v>
      </c>
      <c r="AG29" s="32">
        <v>0</v>
      </c>
      <c r="AH29" s="32">
        <v>2.4</v>
      </c>
      <c r="AI29" s="32">
        <v>6</v>
      </c>
      <c r="AJ29" s="38"/>
      <c r="AK29" s="38"/>
      <c r="AL29" s="20" t="s">
        <v>60</v>
      </c>
      <c r="AM29" s="38"/>
      <c r="AN29" s="32"/>
      <c r="AO29" s="32"/>
      <c r="AP29" s="38"/>
    </row>
    <row r="30" spans="1:42" s="39" customFormat="1" ht="30" customHeight="1">
      <c r="A30" s="29">
        <f t="shared" si="4"/>
        <v>120.02400000000011</v>
      </c>
      <c r="B30" s="30" t="s">
        <v>55</v>
      </c>
      <c r="C30" s="31" t="s">
        <v>56</v>
      </c>
      <c r="D30" s="32" t="s">
        <v>90</v>
      </c>
      <c r="E30" s="32" t="s">
        <v>91</v>
      </c>
      <c r="F30" s="32" t="s">
        <v>53</v>
      </c>
      <c r="G30" s="33" t="s">
        <v>76</v>
      </c>
      <c r="H30" s="35">
        <v>43831</v>
      </c>
      <c r="I30" s="35">
        <v>43861</v>
      </c>
      <c r="J30" s="16" t="str">
        <f t="shared" si="3"/>
        <v>01.01.20 - 31.01.20 (1 months)</v>
      </c>
      <c r="K30" s="17" t="s">
        <v>51</v>
      </c>
      <c r="L30" s="18">
        <v>700</v>
      </c>
      <c r="M30" s="18">
        <v>1500</v>
      </c>
      <c r="N30" s="36">
        <v>8</v>
      </c>
      <c r="O30" s="18">
        <v>700</v>
      </c>
      <c r="P30" s="18">
        <v>1500</v>
      </c>
      <c r="Q30" s="36">
        <v>8</v>
      </c>
      <c r="R30" s="18">
        <v>700</v>
      </c>
      <c r="S30" s="18">
        <v>1500</v>
      </c>
      <c r="T30" s="36">
        <v>8</v>
      </c>
      <c r="U30" s="32">
        <v>72</v>
      </c>
      <c r="V30" s="32"/>
      <c r="W30" s="37"/>
      <c r="X30" s="19"/>
      <c r="Y30" s="32"/>
      <c r="Z30" s="32"/>
      <c r="AA30" s="32"/>
      <c r="AB30" s="32"/>
      <c r="AC30" s="32">
        <v>2.4</v>
      </c>
      <c r="AD30" s="32">
        <v>6</v>
      </c>
      <c r="AE30" s="32">
        <v>6</v>
      </c>
      <c r="AF30" s="32">
        <v>2.4</v>
      </c>
      <c r="AG30" s="32">
        <v>6</v>
      </c>
      <c r="AH30" s="32">
        <v>0</v>
      </c>
      <c r="AI30" s="32">
        <v>0</v>
      </c>
      <c r="AJ30" s="38"/>
      <c r="AK30" s="38"/>
      <c r="AL30" s="20" t="s">
        <v>61</v>
      </c>
      <c r="AM30" s="38"/>
      <c r="AN30" s="32"/>
      <c r="AO30" s="32"/>
      <c r="AP30" s="38"/>
    </row>
    <row r="31" spans="1:42" s="39" customFormat="1" ht="30" customHeight="1">
      <c r="A31" s="29">
        <f t="shared" si="4"/>
        <v>120.02500000000012</v>
      </c>
      <c r="B31" s="30" t="s">
        <v>55</v>
      </c>
      <c r="C31" s="31" t="s">
        <v>56</v>
      </c>
      <c r="D31" s="32" t="s">
        <v>90</v>
      </c>
      <c r="E31" s="32" t="s">
        <v>91</v>
      </c>
      <c r="F31" s="32" t="s">
        <v>53</v>
      </c>
      <c r="G31" s="33" t="s">
        <v>76</v>
      </c>
      <c r="H31" s="35">
        <v>43831</v>
      </c>
      <c r="I31" s="35">
        <v>43861</v>
      </c>
      <c r="J31" s="16" t="str">
        <f t="shared" si="3"/>
        <v>01.01.20 - 31.01.20 (1 months)</v>
      </c>
      <c r="K31" s="17" t="s">
        <v>51</v>
      </c>
      <c r="L31" s="18">
        <v>700</v>
      </c>
      <c r="M31" s="18">
        <v>1500</v>
      </c>
      <c r="N31" s="36">
        <v>8</v>
      </c>
      <c r="O31" s="18">
        <v>700</v>
      </c>
      <c r="P31" s="18">
        <v>1500</v>
      </c>
      <c r="Q31" s="36">
        <v>8</v>
      </c>
      <c r="R31" s="18">
        <v>700</v>
      </c>
      <c r="S31" s="18">
        <v>1500</v>
      </c>
      <c r="T31" s="40">
        <v>8</v>
      </c>
      <c r="U31" s="32">
        <v>0</v>
      </c>
      <c r="V31" s="32"/>
      <c r="W31" s="37"/>
      <c r="X31" s="19"/>
      <c r="Y31" s="32"/>
      <c r="Z31" s="32"/>
      <c r="AA31" s="32"/>
      <c r="AB31" s="32"/>
      <c r="AC31" s="32">
        <v>0</v>
      </c>
      <c r="AD31" s="32">
        <v>0</v>
      </c>
      <c r="AE31" s="32">
        <v>0</v>
      </c>
      <c r="AF31" s="32">
        <v>0</v>
      </c>
      <c r="AG31" s="32">
        <v>0</v>
      </c>
      <c r="AH31" s="32">
        <v>2.4</v>
      </c>
      <c r="AI31" s="32">
        <v>6</v>
      </c>
      <c r="AJ31" s="38"/>
      <c r="AK31" s="38"/>
      <c r="AL31" s="21" t="s">
        <v>61</v>
      </c>
      <c r="AM31" s="38" t="s">
        <v>45</v>
      </c>
      <c r="AN31" s="34"/>
      <c r="AO31" s="34"/>
      <c r="AP31" s="41"/>
    </row>
    <row r="32" spans="1:42" s="39" customFormat="1" ht="30" customHeight="1">
      <c r="A32" s="29">
        <f t="shared" si="4"/>
        <v>120.02600000000012</v>
      </c>
      <c r="B32" s="30" t="s">
        <v>55</v>
      </c>
      <c r="C32" s="31" t="s">
        <v>56</v>
      </c>
      <c r="D32" s="32" t="s">
        <v>90</v>
      </c>
      <c r="E32" s="32" t="s">
        <v>91</v>
      </c>
      <c r="F32" s="32" t="s">
        <v>53</v>
      </c>
      <c r="G32" s="33" t="s">
        <v>76</v>
      </c>
      <c r="H32" s="35">
        <v>43831</v>
      </c>
      <c r="I32" s="35">
        <v>43861</v>
      </c>
      <c r="J32" s="16" t="str">
        <f t="shared" si="3"/>
        <v>01.01.20 - 31.01.20 (1 months)</v>
      </c>
      <c r="K32" s="17" t="s">
        <v>51</v>
      </c>
      <c r="L32" s="18">
        <v>1900</v>
      </c>
      <c r="M32" s="18">
        <v>2300</v>
      </c>
      <c r="N32" s="36">
        <v>4</v>
      </c>
      <c r="O32" s="18">
        <v>1900</v>
      </c>
      <c r="P32" s="18">
        <v>2300</v>
      </c>
      <c r="Q32" s="36">
        <v>4</v>
      </c>
      <c r="R32" s="18">
        <v>1900</v>
      </c>
      <c r="S32" s="18">
        <v>2300</v>
      </c>
      <c r="T32" s="40">
        <v>4</v>
      </c>
      <c r="U32" s="32">
        <v>72</v>
      </c>
      <c r="V32" s="32"/>
      <c r="W32" s="37"/>
      <c r="X32" s="19"/>
      <c r="Y32" s="32"/>
      <c r="Z32" s="32"/>
      <c r="AA32" s="32"/>
      <c r="AB32" s="32"/>
      <c r="AC32" s="32">
        <v>2.4</v>
      </c>
      <c r="AD32" s="32">
        <v>6</v>
      </c>
      <c r="AE32" s="32">
        <v>6</v>
      </c>
      <c r="AF32" s="32">
        <v>2.4</v>
      </c>
      <c r="AG32" s="32">
        <v>6</v>
      </c>
      <c r="AH32" s="32">
        <v>0</v>
      </c>
      <c r="AI32" s="32">
        <v>0</v>
      </c>
      <c r="AJ32" s="38"/>
      <c r="AK32" s="38"/>
      <c r="AL32" s="21" t="s">
        <v>61</v>
      </c>
      <c r="AM32" s="38"/>
      <c r="AN32" s="34"/>
      <c r="AO32" s="34"/>
      <c r="AP32" s="41"/>
    </row>
    <row r="33" spans="1:42" s="39" customFormat="1" ht="30" customHeight="1">
      <c r="A33" s="29">
        <f t="shared" si="4"/>
        <v>120.02700000000013</v>
      </c>
      <c r="B33" s="30" t="s">
        <v>55</v>
      </c>
      <c r="C33" s="31" t="s">
        <v>56</v>
      </c>
      <c r="D33" s="32" t="s">
        <v>90</v>
      </c>
      <c r="E33" s="32" t="s">
        <v>91</v>
      </c>
      <c r="F33" s="32" t="s">
        <v>53</v>
      </c>
      <c r="G33" s="33" t="s">
        <v>76</v>
      </c>
      <c r="H33" s="35">
        <v>43831</v>
      </c>
      <c r="I33" s="35">
        <v>43861</v>
      </c>
      <c r="J33" s="16" t="str">
        <f t="shared" si="3"/>
        <v>01.01.20 - 31.01.20 (1 months)</v>
      </c>
      <c r="K33" s="17" t="s">
        <v>51</v>
      </c>
      <c r="L33" s="18">
        <v>1900</v>
      </c>
      <c r="M33" s="18">
        <v>2300</v>
      </c>
      <c r="N33" s="36">
        <v>4</v>
      </c>
      <c r="O33" s="18">
        <v>1900</v>
      </c>
      <c r="P33" s="18">
        <v>2300</v>
      </c>
      <c r="Q33" s="36">
        <v>4</v>
      </c>
      <c r="R33" s="18">
        <v>1900</v>
      </c>
      <c r="S33" s="18">
        <v>2300</v>
      </c>
      <c r="T33" s="40">
        <v>4</v>
      </c>
      <c r="U33" s="32">
        <v>0</v>
      </c>
      <c r="V33" s="32"/>
      <c r="W33" s="37"/>
      <c r="X33" s="19"/>
      <c r="Y33" s="32"/>
      <c r="Z33" s="32"/>
      <c r="AA33" s="32"/>
      <c r="AB33" s="32"/>
      <c r="AC33" s="32">
        <v>0</v>
      </c>
      <c r="AD33" s="32">
        <v>0</v>
      </c>
      <c r="AE33" s="32">
        <v>0</v>
      </c>
      <c r="AF33" s="32">
        <v>0</v>
      </c>
      <c r="AG33" s="32">
        <v>0</v>
      </c>
      <c r="AH33" s="32">
        <v>2.4</v>
      </c>
      <c r="AI33" s="32">
        <v>6</v>
      </c>
      <c r="AJ33" s="38"/>
      <c r="AK33" s="38"/>
      <c r="AL33" s="21" t="s">
        <v>61</v>
      </c>
      <c r="AM33" s="38"/>
      <c r="AN33" s="34"/>
      <c r="AO33" s="34"/>
      <c r="AP33" s="41"/>
    </row>
    <row r="34" spans="1:42" s="39" customFormat="1" ht="30" customHeight="1">
      <c r="A34" s="29">
        <f t="shared" si="4"/>
        <v>120.02800000000013</v>
      </c>
      <c r="B34" s="29" t="s">
        <v>66</v>
      </c>
      <c r="C34" s="31">
        <v>2</v>
      </c>
      <c r="D34" s="32" t="s">
        <v>90</v>
      </c>
      <c r="E34" s="32" t="s">
        <v>91</v>
      </c>
      <c r="F34" s="32" t="s">
        <v>53</v>
      </c>
      <c r="G34" s="33" t="s">
        <v>76</v>
      </c>
      <c r="H34" s="35">
        <v>43831</v>
      </c>
      <c r="I34" s="35">
        <v>43861</v>
      </c>
      <c r="J34" s="16" t="str">
        <f t="shared" si="3"/>
        <v>01.01.20 - 31.01.20 (1 months)</v>
      </c>
      <c r="K34" s="17" t="s">
        <v>51</v>
      </c>
      <c r="L34" s="18">
        <v>1500</v>
      </c>
      <c r="M34" s="18">
        <v>1900</v>
      </c>
      <c r="N34" s="36">
        <v>4</v>
      </c>
      <c r="O34" s="18">
        <v>1500</v>
      </c>
      <c r="P34" s="18">
        <v>1900</v>
      </c>
      <c r="Q34" s="36">
        <v>4</v>
      </c>
      <c r="R34" s="18">
        <v>1500</v>
      </c>
      <c r="S34" s="18">
        <v>1900</v>
      </c>
      <c r="T34" s="40">
        <v>4</v>
      </c>
      <c r="U34" s="34">
        <v>414</v>
      </c>
      <c r="V34" s="34"/>
      <c r="W34" s="34"/>
      <c r="X34" s="22"/>
      <c r="Y34" s="34"/>
      <c r="Z34" s="34"/>
      <c r="AA34" s="34"/>
      <c r="AB34" s="34"/>
      <c r="AC34" s="32">
        <v>2.4</v>
      </c>
      <c r="AD34" s="32">
        <v>6</v>
      </c>
      <c r="AE34" s="32">
        <v>6</v>
      </c>
      <c r="AF34" s="32">
        <v>2.4</v>
      </c>
      <c r="AG34" s="32">
        <v>6</v>
      </c>
      <c r="AH34" s="32">
        <v>0</v>
      </c>
      <c r="AI34" s="32">
        <v>0</v>
      </c>
      <c r="AJ34" s="41"/>
      <c r="AK34" s="41"/>
      <c r="AL34" s="21" t="s">
        <v>62</v>
      </c>
      <c r="AM34" s="38"/>
      <c r="AN34" s="34"/>
      <c r="AO34" s="34"/>
      <c r="AP34" s="41"/>
    </row>
    <row r="35" spans="1:42" s="39" customFormat="1" ht="30" customHeight="1">
      <c r="A35" s="29">
        <f t="shared" si="4"/>
        <v>120.02900000000014</v>
      </c>
      <c r="B35" s="29" t="s">
        <v>66</v>
      </c>
      <c r="C35" s="31">
        <v>2</v>
      </c>
      <c r="D35" s="32" t="s">
        <v>90</v>
      </c>
      <c r="E35" s="32" t="s">
        <v>91</v>
      </c>
      <c r="F35" s="32" t="s">
        <v>53</v>
      </c>
      <c r="G35" s="33" t="s">
        <v>76</v>
      </c>
      <c r="H35" s="35">
        <v>43831</v>
      </c>
      <c r="I35" s="35">
        <v>43861</v>
      </c>
      <c r="J35" s="16" t="str">
        <f t="shared" si="3"/>
        <v>01.01.20 - 31.01.20 (1 months)</v>
      </c>
      <c r="K35" s="17" t="s">
        <v>51</v>
      </c>
      <c r="L35" s="18">
        <v>1500</v>
      </c>
      <c r="M35" s="18">
        <v>1900</v>
      </c>
      <c r="N35" s="36">
        <v>4</v>
      </c>
      <c r="O35" s="18">
        <v>1500</v>
      </c>
      <c r="P35" s="18">
        <v>1900</v>
      </c>
      <c r="Q35" s="36">
        <v>4</v>
      </c>
      <c r="R35" s="18">
        <v>1500</v>
      </c>
      <c r="S35" s="18">
        <v>1900</v>
      </c>
      <c r="T35" s="40">
        <v>4</v>
      </c>
      <c r="U35" s="32">
        <v>0</v>
      </c>
      <c r="V35" s="34"/>
      <c r="W35" s="34"/>
      <c r="X35" s="22"/>
      <c r="Y35" s="34"/>
      <c r="Z35" s="34"/>
      <c r="AA35" s="34"/>
      <c r="AB35" s="34"/>
      <c r="AC35" s="32">
        <v>0</v>
      </c>
      <c r="AD35" s="32">
        <v>0</v>
      </c>
      <c r="AE35" s="32">
        <v>0</v>
      </c>
      <c r="AF35" s="32">
        <v>0</v>
      </c>
      <c r="AG35" s="32">
        <v>0</v>
      </c>
      <c r="AH35" s="32">
        <v>2.4</v>
      </c>
      <c r="AI35" s="32">
        <v>6</v>
      </c>
      <c r="AJ35" s="38"/>
      <c r="AK35" s="38"/>
      <c r="AL35" s="21" t="s">
        <v>62</v>
      </c>
      <c r="AM35" s="38"/>
      <c r="AN35" s="34"/>
      <c r="AO35" s="34"/>
      <c r="AP35" s="41"/>
    </row>
    <row r="36" spans="1:42" s="39" customFormat="1" ht="30" customHeight="1">
      <c r="A36" s="29">
        <f t="shared" si="4"/>
        <v>120.03000000000014</v>
      </c>
      <c r="B36" s="29" t="s">
        <v>66</v>
      </c>
      <c r="C36" s="31">
        <v>2</v>
      </c>
      <c r="D36" s="32" t="s">
        <v>90</v>
      </c>
      <c r="E36" s="32" t="s">
        <v>92</v>
      </c>
      <c r="F36" s="32" t="s">
        <v>53</v>
      </c>
      <c r="G36" s="33" t="s">
        <v>76</v>
      </c>
      <c r="H36" s="35">
        <v>43830</v>
      </c>
      <c r="I36" s="35">
        <v>43861</v>
      </c>
      <c r="J36" s="16" t="str">
        <f t="shared" si="3"/>
        <v>31.12.19 - 31.01.20 (1 months)</v>
      </c>
      <c r="K36" s="17" t="s">
        <v>51</v>
      </c>
      <c r="L36" s="18">
        <v>2300</v>
      </c>
      <c r="M36" s="18">
        <v>700</v>
      </c>
      <c r="N36" s="36">
        <f t="shared" ref="N36:N53" si="14">IF(L36&gt;M36, (2400-L36+M36)/100, IF(AND(L36="",M36="",L36=M36), "", IF(L36=M36,24,(M36-L36)/100)))</f>
        <v>8</v>
      </c>
      <c r="O36" s="18">
        <v>2300</v>
      </c>
      <c r="P36" s="18">
        <v>700</v>
      </c>
      <c r="Q36" s="36">
        <f t="shared" ref="Q36:Q53" si="15">IF(O36&gt;P36, (2400-O36+P36)/100, IF(AND(O36="",P36="",O36=P36), "", IF(O36=P36,24,(P36-O36)/100)))</f>
        <v>8</v>
      </c>
      <c r="R36" s="18">
        <v>2300</v>
      </c>
      <c r="S36" s="18">
        <v>700</v>
      </c>
      <c r="T36" s="40">
        <f t="shared" ref="T36:T53" si="16">IF(R36&gt;S36, (2400-R36+S36)/100, IF(AND(R36="",S36="",R36=S36), "", IF(R36=S36,24,(S36-R36)/100)))</f>
        <v>8</v>
      </c>
      <c r="U36" s="32">
        <v>160</v>
      </c>
      <c r="V36" s="32"/>
      <c r="W36" s="32"/>
      <c r="X36" s="19"/>
      <c r="Y36" s="32"/>
      <c r="Z36" s="32"/>
      <c r="AA36" s="32"/>
      <c r="AB36" s="32"/>
      <c r="AC36" s="32">
        <v>8</v>
      </c>
      <c r="AD36" s="32">
        <v>20</v>
      </c>
      <c r="AE36" s="32">
        <v>20</v>
      </c>
      <c r="AF36" s="32">
        <v>8</v>
      </c>
      <c r="AG36" s="32">
        <v>20</v>
      </c>
      <c r="AH36" s="32">
        <v>0</v>
      </c>
      <c r="AI36" s="32">
        <v>0</v>
      </c>
      <c r="AJ36" s="38"/>
      <c r="AK36" s="38"/>
      <c r="AL36" s="20" t="s">
        <v>60</v>
      </c>
      <c r="AM36" s="38"/>
      <c r="AN36" s="34"/>
      <c r="AO36" s="34"/>
      <c r="AP36" s="41"/>
    </row>
    <row r="37" spans="1:42" s="39" customFormat="1" ht="30" customHeight="1">
      <c r="A37" s="29">
        <f t="shared" si="4"/>
        <v>120.03100000000015</v>
      </c>
      <c r="B37" s="29" t="s">
        <v>66</v>
      </c>
      <c r="C37" s="31">
        <v>2</v>
      </c>
      <c r="D37" s="32" t="s">
        <v>90</v>
      </c>
      <c r="E37" s="32" t="s">
        <v>92</v>
      </c>
      <c r="F37" s="32" t="s">
        <v>53</v>
      </c>
      <c r="G37" s="33" t="s">
        <v>76</v>
      </c>
      <c r="H37" s="35">
        <v>43830</v>
      </c>
      <c r="I37" s="35">
        <v>43861</v>
      </c>
      <c r="J37" s="16" t="str">
        <f t="shared" si="3"/>
        <v>31.12.19 - 31.01.20 (1 months)</v>
      </c>
      <c r="K37" s="17" t="s">
        <v>51</v>
      </c>
      <c r="L37" s="18">
        <v>2300</v>
      </c>
      <c r="M37" s="18">
        <v>700</v>
      </c>
      <c r="N37" s="36">
        <f t="shared" si="14"/>
        <v>8</v>
      </c>
      <c r="O37" s="18">
        <v>2300</v>
      </c>
      <c r="P37" s="18">
        <v>700</v>
      </c>
      <c r="Q37" s="36">
        <f t="shared" si="15"/>
        <v>8</v>
      </c>
      <c r="R37" s="18">
        <v>2300</v>
      </c>
      <c r="S37" s="18">
        <v>700</v>
      </c>
      <c r="T37" s="40">
        <f t="shared" si="16"/>
        <v>8</v>
      </c>
      <c r="U37" s="32">
        <v>0</v>
      </c>
      <c r="V37" s="32"/>
      <c r="W37" s="32"/>
      <c r="X37" s="19"/>
      <c r="Y37" s="32"/>
      <c r="Z37" s="32"/>
      <c r="AA37" s="32"/>
      <c r="AB37" s="32"/>
      <c r="AC37" s="32">
        <v>0</v>
      </c>
      <c r="AD37" s="32">
        <v>0</v>
      </c>
      <c r="AE37" s="32">
        <v>0</v>
      </c>
      <c r="AF37" s="32">
        <v>0</v>
      </c>
      <c r="AG37" s="32">
        <v>0</v>
      </c>
      <c r="AH37" s="32">
        <v>8</v>
      </c>
      <c r="AI37" s="32">
        <v>20</v>
      </c>
      <c r="AJ37" s="38"/>
      <c r="AK37" s="38"/>
      <c r="AL37" s="21" t="s">
        <v>60</v>
      </c>
      <c r="AM37" s="38"/>
      <c r="AN37" s="34"/>
      <c r="AO37" s="34"/>
      <c r="AP37" s="41"/>
    </row>
    <row r="38" spans="1:42" s="39" customFormat="1" ht="30" customHeight="1">
      <c r="A38" s="29">
        <f t="shared" si="4"/>
        <v>120.03200000000015</v>
      </c>
      <c r="B38" s="29" t="s">
        <v>66</v>
      </c>
      <c r="C38" s="31">
        <v>2</v>
      </c>
      <c r="D38" s="32" t="s">
        <v>90</v>
      </c>
      <c r="E38" s="32" t="s">
        <v>92</v>
      </c>
      <c r="F38" s="32" t="s">
        <v>53</v>
      </c>
      <c r="G38" s="33" t="s">
        <v>76</v>
      </c>
      <c r="H38" s="35">
        <v>43831</v>
      </c>
      <c r="I38" s="35">
        <v>43861</v>
      </c>
      <c r="J38" s="16" t="str">
        <f t="shared" si="3"/>
        <v>01.01.20 - 31.01.20 (1 months)</v>
      </c>
      <c r="K38" s="17" t="s">
        <v>51</v>
      </c>
      <c r="L38" s="18">
        <v>700</v>
      </c>
      <c r="M38" s="18">
        <v>1500</v>
      </c>
      <c r="N38" s="36">
        <f t="shared" si="14"/>
        <v>8</v>
      </c>
      <c r="O38" s="18">
        <v>700</v>
      </c>
      <c r="P38" s="18">
        <v>1500</v>
      </c>
      <c r="Q38" s="36">
        <f t="shared" si="15"/>
        <v>8</v>
      </c>
      <c r="R38" s="18">
        <v>700</v>
      </c>
      <c r="S38" s="18">
        <v>1500</v>
      </c>
      <c r="T38" s="40">
        <f t="shared" si="16"/>
        <v>8</v>
      </c>
      <c r="U38" s="32">
        <v>200</v>
      </c>
      <c r="V38" s="32"/>
      <c r="W38" s="32"/>
      <c r="X38" s="19"/>
      <c r="Y38" s="32"/>
      <c r="Z38" s="32"/>
      <c r="AA38" s="32"/>
      <c r="AB38" s="32"/>
      <c r="AC38" s="32">
        <v>8</v>
      </c>
      <c r="AD38" s="32">
        <v>20</v>
      </c>
      <c r="AE38" s="32">
        <v>20</v>
      </c>
      <c r="AF38" s="32">
        <v>8</v>
      </c>
      <c r="AG38" s="32">
        <v>20</v>
      </c>
      <c r="AH38" s="32">
        <v>0</v>
      </c>
      <c r="AI38" s="32">
        <v>0</v>
      </c>
      <c r="AJ38" s="38"/>
      <c r="AK38" s="38"/>
      <c r="AL38" s="21" t="s">
        <v>61</v>
      </c>
      <c r="AM38" s="38"/>
      <c r="AN38" s="34"/>
      <c r="AO38" s="34"/>
      <c r="AP38" s="41"/>
    </row>
    <row r="39" spans="1:42" s="39" customFormat="1" ht="30" customHeight="1">
      <c r="A39" s="29">
        <f t="shared" si="4"/>
        <v>120.03300000000016</v>
      </c>
      <c r="B39" s="29" t="s">
        <v>66</v>
      </c>
      <c r="C39" s="31">
        <v>2</v>
      </c>
      <c r="D39" s="32" t="s">
        <v>90</v>
      </c>
      <c r="E39" s="32" t="s">
        <v>92</v>
      </c>
      <c r="F39" s="32" t="s">
        <v>53</v>
      </c>
      <c r="G39" s="33" t="s">
        <v>76</v>
      </c>
      <c r="H39" s="35">
        <v>43831</v>
      </c>
      <c r="I39" s="35">
        <v>43861</v>
      </c>
      <c r="J39" s="16" t="str">
        <f t="shared" si="3"/>
        <v>01.01.20 - 31.01.20 (1 months)</v>
      </c>
      <c r="K39" s="17" t="s">
        <v>51</v>
      </c>
      <c r="L39" s="18">
        <v>700</v>
      </c>
      <c r="M39" s="18">
        <v>1500</v>
      </c>
      <c r="N39" s="36">
        <f t="shared" si="14"/>
        <v>8</v>
      </c>
      <c r="O39" s="18">
        <v>700</v>
      </c>
      <c r="P39" s="18">
        <v>1500</v>
      </c>
      <c r="Q39" s="36">
        <f t="shared" si="15"/>
        <v>8</v>
      </c>
      <c r="R39" s="18">
        <v>700</v>
      </c>
      <c r="S39" s="18">
        <v>1500</v>
      </c>
      <c r="T39" s="40">
        <f t="shared" si="16"/>
        <v>8</v>
      </c>
      <c r="U39" s="34">
        <v>0</v>
      </c>
      <c r="V39" s="34"/>
      <c r="W39" s="34"/>
      <c r="X39" s="22"/>
      <c r="Y39" s="34"/>
      <c r="Z39" s="34"/>
      <c r="AA39" s="34"/>
      <c r="AB39" s="34"/>
      <c r="AC39" s="32">
        <v>0</v>
      </c>
      <c r="AD39" s="32">
        <v>0</v>
      </c>
      <c r="AE39" s="32">
        <v>0</v>
      </c>
      <c r="AF39" s="32">
        <v>0</v>
      </c>
      <c r="AG39" s="32">
        <v>0</v>
      </c>
      <c r="AH39" s="32">
        <v>8</v>
      </c>
      <c r="AI39" s="32">
        <v>20</v>
      </c>
      <c r="AJ39" s="41"/>
      <c r="AK39" s="41"/>
      <c r="AL39" s="21" t="s">
        <v>61</v>
      </c>
      <c r="AM39" s="38"/>
      <c r="AN39" s="34"/>
      <c r="AO39" s="34"/>
      <c r="AP39" s="41"/>
    </row>
    <row r="40" spans="1:42" s="39" customFormat="1" ht="30" customHeight="1">
      <c r="A40" s="29">
        <f t="shared" si="4"/>
        <v>120.03400000000016</v>
      </c>
      <c r="B40" s="30" t="s">
        <v>55</v>
      </c>
      <c r="C40" s="31" t="s">
        <v>56</v>
      </c>
      <c r="D40" s="32" t="s">
        <v>90</v>
      </c>
      <c r="E40" s="32" t="s">
        <v>92</v>
      </c>
      <c r="F40" s="32" t="s">
        <v>53</v>
      </c>
      <c r="G40" s="33" t="s">
        <v>76</v>
      </c>
      <c r="H40" s="35">
        <v>43831</v>
      </c>
      <c r="I40" s="35">
        <v>43861</v>
      </c>
      <c r="J40" s="16" t="str">
        <f t="shared" si="3"/>
        <v>01.01.20 - 31.01.20 (1 months)</v>
      </c>
      <c r="K40" s="17" t="s">
        <v>51</v>
      </c>
      <c r="L40" s="18">
        <v>1500</v>
      </c>
      <c r="M40" s="18">
        <v>2300</v>
      </c>
      <c r="N40" s="36">
        <f t="shared" si="14"/>
        <v>8</v>
      </c>
      <c r="O40" s="18">
        <v>1500</v>
      </c>
      <c r="P40" s="18">
        <v>2300</v>
      </c>
      <c r="Q40" s="36">
        <f t="shared" si="15"/>
        <v>8</v>
      </c>
      <c r="R40" s="18">
        <v>1500</v>
      </c>
      <c r="S40" s="18">
        <v>2300</v>
      </c>
      <c r="T40" s="40">
        <f t="shared" si="16"/>
        <v>8</v>
      </c>
      <c r="U40" s="34">
        <v>610</v>
      </c>
      <c r="V40" s="34"/>
      <c r="W40" s="34"/>
      <c r="X40" s="22"/>
      <c r="Y40" s="34"/>
      <c r="Z40" s="34"/>
      <c r="AA40" s="34"/>
      <c r="AB40" s="34"/>
      <c r="AC40" s="32">
        <v>8</v>
      </c>
      <c r="AD40" s="32">
        <v>20</v>
      </c>
      <c r="AE40" s="32">
        <v>20</v>
      </c>
      <c r="AF40" s="32">
        <v>8</v>
      </c>
      <c r="AG40" s="32">
        <v>20</v>
      </c>
      <c r="AH40" s="32">
        <v>0</v>
      </c>
      <c r="AI40" s="32">
        <v>0</v>
      </c>
      <c r="AJ40" s="41"/>
      <c r="AK40" s="41"/>
      <c r="AL40" s="21" t="s">
        <v>62</v>
      </c>
      <c r="AM40" s="38"/>
      <c r="AN40" s="34"/>
      <c r="AO40" s="34"/>
      <c r="AP40" s="41"/>
    </row>
    <row r="41" spans="1:42" s="39" customFormat="1" ht="30" customHeight="1">
      <c r="A41" s="29">
        <f t="shared" si="4"/>
        <v>120.03500000000017</v>
      </c>
      <c r="B41" s="30" t="s">
        <v>55</v>
      </c>
      <c r="C41" s="31" t="s">
        <v>56</v>
      </c>
      <c r="D41" s="32" t="s">
        <v>90</v>
      </c>
      <c r="E41" s="32" t="s">
        <v>92</v>
      </c>
      <c r="F41" s="32" t="s">
        <v>53</v>
      </c>
      <c r="G41" s="33" t="s">
        <v>76</v>
      </c>
      <c r="H41" s="35">
        <v>43831</v>
      </c>
      <c r="I41" s="35">
        <v>43861</v>
      </c>
      <c r="J41" s="16" t="str">
        <f t="shared" si="3"/>
        <v>01.01.20 - 31.01.20 (1 months)</v>
      </c>
      <c r="K41" s="17" t="s">
        <v>51</v>
      </c>
      <c r="L41" s="18">
        <v>1500</v>
      </c>
      <c r="M41" s="18">
        <v>2300</v>
      </c>
      <c r="N41" s="36">
        <f t="shared" si="14"/>
        <v>8</v>
      </c>
      <c r="O41" s="18">
        <v>1500</v>
      </c>
      <c r="P41" s="18">
        <v>2300</v>
      </c>
      <c r="Q41" s="36">
        <f t="shared" si="15"/>
        <v>8</v>
      </c>
      <c r="R41" s="18">
        <v>1500</v>
      </c>
      <c r="S41" s="18">
        <v>2300</v>
      </c>
      <c r="T41" s="40">
        <f t="shared" si="16"/>
        <v>8</v>
      </c>
      <c r="U41" s="34">
        <v>0</v>
      </c>
      <c r="V41" s="34"/>
      <c r="W41" s="34"/>
      <c r="X41" s="22"/>
      <c r="Y41" s="34"/>
      <c r="Z41" s="34"/>
      <c r="AA41" s="34"/>
      <c r="AB41" s="34"/>
      <c r="AC41" s="32">
        <v>0</v>
      </c>
      <c r="AD41" s="32">
        <v>0</v>
      </c>
      <c r="AE41" s="32">
        <v>0</v>
      </c>
      <c r="AF41" s="32">
        <v>0</v>
      </c>
      <c r="AG41" s="32">
        <v>0</v>
      </c>
      <c r="AH41" s="32">
        <v>8</v>
      </c>
      <c r="AI41" s="32">
        <v>20</v>
      </c>
      <c r="AJ41" s="41"/>
      <c r="AK41" s="41"/>
      <c r="AL41" s="21" t="s">
        <v>62</v>
      </c>
      <c r="AM41" s="38"/>
      <c r="AN41" s="34"/>
      <c r="AO41" s="34"/>
      <c r="AP41" s="41"/>
    </row>
    <row r="42" spans="1:42" s="39" customFormat="1" ht="30" customHeight="1">
      <c r="A42" s="29">
        <f t="shared" si="4"/>
        <v>120.03600000000017</v>
      </c>
      <c r="B42" s="29" t="s">
        <v>66</v>
      </c>
      <c r="C42" s="31">
        <v>2</v>
      </c>
      <c r="D42" s="32" t="s">
        <v>90</v>
      </c>
      <c r="E42" s="32" t="s">
        <v>93</v>
      </c>
      <c r="F42" s="32" t="s">
        <v>53</v>
      </c>
      <c r="G42" s="33" t="s">
        <v>76</v>
      </c>
      <c r="H42" s="35">
        <v>43830</v>
      </c>
      <c r="I42" s="35">
        <v>43861</v>
      </c>
      <c r="J42" s="16" t="str">
        <f t="shared" si="3"/>
        <v>31.12.19 - 31.01.20 (1 months)</v>
      </c>
      <c r="K42" s="17" t="s">
        <v>51</v>
      </c>
      <c r="L42" s="18">
        <v>2300</v>
      </c>
      <c r="M42" s="18">
        <v>700</v>
      </c>
      <c r="N42" s="36">
        <f t="shared" si="14"/>
        <v>8</v>
      </c>
      <c r="O42" s="18">
        <v>2300</v>
      </c>
      <c r="P42" s="18">
        <v>700</v>
      </c>
      <c r="Q42" s="36">
        <f t="shared" si="15"/>
        <v>8</v>
      </c>
      <c r="R42" s="18">
        <v>2300</v>
      </c>
      <c r="S42" s="18">
        <v>700</v>
      </c>
      <c r="T42" s="40">
        <f t="shared" si="16"/>
        <v>8</v>
      </c>
      <c r="U42" s="34">
        <v>160</v>
      </c>
      <c r="V42" s="34"/>
      <c r="W42" s="34"/>
      <c r="X42" s="22"/>
      <c r="Y42" s="34"/>
      <c r="Z42" s="34"/>
      <c r="AA42" s="34"/>
      <c r="AB42" s="34"/>
      <c r="AC42" s="32">
        <v>8</v>
      </c>
      <c r="AD42" s="32">
        <v>20</v>
      </c>
      <c r="AE42" s="32">
        <v>20</v>
      </c>
      <c r="AF42" s="32">
        <v>8</v>
      </c>
      <c r="AG42" s="32">
        <v>20</v>
      </c>
      <c r="AH42" s="32">
        <v>0</v>
      </c>
      <c r="AI42" s="32">
        <v>0</v>
      </c>
      <c r="AJ42" s="41"/>
      <c r="AK42" s="41"/>
      <c r="AL42" s="20" t="s">
        <v>60</v>
      </c>
      <c r="AM42" s="38"/>
      <c r="AN42" s="34"/>
      <c r="AO42" s="34"/>
      <c r="AP42" s="41"/>
    </row>
    <row r="43" spans="1:42" s="39" customFormat="1" ht="30" customHeight="1">
      <c r="A43" s="29">
        <f t="shared" si="4"/>
        <v>120.03700000000018</v>
      </c>
      <c r="B43" s="29" t="s">
        <v>66</v>
      </c>
      <c r="C43" s="31">
        <v>2</v>
      </c>
      <c r="D43" s="32" t="s">
        <v>90</v>
      </c>
      <c r="E43" s="32" t="s">
        <v>93</v>
      </c>
      <c r="F43" s="32" t="s">
        <v>53</v>
      </c>
      <c r="G43" s="33" t="s">
        <v>76</v>
      </c>
      <c r="H43" s="35">
        <v>43830</v>
      </c>
      <c r="I43" s="35">
        <v>43861</v>
      </c>
      <c r="J43" s="16" t="str">
        <f t="shared" si="3"/>
        <v>31.12.19 - 31.01.20 (1 months)</v>
      </c>
      <c r="K43" s="17" t="s">
        <v>51</v>
      </c>
      <c r="L43" s="18">
        <v>2300</v>
      </c>
      <c r="M43" s="18">
        <v>700</v>
      </c>
      <c r="N43" s="36">
        <f t="shared" si="14"/>
        <v>8</v>
      </c>
      <c r="O43" s="18">
        <v>2300</v>
      </c>
      <c r="P43" s="18">
        <v>700</v>
      </c>
      <c r="Q43" s="36">
        <f t="shared" si="15"/>
        <v>8</v>
      </c>
      <c r="R43" s="18">
        <v>2300</v>
      </c>
      <c r="S43" s="18">
        <v>700</v>
      </c>
      <c r="T43" s="40">
        <f t="shared" si="16"/>
        <v>8</v>
      </c>
      <c r="U43" s="34">
        <v>0</v>
      </c>
      <c r="V43" s="34"/>
      <c r="W43" s="34"/>
      <c r="X43" s="22"/>
      <c r="Y43" s="34"/>
      <c r="Z43" s="34"/>
      <c r="AA43" s="34"/>
      <c r="AB43" s="34"/>
      <c r="AC43" s="32">
        <v>0</v>
      </c>
      <c r="AD43" s="32">
        <v>0</v>
      </c>
      <c r="AE43" s="32">
        <v>0</v>
      </c>
      <c r="AF43" s="32">
        <v>0</v>
      </c>
      <c r="AG43" s="32">
        <v>0</v>
      </c>
      <c r="AH43" s="32">
        <v>8</v>
      </c>
      <c r="AI43" s="32">
        <v>20</v>
      </c>
      <c r="AJ43" s="41"/>
      <c r="AK43" s="41"/>
      <c r="AL43" s="21" t="s">
        <v>60</v>
      </c>
      <c r="AM43" s="38"/>
      <c r="AN43" s="34"/>
      <c r="AO43" s="34"/>
      <c r="AP43" s="41"/>
    </row>
    <row r="44" spans="1:42" s="39" customFormat="1" ht="30" customHeight="1">
      <c r="A44" s="29">
        <f t="shared" si="4"/>
        <v>120.03800000000018</v>
      </c>
      <c r="B44" s="29" t="s">
        <v>66</v>
      </c>
      <c r="C44" s="31">
        <v>2</v>
      </c>
      <c r="D44" s="32" t="s">
        <v>90</v>
      </c>
      <c r="E44" s="32" t="s">
        <v>93</v>
      </c>
      <c r="F44" s="32" t="s">
        <v>53</v>
      </c>
      <c r="G44" s="33" t="s">
        <v>76</v>
      </c>
      <c r="H44" s="35">
        <v>43831</v>
      </c>
      <c r="I44" s="35">
        <v>43861</v>
      </c>
      <c r="J44" s="16" t="str">
        <f t="shared" si="3"/>
        <v>01.01.20 - 31.01.20 (1 months)</v>
      </c>
      <c r="K44" s="17" t="s">
        <v>51</v>
      </c>
      <c r="L44" s="18">
        <v>700</v>
      </c>
      <c r="M44" s="18">
        <v>1500</v>
      </c>
      <c r="N44" s="36">
        <f t="shared" si="14"/>
        <v>8</v>
      </c>
      <c r="O44" s="18">
        <v>700</v>
      </c>
      <c r="P44" s="18">
        <v>1500</v>
      </c>
      <c r="Q44" s="36">
        <f t="shared" si="15"/>
        <v>8</v>
      </c>
      <c r="R44" s="18">
        <v>700</v>
      </c>
      <c r="S44" s="18">
        <v>1500</v>
      </c>
      <c r="T44" s="40">
        <f t="shared" si="16"/>
        <v>8</v>
      </c>
      <c r="U44" s="34">
        <v>200</v>
      </c>
      <c r="V44" s="34"/>
      <c r="W44" s="34"/>
      <c r="X44" s="22"/>
      <c r="Y44" s="34"/>
      <c r="Z44" s="34"/>
      <c r="AA44" s="34"/>
      <c r="AB44" s="34"/>
      <c r="AC44" s="32">
        <v>8</v>
      </c>
      <c r="AD44" s="32">
        <v>20</v>
      </c>
      <c r="AE44" s="32">
        <v>20</v>
      </c>
      <c r="AF44" s="32">
        <v>8</v>
      </c>
      <c r="AG44" s="32">
        <v>20</v>
      </c>
      <c r="AH44" s="32">
        <v>0</v>
      </c>
      <c r="AI44" s="32">
        <v>0</v>
      </c>
      <c r="AJ44" s="41"/>
      <c r="AK44" s="41"/>
      <c r="AL44" s="21" t="s">
        <v>61</v>
      </c>
      <c r="AM44" s="38"/>
      <c r="AN44" s="34"/>
      <c r="AO44" s="34"/>
      <c r="AP44" s="41"/>
    </row>
    <row r="45" spans="1:42" s="39" customFormat="1" ht="30" customHeight="1">
      <c r="A45" s="29">
        <f t="shared" si="4"/>
        <v>120.03900000000019</v>
      </c>
      <c r="B45" s="29" t="s">
        <v>66</v>
      </c>
      <c r="C45" s="31">
        <v>2</v>
      </c>
      <c r="D45" s="32" t="s">
        <v>90</v>
      </c>
      <c r="E45" s="32" t="s">
        <v>93</v>
      </c>
      <c r="F45" s="32" t="s">
        <v>53</v>
      </c>
      <c r="G45" s="33" t="s">
        <v>76</v>
      </c>
      <c r="H45" s="35">
        <v>43831</v>
      </c>
      <c r="I45" s="35">
        <v>43861</v>
      </c>
      <c r="J45" s="16" t="str">
        <f t="shared" si="3"/>
        <v>01.01.20 - 31.01.20 (1 months)</v>
      </c>
      <c r="K45" s="17" t="s">
        <v>51</v>
      </c>
      <c r="L45" s="18">
        <v>700</v>
      </c>
      <c r="M45" s="18">
        <v>1500</v>
      </c>
      <c r="N45" s="36">
        <f t="shared" si="14"/>
        <v>8</v>
      </c>
      <c r="O45" s="18">
        <v>700</v>
      </c>
      <c r="P45" s="18">
        <v>1500</v>
      </c>
      <c r="Q45" s="36">
        <f t="shared" si="15"/>
        <v>8</v>
      </c>
      <c r="R45" s="18">
        <v>700</v>
      </c>
      <c r="S45" s="18">
        <v>1500</v>
      </c>
      <c r="T45" s="40">
        <f t="shared" si="16"/>
        <v>8</v>
      </c>
      <c r="U45" s="34">
        <v>0</v>
      </c>
      <c r="V45" s="34"/>
      <c r="W45" s="34"/>
      <c r="X45" s="22"/>
      <c r="Y45" s="34"/>
      <c r="Z45" s="34"/>
      <c r="AA45" s="34"/>
      <c r="AB45" s="34"/>
      <c r="AC45" s="32">
        <v>0</v>
      </c>
      <c r="AD45" s="32">
        <v>0</v>
      </c>
      <c r="AE45" s="32">
        <v>0</v>
      </c>
      <c r="AF45" s="32">
        <v>0</v>
      </c>
      <c r="AG45" s="32">
        <v>0</v>
      </c>
      <c r="AH45" s="32">
        <v>8</v>
      </c>
      <c r="AI45" s="32">
        <v>20</v>
      </c>
      <c r="AJ45" s="41"/>
      <c r="AK45" s="41"/>
      <c r="AL45" s="21" t="s">
        <v>61</v>
      </c>
      <c r="AM45" s="38"/>
      <c r="AN45" s="34"/>
      <c r="AO45" s="34"/>
      <c r="AP45" s="41"/>
    </row>
    <row r="46" spans="1:42" s="39" customFormat="1" ht="30" customHeight="1">
      <c r="A46" s="29">
        <f t="shared" si="4"/>
        <v>120.04000000000019</v>
      </c>
      <c r="B46" s="30" t="s">
        <v>55</v>
      </c>
      <c r="C46" s="31" t="s">
        <v>56</v>
      </c>
      <c r="D46" s="32" t="s">
        <v>90</v>
      </c>
      <c r="E46" s="32" t="s">
        <v>93</v>
      </c>
      <c r="F46" s="32" t="s">
        <v>53</v>
      </c>
      <c r="G46" s="33" t="s">
        <v>76</v>
      </c>
      <c r="H46" s="35">
        <v>43831</v>
      </c>
      <c r="I46" s="35">
        <v>43861</v>
      </c>
      <c r="J46" s="16" t="str">
        <f t="shared" si="3"/>
        <v>01.01.20 - 31.01.20 (1 months)</v>
      </c>
      <c r="K46" s="17" t="s">
        <v>51</v>
      </c>
      <c r="L46" s="18">
        <v>1500</v>
      </c>
      <c r="M46" s="18">
        <v>2300</v>
      </c>
      <c r="N46" s="36">
        <f t="shared" si="14"/>
        <v>8</v>
      </c>
      <c r="O46" s="18">
        <v>1500</v>
      </c>
      <c r="P46" s="18">
        <v>2300</v>
      </c>
      <c r="Q46" s="36">
        <f t="shared" si="15"/>
        <v>8</v>
      </c>
      <c r="R46" s="18">
        <v>1500</v>
      </c>
      <c r="S46" s="18">
        <v>2300</v>
      </c>
      <c r="T46" s="40">
        <f t="shared" si="16"/>
        <v>8</v>
      </c>
      <c r="U46" s="34">
        <v>610</v>
      </c>
      <c r="V46" s="34"/>
      <c r="W46" s="34"/>
      <c r="X46" s="22"/>
      <c r="Y46" s="34"/>
      <c r="Z46" s="34"/>
      <c r="AA46" s="34"/>
      <c r="AB46" s="34"/>
      <c r="AC46" s="32">
        <v>8</v>
      </c>
      <c r="AD46" s="32">
        <v>20</v>
      </c>
      <c r="AE46" s="32">
        <v>20</v>
      </c>
      <c r="AF46" s="32">
        <v>8</v>
      </c>
      <c r="AG46" s="32">
        <v>20</v>
      </c>
      <c r="AH46" s="32">
        <v>0</v>
      </c>
      <c r="AI46" s="32">
        <v>0</v>
      </c>
      <c r="AJ46" s="41"/>
      <c r="AK46" s="41"/>
      <c r="AL46" s="21" t="s">
        <v>62</v>
      </c>
      <c r="AM46" s="38"/>
      <c r="AN46" s="34"/>
      <c r="AO46" s="34"/>
      <c r="AP46" s="41"/>
    </row>
    <row r="47" spans="1:42" s="39" customFormat="1" ht="30" customHeight="1">
      <c r="A47" s="29">
        <f t="shared" si="4"/>
        <v>120.0410000000002</v>
      </c>
      <c r="B47" s="30" t="s">
        <v>55</v>
      </c>
      <c r="C47" s="31" t="s">
        <v>56</v>
      </c>
      <c r="D47" s="32" t="s">
        <v>90</v>
      </c>
      <c r="E47" s="32" t="s">
        <v>93</v>
      </c>
      <c r="F47" s="32" t="s">
        <v>53</v>
      </c>
      <c r="G47" s="33" t="s">
        <v>76</v>
      </c>
      <c r="H47" s="35">
        <v>43831</v>
      </c>
      <c r="I47" s="35">
        <v>43861</v>
      </c>
      <c r="J47" s="16" t="str">
        <f t="shared" si="3"/>
        <v>01.01.20 - 31.01.20 (1 months)</v>
      </c>
      <c r="K47" s="17" t="s">
        <v>51</v>
      </c>
      <c r="L47" s="18">
        <v>1500</v>
      </c>
      <c r="M47" s="18">
        <v>2300</v>
      </c>
      <c r="N47" s="36">
        <f t="shared" si="14"/>
        <v>8</v>
      </c>
      <c r="O47" s="18">
        <v>1500</v>
      </c>
      <c r="P47" s="18">
        <v>2300</v>
      </c>
      <c r="Q47" s="36">
        <f t="shared" si="15"/>
        <v>8</v>
      </c>
      <c r="R47" s="18">
        <v>1500</v>
      </c>
      <c r="S47" s="18">
        <v>2300</v>
      </c>
      <c r="T47" s="40">
        <f t="shared" si="16"/>
        <v>8</v>
      </c>
      <c r="U47" s="34">
        <v>0</v>
      </c>
      <c r="V47" s="34"/>
      <c r="W47" s="34"/>
      <c r="X47" s="22"/>
      <c r="Y47" s="34"/>
      <c r="Z47" s="34"/>
      <c r="AA47" s="34"/>
      <c r="AB47" s="34"/>
      <c r="AC47" s="32">
        <v>0</v>
      </c>
      <c r="AD47" s="32">
        <v>0</v>
      </c>
      <c r="AE47" s="32">
        <v>0</v>
      </c>
      <c r="AF47" s="32">
        <v>0</v>
      </c>
      <c r="AG47" s="32">
        <v>0</v>
      </c>
      <c r="AH47" s="32">
        <v>8</v>
      </c>
      <c r="AI47" s="32">
        <v>20</v>
      </c>
      <c r="AJ47" s="41"/>
      <c r="AK47" s="41"/>
      <c r="AL47" s="21" t="s">
        <v>62</v>
      </c>
      <c r="AM47" s="38"/>
      <c r="AN47" s="34"/>
      <c r="AO47" s="34"/>
      <c r="AP47" s="41"/>
    </row>
    <row r="48" spans="1:42" s="39" customFormat="1" ht="30" customHeight="1">
      <c r="A48" s="29">
        <f t="shared" si="4"/>
        <v>120.0420000000002</v>
      </c>
      <c r="B48" s="29" t="s">
        <v>66</v>
      </c>
      <c r="C48" s="31">
        <v>2</v>
      </c>
      <c r="D48" s="32" t="s">
        <v>90</v>
      </c>
      <c r="E48" s="32" t="s">
        <v>94</v>
      </c>
      <c r="F48" s="32" t="s">
        <v>53</v>
      </c>
      <c r="G48" s="33" t="s">
        <v>76</v>
      </c>
      <c r="H48" s="35">
        <v>43830</v>
      </c>
      <c r="I48" s="35">
        <v>43861</v>
      </c>
      <c r="J48" s="16" t="str">
        <f t="shared" si="3"/>
        <v>31.12.19 - 31.01.20 (1 months)</v>
      </c>
      <c r="K48" s="17" t="s">
        <v>51</v>
      </c>
      <c r="L48" s="18">
        <v>2300</v>
      </c>
      <c r="M48" s="18">
        <v>700</v>
      </c>
      <c r="N48" s="36">
        <f t="shared" si="14"/>
        <v>8</v>
      </c>
      <c r="O48" s="18">
        <v>2300</v>
      </c>
      <c r="P48" s="18">
        <v>700</v>
      </c>
      <c r="Q48" s="36">
        <f t="shared" si="15"/>
        <v>8</v>
      </c>
      <c r="R48" s="18">
        <v>2300</v>
      </c>
      <c r="S48" s="18">
        <v>700</v>
      </c>
      <c r="T48" s="40">
        <f t="shared" si="16"/>
        <v>8</v>
      </c>
      <c r="U48" s="34">
        <v>112.5</v>
      </c>
      <c r="V48" s="34"/>
      <c r="W48" s="34"/>
      <c r="X48" s="22"/>
      <c r="Y48" s="34"/>
      <c r="Z48" s="34"/>
      <c r="AA48" s="34"/>
      <c r="AB48" s="34"/>
      <c r="AC48" s="32">
        <v>6</v>
      </c>
      <c r="AD48" s="32">
        <v>15</v>
      </c>
      <c r="AE48" s="32">
        <v>15</v>
      </c>
      <c r="AF48" s="32">
        <v>6</v>
      </c>
      <c r="AG48" s="32">
        <v>15</v>
      </c>
      <c r="AH48" s="32">
        <v>0</v>
      </c>
      <c r="AI48" s="32">
        <v>0</v>
      </c>
      <c r="AJ48" s="41"/>
      <c r="AK48" s="41"/>
      <c r="AL48" s="20" t="s">
        <v>60</v>
      </c>
      <c r="AM48" s="38"/>
      <c r="AN48" s="34"/>
      <c r="AO48" s="34"/>
      <c r="AP48" s="41"/>
    </row>
    <row r="49" spans="1:42" s="39" customFormat="1" ht="30" customHeight="1">
      <c r="A49" s="29">
        <f t="shared" si="4"/>
        <v>120.04300000000021</v>
      </c>
      <c r="B49" s="29" t="s">
        <v>66</v>
      </c>
      <c r="C49" s="31">
        <v>2</v>
      </c>
      <c r="D49" s="32" t="s">
        <v>90</v>
      </c>
      <c r="E49" s="32" t="s">
        <v>94</v>
      </c>
      <c r="F49" s="32" t="s">
        <v>53</v>
      </c>
      <c r="G49" s="33" t="s">
        <v>76</v>
      </c>
      <c r="H49" s="35">
        <v>43830</v>
      </c>
      <c r="I49" s="35">
        <v>43861</v>
      </c>
      <c r="J49" s="16" t="str">
        <f t="shared" si="3"/>
        <v>31.12.19 - 31.01.20 (1 months)</v>
      </c>
      <c r="K49" s="17" t="s">
        <v>51</v>
      </c>
      <c r="L49" s="18">
        <v>2300</v>
      </c>
      <c r="M49" s="18">
        <v>700</v>
      </c>
      <c r="N49" s="36">
        <f t="shared" si="14"/>
        <v>8</v>
      </c>
      <c r="O49" s="18">
        <v>2300</v>
      </c>
      <c r="P49" s="18">
        <v>700</v>
      </c>
      <c r="Q49" s="36">
        <f t="shared" si="15"/>
        <v>8</v>
      </c>
      <c r="R49" s="18">
        <v>2300</v>
      </c>
      <c r="S49" s="18">
        <v>700</v>
      </c>
      <c r="T49" s="40">
        <f t="shared" si="16"/>
        <v>8</v>
      </c>
      <c r="U49" s="34">
        <v>0</v>
      </c>
      <c r="V49" s="34"/>
      <c r="W49" s="34"/>
      <c r="X49" s="22"/>
      <c r="Y49" s="34"/>
      <c r="Z49" s="34"/>
      <c r="AA49" s="34"/>
      <c r="AB49" s="34"/>
      <c r="AC49" s="32">
        <v>0</v>
      </c>
      <c r="AD49" s="32">
        <v>0</v>
      </c>
      <c r="AE49" s="32">
        <v>0</v>
      </c>
      <c r="AF49" s="32">
        <v>0</v>
      </c>
      <c r="AG49" s="32">
        <v>0</v>
      </c>
      <c r="AH49" s="32">
        <v>6</v>
      </c>
      <c r="AI49" s="32">
        <v>15</v>
      </c>
      <c r="AJ49" s="41"/>
      <c r="AK49" s="41"/>
      <c r="AL49" s="21" t="s">
        <v>60</v>
      </c>
      <c r="AM49" s="38"/>
      <c r="AN49" s="34"/>
      <c r="AO49" s="34"/>
      <c r="AP49" s="41"/>
    </row>
    <row r="50" spans="1:42" s="39" customFormat="1" ht="30" customHeight="1">
      <c r="A50" s="29">
        <f t="shared" si="4"/>
        <v>120.04400000000021</v>
      </c>
      <c r="B50" s="29" t="s">
        <v>66</v>
      </c>
      <c r="C50" s="31">
        <v>2</v>
      </c>
      <c r="D50" s="32" t="s">
        <v>90</v>
      </c>
      <c r="E50" s="32" t="s">
        <v>94</v>
      </c>
      <c r="F50" s="32" t="s">
        <v>53</v>
      </c>
      <c r="G50" s="33" t="s">
        <v>76</v>
      </c>
      <c r="H50" s="35">
        <v>43831</v>
      </c>
      <c r="I50" s="35">
        <v>43861</v>
      </c>
      <c r="J50" s="16" t="str">
        <f t="shared" si="3"/>
        <v>01.01.20 - 31.01.20 (1 months)</v>
      </c>
      <c r="K50" s="17" t="s">
        <v>51</v>
      </c>
      <c r="L50" s="18">
        <v>700</v>
      </c>
      <c r="M50" s="18">
        <v>1500</v>
      </c>
      <c r="N50" s="36">
        <f t="shared" si="14"/>
        <v>8</v>
      </c>
      <c r="O50" s="18">
        <v>700</v>
      </c>
      <c r="P50" s="18">
        <v>1500</v>
      </c>
      <c r="Q50" s="36">
        <f t="shared" si="15"/>
        <v>8</v>
      </c>
      <c r="R50" s="18">
        <v>700</v>
      </c>
      <c r="S50" s="18">
        <v>1500</v>
      </c>
      <c r="T50" s="40">
        <f t="shared" si="16"/>
        <v>8</v>
      </c>
      <c r="U50" s="34">
        <v>135</v>
      </c>
      <c r="V50" s="34"/>
      <c r="W50" s="34"/>
      <c r="X50" s="22"/>
      <c r="Y50" s="34"/>
      <c r="Z50" s="34"/>
      <c r="AA50" s="34"/>
      <c r="AB50" s="34"/>
      <c r="AC50" s="32">
        <v>6</v>
      </c>
      <c r="AD50" s="32">
        <v>15</v>
      </c>
      <c r="AE50" s="32">
        <v>15</v>
      </c>
      <c r="AF50" s="32">
        <v>6</v>
      </c>
      <c r="AG50" s="32">
        <v>15</v>
      </c>
      <c r="AH50" s="32">
        <v>0</v>
      </c>
      <c r="AI50" s="32">
        <v>0</v>
      </c>
      <c r="AJ50" s="41"/>
      <c r="AK50" s="41"/>
      <c r="AL50" s="21" t="s">
        <v>61</v>
      </c>
      <c r="AM50" s="38"/>
      <c r="AN50" s="34"/>
      <c r="AO50" s="34"/>
      <c r="AP50" s="41"/>
    </row>
    <row r="51" spans="1:42" s="39" customFormat="1" ht="30" customHeight="1">
      <c r="A51" s="46">
        <f t="shared" si="4"/>
        <v>120.04500000000021</v>
      </c>
      <c r="B51" s="29" t="s">
        <v>66</v>
      </c>
      <c r="C51" s="47">
        <v>2</v>
      </c>
      <c r="D51" s="32" t="s">
        <v>90</v>
      </c>
      <c r="E51" s="32" t="s">
        <v>94</v>
      </c>
      <c r="F51" s="32" t="s">
        <v>53</v>
      </c>
      <c r="G51" s="33" t="s">
        <v>76</v>
      </c>
      <c r="H51" s="35">
        <v>43831</v>
      </c>
      <c r="I51" s="35">
        <v>43861</v>
      </c>
      <c r="J51" s="16" t="str">
        <f t="shared" si="3"/>
        <v>01.01.20 - 31.01.20 (1 months)</v>
      </c>
      <c r="K51" s="17" t="s">
        <v>51</v>
      </c>
      <c r="L51" s="18">
        <v>700</v>
      </c>
      <c r="M51" s="18">
        <v>1500</v>
      </c>
      <c r="N51" s="36">
        <f t="shared" si="14"/>
        <v>8</v>
      </c>
      <c r="O51" s="18">
        <v>700</v>
      </c>
      <c r="P51" s="18">
        <v>1500</v>
      </c>
      <c r="Q51" s="36">
        <f t="shared" si="15"/>
        <v>8</v>
      </c>
      <c r="R51" s="18">
        <v>700</v>
      </c>
      <c r="S51" s="18">
        <v>1500</v>
      </c>
      <c r="T51" s="40">
        <f t="shared" si="16"/>
        <v>8</v>
      </c>
      <c r="U51" s="34">
        <v>0</v>
      </c>
      <c r="V51" s="34"/>
      <c r="W51" s="34"/>
      <c r="X51" s="22"/>
      <c r="Y51" s="34"/>
      <c r="Z51" s="34"/>
      <c r="AA51" s="34"/>
      <c r="AB51" s="34"/>
      <c r="AC51" s="32">
        <v>0</v>
      </c>
      <c r="AD51" s="32">
        <v>0</v>
      </c>
      <c r="AE51" s="32">
        <v>0</v>
      </c>
      <c r="AF51" s="32">
        <v>0</v>
      </c>
      <c r="AG51" s="32">
        <v>0</v>
      </c>
      <c r="AH51" s="32">
        <v>6</v>
      </c>
      <c r="AI51" s="32">
        <v>15</v>
      </c>
      <c r="AJ51" s="41"/>
      <c r="AK51" s="41"/>
      <c r="AL51" s="21" t="s">
        <v>61</v>
      </c>
      <c r="AM51" s="38"/>
      <c r="AN51" s="34"/>
      <c r="AO51" s="34"/>
      <c r="AP51" s="41"/>
    </row>
    <row r="52" spans="1:42" s="39" customFormat="1" ht="30" customHeight="1">
      <c r="A52" s="46">
        <f t="shared" si="4"/>
        <v>120.04600000000022</v>
      </c>
      <c r="B52" s="29" t="s">
        <v>66</v>
      </c>
      <c r="C52" s="47">
        <v>2</v>
      </c>
      <c r="D52" s="32" t="s">
        <v>90</v>
      </c>
      <c r="E52" s="32" t="s">
        <v>94</v>
      </c>
      <c r="F52" s="32" t="s">
        <v>53</v>
      </c>
      <c r="G52" s="33" t="s">
        <v>76</v>
      </c>
      <c r="H52" s="35">
        <v>43831</v>
      </c>
      <c r="I52" s="35">
        <v>43861</v>
      </c>
      <c r="J52" s="16" t="str">
        <f t="shared" si="3"/>
        <v>01.01.20 - 31.01.20 (1 months)</v>
      </c>
      <c r="K52" s="17" t="s">
        <v>51</v>
      </c>
      <c r="L52" s="18">
        <v>1500</v>
      </c>
      <c r="M52" s="18">
        <v>2300</v>
      </c>
      <c r="N52" s="36">
        <f t="shared" si="14"/>
        <v>8</v>
      </c>
      <c r="O52" s="18">
        <v>1500</v>
      </c>
      <c r="P52" s="18">
        <v>2300</v>
      </c>
      <c r="Q52" s="36">
        <f t="shared" si="15"/>
        <v>8</v>
      </c>
      <c r="R52" s="18">
        <v>1500</v>
      </c>
      <c r="S52" s="18">
        <v>2300</v>
      </c>
      <c r="T52" s="40">
        <f t="shared" si="16"/>
        <v>8</v>
      </c>
      <c r="U52" s="34">
        <v>870</v>
      </c>
      <c r="V52" s="34"/>
      <c r="W52" s="34"/>
      <c r="X52" s="22"/>
      <c r="Y52" s="34"/>
      <c r="Z52" s="34"/>
      <c r="AA52" s="34"/>
      <c r="AB52" s="34"/>
      <c r="AC52" s="32">
        <v>6</v>
      </c>
      <c r="AD52" s="32">
        <v>15</v>
      </c>
      <c r="AE52" s="32">
        <v>15</v>
      </c>
      <c r="AF52" s="32">
        <v>6</v>
      </c>
      <c r="AG52" s="32">
        <v>15</v>
      </c>
      <c r="AH52" s="32">
        <v>0</v>
      </c>
      <c r="AI52" s="32">
        <v>0</v>
      </c>
      <c r="AJ52" s="41"/>
      <c r="AK52" s="41"/>
      <c r="AL52" s="21" t="s">
        <v>62</v>
      </c>
      <c r="AM52" s="38"/>
      <c r="AN52" s="34"/>
      <c r="AO52" s="34"/>
      <c r="AP52" s="41"/>
    </row>
    <row r="53" spans="1:42" s="39" customFormat="1" ht="30" customHeight="1">
      <c r="A53" s="46">
        <f t="shared" si="4"/>
        <v>120.04700000000022</v>
      </c>
      <c r="B53" s="29" t="s">
        <v>66</v>
      </c>
      <c r="C53" s="47">
        <v>2</v>
      </c>
      <c r="D53" s="32" t="s">
        <v>90</v>
      </c>
      <c r="E53" s="32" t="s">
        <v>94</v>
      </c>
      <c r="F53" s="32" t="s">
        <v>53</v>
      </c>
      <c r="G53" s="33" t="s">
        <v>76</v>
      </c>
      <c r="H53" s="35">
        <v>43831</v>
      </c>
      <c r="I53" s="35">
        <v>43861</v>
      </c>
      <c r="J53" s="16" t="str">
        <f t="shared" si="3"/>
        <v>01.01.20 - 31.01.20 (1 months)</v>
      </c>
      <c r="K53" s="17" t="s">
        <v>51</v>
      </c>
      <c r="L53" s="18">
        <v>1500</v>
      </c>
      <c r="M53" s="18">
        <v>2300</v>
      </c>
      <c r="N53" s="36">
        <f t="shared" si="14"/>
        <v>8</v>
      </c>
      <c r="O53" s="18">
        <v>1500</v>
      </c>
      <c r="P53" s="18">
        <v>2300</v>
      </c>
      <c r="Q53" s="36">
        <f t="shared" si="15"/>
        <v>8</v>
      </c>
      <c r="R53" s="18">
        <v>1500</v>
      </c>
      <c r="S53" s="18">
        <v>2300</v>
      </c>
      <c r="T53" s="40">
        <f t="shared" si="16"/>
        <v>8</v>
      </c>
      <c r="U53" s="34">
        <v>0</v>
      </c>
      <c r="V53" s="34"/>
      <c r="W53" s="34"/>
      <c r="X53" s="22"/>
      <c r="Y53" s="34"/>
      <c r="Z53" s="34"/>
      <c r="AA53" s="34"/>
      <c r="AB53" s="34"/>
      <c r="AC53" s="32">
        <v>0</v>
      </c>
      <c r="AD53" s="32">
        <v>0</v>
      </c>
      <c r="AE53" s="32">
        <v>0</v>
      </c>
      <c r="AF53" s="32">
        <v>0</v>
      </c>
      <c r="AG53" s="32">
        <v>0</v>
      </c>
      <c r="AH53" s="32">
        <v>6</v>
      </c>
      <c r="AI53" s="32">
        <v>15</v>
      </c>
      <c r="AJ53" s="41"/>
      <c r="AK53" s="41"/>
      <c r="AL53" s="21" t="s">
        <v>62</v>
      </c>
      <c r="AM53" s="38"/>
      <c r="AN53" s="34"/>
      <c r="AO53" s="34"/>
      <c r="AP53" s="41"/>
    </row>
    <row r="54" spans="1:42" s="39" customFormat="1" ht="30" customHeight="1">
      <c r="A54" s="46">
        <f t="shared" si="4"/>
        <v>120.04800000000023</v>
      </c>
      <c r="B54" s="30" t="s">
        <v>55</v>
      </c>
      <c r="C54" s="47" t="s">
        <v>56</v>
      </c>
      <c r="D54" s="32" t="s">
        <v>95</v>
      </c>
      <c r="E54" s="32" t="s">
        <v>96</v>
      </c>
      <c r="F54" s="32" t="s">
        <v>53</v>
      </c>
      <c r="G54" s="33" t="s">
        <v>97</v>
      </c>
      <c r="H54" s="35">
        <v>43830</v>
      </c>
      <c r="I54" s="35">
        <v>43861</v>
      </c>
      <c r="J54" s="16" t="str">
        <f t="shared" si="3"/>
        <v>31.12.19 - 31.01.20 (1 months)</v>
      </c>
      <c r="K54" s="17" t="s">
        <v>51</v>
      </c>
      <c r="L54" s="18">
        <v>2300</v>
      </c>
      <c r="M54" s="18">
        <v>700</v>
      </c>
      <c r="N54" s="36">
        <f>IF(L54&gt;M54, (2400-L54+M54)/100, IF(AND(L54="",M54="",L54=M54), "", IF(L54=M54,24,(M54-L54)/100)))</f>
        <v>8</v>
      </c>
      <c r="O54" s="18">
        <v>2300</v>
      </c>
      <c r="P54" s="18">
        <v>700</v>
      </c>
      <c r="Q54" s="36">
        <f>IF(O54&gt;P54, (2400-O54+P54)/100, IF(AND(O54="",P54="",O54=P54), "", IF(O54=P54,24,(P54-O54)/100)))</f>
        <v>8</v>
      </c>
      <c r="R54" s="18">
        <v>2300</v>
      </c>
      <c r="S54" s="18">
        <v>700</v>
      </c>
      <c r="T54" s="36">
        <f>IF(R54&gt;S54, (2400-R54+S54)/100, IF(AND(R54="",S54="",R54=S54), "", IF(R54=S54,24,(S54-R54)/100)))</f>
        <v>8</v>
      </c>
      <c r="U54" s="32">
        <v>14.5</v>
      </c>
      <c r="V54" s="32"/>
      <c r="W54" s="37"/>
      <c r="X54" s="19"/>
      <c r="Y54" s="32"/>
      <c r="Z54" s="32"/>
      <c r="AA54" s="32"/>
      <c r="AB54" s="32"/>
      <c r="AC54" s="32">
        <v>0.8</v>
      </c>
      <c r="AD54" s="32">
        <v>2</v>
      </c>
      <c r="AE54" s="32">
        <v>2</v>
      </c>
      <c r="AF54" s="32">
        <v>0.8</v>
      </c>
      <c r="AG54" s="32">
        <v>2</v>
      </c>
      <c r="AH54" s="32">
        <v>1.2</v>
      </c>
      <c r="AI54" s="32">
        <v>3</v>
      </c>
      <c r="AJ54" s="38"/>
      <c r="AK54" s="38"/>
      <c r="AL54" s="20"/>
      <c r="AM54" s="38" t="s">
        <v>60</v>
      </c>
      <c r="AN54" s="32"/>
      <c r="AO54" s="32"/>
      <c r="AP54" s="38"/>
    </row>
    <row r="55" spans="1:42" s="39" customFormat="1" ht="30" customHeight="1">
      <c r="A55" s="46">
        <f t="shared" si="4"/>
        <v>120.04900000000023</v>
      </c>
      <c r="B55" s="30" t="s">
        <v>55</v>
      </c>
      <c r="C55" s="48" t="s">
        <v>56</v>
      </c>
      <c r="D55" s="34" t="s">
        <v>95</v>
      </c>
      <c r="E55" s="34" t="s">
        <v>96</v>
      </c>
      <c r="F55" s="32" t="s">
        <v>53</v>
      </c>
      <c r="G55" s="33" t="s">
        <v>97</v>
      </c>
      <c r="H55" s="35">
        <v>43831</v>
      </c>
      <c r="I55" s="35">
        <v>43861</v>
      </c>
      <c r="J55" s="16" t="str">
        <f t="shared" si="3"/>
        <v>01.01.20 - 31.01.20 (1 months)</v>
      </c>
      <c r="K55" s="17" t="s">
        <v>51</v>
      </c>
      <c r="L55" s="18">
        <v>700</v>
      </c>
      <c r="M55" s="18">
        <v>1500</v>
      </c>
      <c r="N55" s="36">
        <f t="shared" ref="N55:N64" si="17">IF(L55&gt;M55, (2400-L55+M55)/100, IF(AND(L55="",M55="",L55=M55), "", IF(L55=M55,24,(M55-L55)/100)))</f>
        <v>8</v>
      </c>
      <c r="O55" s="18">
        <v>700</v>
      </c>
      <c r="P55" s="18">
        <v>1500</v>
      </c>
      <c r="Q55" s="36">
        <f t="shared" ref="Q55:Q64" si="18">IF(O55&gt;P55, (2400-O55+P55)/100, IF(AND(O55="",P55="",O55=P55), "", IF(O55=P55,24,(P55-O55)/100)))</f>
        <v>8</v>
      </c>
      <c r="R55" s="18">
        <v>700</v>
      </c>
      <c r="S55" s="18">
        <v>1500</v>
      </c>
      <c r="T55" s="40">
        <f t="shared" ref="T55:T64" si="19">IF(R55&gt;S55, (2400-R55+S55)/100, IF(AND(R55="",S55="",R55=S55), "", IF(R55=S55,24,(S55-R55)/100)))</f>
        <v>8</v>
      </c>
      <c r="U55" s="32">
        <v>16.5</v>
      </c>
      <c r="V55" s="32"/>
      <c r="W55" s="37"/>
      <c r="X55" s="19"/>
      <c r="Y55" s="32"/>
      <c r="Z55" s="32"/>
      <c r="AA55" s="32"/>
      <c r="AB55" s="32"/>
      <c r="AC55" s="32">
        <v>0.8</v>
      </c>
      <c r="AD55" s="32">
        <v>2</v>
      </c>
      <c r="AE55" s="32">
        <v>2</v>
      </c>
      <c r="AF55" s="32">
        <v>0.8</v>
      </c>
      <c r="AG55" s="32">
        <v>2</v>
      </c>
      <c r="AH55" s="32">
        <v>1.2</v>
      </c>
      <c r="AI55" s="32">
        <v>3</v>
      </c>
      <c r="AJ55" s="38"/>
      <c r="AK55" s="38"/>
      <c r="AL55" s="21"/>
      <c r="AM55" s="38" t="s">
        <v>61</v>
      </c>
      <c r="AN55" s="34"/>
      <c r="AO55" s="34"/>
      <c r="AP55" s="41"/>
    </row>
    <row r="56" spans="1:42" s="39" customFormat="1" ht="30" customHeight="1">
      <c r="A56" s="29">
        <f t="shared" si="4"/>
        <v>120.05000000000024</v>
      </c>
      <c r="B56" s="30" t="s">
        <v>55</v>
      </c>
      <c r="C56" s="45" t="s">
        <v>56</v>
      </c>
      <c r="D56" s="34" t="s">
        <v>95</v>
      </c>
      <c r="E56" s="34" t="s">
        <v>96</v>
      </c>
      <c r="F56" s="32" t="s">
        <v>53</v>
      </c>
      <c r="G56" s="33" t="s">
        <v>97</v>
      </c>
      <c r="H56" s="35">
        <v>43831</v>
      </c>
      <c r="I56" s="35">
        <v>43861</v>
      </c>
      <c r="J56" s="16" t="str">
        <f t="shared" si="3"/>
        <v>01.01.20 - 31.01.20 (1 months)</v>
      </c>
      <c r="K56" s="17" t="s">
        <v>51</v>
      </c>
      <c r="L56" s="18">
        <v>1500</v>
      </c>
      <c r="M56" s="18">
        <v>1900</v>
      </c>
      <c r="N56" s="36">
        <f t="shared" si="17"/>
        <v>4</v>
      </c>
      <c r="O56" s="18"/>
      <c r="P56" s="18"/>
      <c r="Q56" s="36" t="str">
        <f t="shared" si="18"/>
        <v/>
      </c>
      <c r="R56" s="18"/>
      <c r="S56" s="18"/>
      <c r="T56" s="40" t="str">
        <f t="shared" si="19"/>
        <v/>
      </c>
      <c r="U56" s="32">
        <v>55</v>
      </c>
      <c r="V56" s="32"/>
      <c r="W56" s="37"/>
      <c r="X56" s="19"/>
      <c r="Y56" s="32"/>
      <c r="Z56" s="32"/>
      <c r="AA56" s="32"/>
      <c r="AB56" s="32"/>
      <c r="AC56" s="32">
        <v>0.4</v>
      </c>
      <c r="AD56" s="32">
        <v>1</v>
      </c>
      <c r="AE56" s="32">
        <v>1</v>
      </c>
      <c r="AF56" s="32">
        <v>0.4</v>
      </c>
      <c r="AG56" s="32">
        <v>1</v>
      </c>
      <c r="AH56" s="32">
        <v>0.4</v>
      </c>
      <c r="AI56" s="32">
        <v>1</v>
      </c>
      <c r="AJ56" s="38"/>
      <c r="AK56" s="38"/>
      <c r="AL56" s="21"/>
      <c r="AM56" s="38" t="s">
        <v>62</v>
      </c>
      <c r="AN56" s="34"/>
      <c r="AO56" s="34"/>
      <c r="AP56" s="41"/>
    </row>
    <row r="57" spans="1:42" s="39" customFormat="1" ht="30" customHeight="1">
      <c r="A57" s="29">
        <f t="shared" si="4"/>
        <v>120.05100000000024</v>
      </c>
      <c r="B57" s="30" t="s">
        <v>55</v>
      </c>
      <c r="C57" s="45" t="s">
        <v>56</v>
      </c>
      <c r="D57" s="34" t="s">
        <v>95</v>
      </c>
      <c r="E57" s="34" t="s">
        <v>96</v>
      </c>
      <c r="F57" s="32" t="s">
        <v>53</v>
      </c>
      <c r="G57" s="33" t="s">
        <v>97</v>
      </c>
      <c r="H57" s="35">
        <v>43831</v>
      </c>
      <c r="I57" s="35">
        <v>43861</v>
      </c>
      <c r="J57" s="16" t="str">
        <f t="shared" si="3"/>
        <v>01.01.20 - 31.01.20 (1 months)</v>
      </c>
      <c r="K57" s="17" t="s">
        <v>51</v>
      </c>
      <c r="L57" s="18">
        <v>1900</v>
      </c>
      <c r="M57" s="18">
        <v>2300</v>
      </c>
      <c r="N57" s="36">
        <f t="shared" si="17"/>
        <v>4</v>
      </c>
      <c r="O57" s="18">
        <v>1500</v>
      </c>
      <c r="P57" s="18">
        <v>2300</v>
      </c>
      <c r="Q57" s="36">
        <f t="shared" si="18"/>
        <v>8</v>
      </c>
      <c r="R57" s="18">
        <v>1500</v>
      </c>
      <c r="S57" s="18">
        <v>2300</v>
      </c>
      <c r="T57" s="40">
        <f t="shared" si="19"/>
        <v>8</v>
      </c>
      <c r="U57" s="32">
        <v>16.5</v>
      </c>
      <c r="V57" s="32"/>
      <c r="W57" s="37"/>
      <c r="X57" s="19"/>
      <c r="Y57" s="32"/>
      <c r="Z57" s="32"/>
      <c r="AA57" s="32"/>
      <c r="AB57" s="32"/>
      <c r="AC57" s="32">
        <v>0.8</v>
      </c>
      <c r="AD57" s="32">
        <v>2</v>
      </c>
      <c r="AE57" s="32">
        <v>2</v>
      </c>
      <c r="AF57" s="32">
        <v>0.8</v>
      </c>
      <c r="AG57" s="32">
        <v>2</v>
      </c>
      <c r="AH57" s="32">
        <v>1.2</v>
      </c>
      <c r="AI57" s="32">
        <v>3</v>
      </c>
      <c r="AJ57" s="38"/>
      <c r="AK57" s="38"/>
      <c r="AL57" s="21"/>
      <c r="AM57" s="38" t="s">
        <v>61</v>
      </c>
      <c r="AN57" s="34"/>
      <c r="AO57" s="34"/>
      <c r="AP57" s="41"/>
    </row>
    <row r="58" spans="1:42" s="39" customFormat="1" ht="30" customHeight="1">
      <c r="A58" s="29">
        <f t="shared" si="4"/>
        <v>120.05200000000025</v>
      </c>
      <c r="B58" s="30" t="s">
        <v>55</v>
      </c>
      <c r="C58" s="45" t="s">
        <v>56</v>
      </c>
      <c r="D58" s="34" t="s">
        <v>95</v>
      </c>
      <c r="E58" s="34" t="s">
        <v>98</v>
      </c>
      <c r="F58" s="32" t="s">
        <v>53</v>
      </c>
      <c r="G58" s="33" t="s">
        <v>73</v>
      </c>
      <c r="H58" s="35">
        <v>43830</v>
      </c>
      <c r="I58" s="35">
        <v>43861</v>
      </c>
      <c r="J58" s="16" t="str">
        <f t="shared" si="3"/>
        <v>31.12.19 - 31.01.20 (1 months)</v>
      </c>
      <c r="K58" s="17" t="s">
        <v>51</v>
      </c>
      <c r="L58" s="18">
        <v>2300</v>
      </c>
      <c r="M58" s="18">
        <v>700</v>
      </c>
      <c r="N58" s="36">
        <f t="shared" si="17"/>
        <v>8</v>
      </c>
      <c r="O58" s="18">
        <v>2300</v>
      </c>
      <c r="P58" s="18">
        <v>700</v>
      </c>
      <c r="Q58" s="36">
        <f t="shared" si="18"/>
        <v>8</v>
      </c>
      <c r="R58" s="18">
        <v>2300</v>
      </c>
      <c r="S58" s="18">
        <v>700</v>
      </c>
      <c r="T58" s="40">
        <f t="shared" si="19"/>
        <v>8</v>
      </c>
      <c r="U58" s="32">
        <v>11.9</v>
      </c>
      <c r="V58" s="34"/>
      <c r="W58" s="34"/>
      <c r="X58" s="22"/>
      <c r="Y58" s="34"/>
      <c r="Z58" s="34"/>
      <c r="AA58" s="34"/>
      <c r="AB58" s="34"/>
      <c r="AC58" s="32">
        <v>0.8</v>
      </c>
      <c r="AD58" s="32">
        <v>2</v>
      </c>
      <c r="AE58" s="32">
        <v>2</v>
      </c>
      <c r="AF58" s="32">
        <v>0.8</v>
      </c>
      <c r="AG58" s="32">
        <v>2</v>
      </c>
      <c r="AH58" s="32">
        <v>0.8</v>
      </c>
      <c r="AI58" s="32">
        <v>2</v>
      </c>
      <c r="AJ58" s="38"/>
      <c r="AK58" s="38"/>
      <c r="AL58" s="21"/>
      <c r="AM58" s="38" t="s">
        <v>65</v>
      </c>
      <c r="AN58" s="34"/>
      <c r="AO58" s="34"/>
      <c r="AP58" s="41"/>
    </row>
    <row r="59" spans="1:42" s="39" customFormat="1" ht="30" customHeight="1">
      <c r="A59" s="29">
        <f t="shared" si="4"/>
        <v>120.05300000000025</v>
      </c>
      <c r="B59" s="30" t="s">
        <v>55</v>
      </c>
      <c r="C59" s="31" t="s">
        <v>56</v>
      </c>
      <c r="D59" s="32" t="s">
        <v>99</v>
      </c>
      <c r="E59" s="32" t="s">
        <v>100</v>
      </c>
      <c r="F59" s="32" t="s">
        <v>53</v>
      </c>
      <c r="G59" s="33" t="s">
        <v>76</v>
      </c>
      <c r="H59" s="35">
        <v>43830</v>
      </c>
      <c r="I59" s="35">
        <v>43861</v>
      </c>
      <c r="J59" s="16" t="str">
        <f t="shared" si="3"/>
        <v>31.12.19 - 31.01.20 (1 months)</v>
      </c>
      <c r="K59" s="17" t="s">
        <v>51</v>
      </c>
      <c r="L59" s="18">
        <v>2300</v>
      </c>
      <c r="M59" s="18">
        <v>700</v>
      </c>
      <c r="N59" s="36">
        <f t="shared" si="17"/>
        <v>8</v>
      </c>
      <c r="O59" s="18">
        <v>2300</v>
      </c>
      <c r="P59" s="18">
        <v>700</v>
      </c>
      <c r="Q59" s="36">
        <f t="shared" si="18"/>
        <v>8</v>
      </c>
      <c r="R59" s="18">
        <v>2300</v>
      </c>
      <c r="S59" s="18">
        <v>700</v>
      </c>
      <c r="T59" s="40">
        <f t="shared" si="19"/>
        <v>8</v>
      </c>
      <c r="U59" s="32">
        <v>131.1</v>
      </c>
      <c r="V59" s="32"/>
      <c r="W59" s="37"/>
      <c r="X59" s="19" t="s">
        <v>101</v>
      </c>
      <c r="Y59" s="32"/>
      <c r="Z59" s="32"/>
      <c r="AA59" s="32"/>
      <c r="AB59" s="32"/>
      <c r="AC59" s="32">
        <v>7.6</v>
      </c>
      <c r="AD59" s="32">
        <v>19</v>
      </c>
      <c r="AE59" s="32">
        <v>19</v>
      </c>
      <c r="AF59" s="32">
        <v>7.6</v>
      </c>
      <c r="AG59" s="32">
        <v>19</v>
      </c>
      <c r="AH59" s="32">
        <v>7.6</v>
      </c>
      <c r="AI59" s="32">
        <v>19</v>
      </c>
      <c r="AJ59" s="38"/>
      <c r="AK59" s="38"/>
      <c r="AL59" s="20"/>
      <c r="AM59" s="38"/>
      <c r="AN59" s="32"/>
      <c r="AO59" s="32"/>
      <c r="AP59" s="38"/>
    </row>
    <row r="60" spans="1:42" s="39" customFormat="1" ht="30" customHeight="1">
      <c r="A60" s="29">
        <f t="shared" si="4"/>
        <v>120.05400000000026</v>
      </c>
      <c r="B60" s="30" t="s">
        <v>55</v>
      </c>
      <c r="C60" s="31" t="s">
        <v>56</v>
      </c>
      <c r="D60" s="32" t="s">
        <v>99</v>
      </c>
      <c r="E60" s="32" t="s">
        <v>100</v>
      </c>
      <c r="F60" s="32" t="s">
        <v>53</v>
      </c>
      <c r="G60" s="33" t="s">
        <v>76</v>
      </c>
      <c r="H60" s="35">
        <v>43831</v>
      </c>
      <c r="I60" s="35">
        <v>43861</v>
      </c>
      <c r="J60" s="16" t="str">
        <f t="shared" si="3"/>
        <v>01.01.20 - 31.01.20 (1 months)</v>
      </c>
      <c r="K60" s="17" t="s">
        <v>51</v>
      </c>
      <c r="L60" s="18">
        <v>700</v>
      </c>
      <c r="M60" s="18">
        <v>1500</v>
      </c>
      <c r="N60" s="36">
        <f t="shared" si="17"/>
        <v>8</v>
      </c>
      <c r="O60" s="18">
        <v>700</v>
      </c>
      <c r="P60" s="18">
        <v>1500</v>
      </c>
      <c r="Q60" s="36">
        <f t="shared" si="18"/>
        <v>8</v>
      </c>
      <c r="R60" s="18">
        <v>700</v>
      </c>
      <c r="S60" s="18">
        <v>1500</v>
      </c>
      <c r="T60" s="40">
        <f t="shared" si="19"/>
        <v>8</v>
      </c>
      <c r="U60" s="32">
        <v>142.5</v>
      </c>
      <c r="V60" s="32"/>
      <c r="W60" s="37"/>
      <c r="X60" s="19" t="s">
        <v>101</v>
      </c>
      <c r="Y60" s="32"/>
      <c r="Z60" s="32"/>
      <c r="AA60" s="32"/>
      <c r="AB60" s="32"/>
      <c r="AC60" s="32">
        <v>7.6</v>
      </c>
      <c r="AD60" s="32">
        <v>19</v>
      </c>
      <c r="AE60" s="32">
        <v>19</v>
      </c>
      <c r="AF60" s="32">
        <v>7.6</v>
      </c>
      <c r="AG60" s="32">
        <v>19</v>
      </c>
      <c r="AH60" s="32">
        <v>7.6</v>
      </c>
      <c r="AI60" s="32">
        <v>19</v>
      </c>
      <c r="AJ60" s="38"/>
      <c r="AK60" s="38"/>
      <c r="AL60" s="21"/>
      <c r="AM60" s="38" t="s">
        <v>45</v>
      </c>
      <c r="AN60" s="34"/>
      <c r="AO60" s="34"/>
      <c r="AP60" s="41"/>
    </row>
    <row r="61" spans="1:42" s="39" customFormat="1" ht="30" customHeight="1">
      <c r="A61" s="29">
        <f t="shared" si="4"/>
        <v>120.05500000000026</v>
      </c>
      <c r="B61" s="30" t="s">
        <v>55</v>
      </c>
      <c r="C61" s="31" t="s">
        <v>56</v>
      </c>
      <c r="D61" s="32" t="s">
        <v>99</v>
      </c>
      <c r="E61" s="32" t="s">
        <v>100</v>
      </c>
      <c r="F61" s="32" t="s">
        <v>53</v>
      </c>
      <c r="G61" s="33" t="s">
        <v>76</v>
      </c>
      <c r="H61" s="35">
        <v>43831</v>
      </c>
      <c r="I61" s="35">
        <v>43861</v>
      </c>
      <c r="J61" s="16" t="str">
        <f t="shared" si="3"/>
        <v>01.01.20 - 31.01.20 (1 months)</v>
      </c>
      <c r="K61" s="17" t="s">
        <v>51</v>
      </c>
      <c r="L61" s="18">
        <v>1500</v>
      </c>
      <c r="M61" s="18">
        <v>2300</v>
      </c>
      <c r="N61" s="36">
        <f t="shared" si="17"/>
        <v>8</v>
      </c>
      <c r="O61" s="18">
        <v>1500</v>
      </c>
      <c r="P61" s="18">
        <v>2300</v>
      </c>
      <c r="Q61" s="36">
        <f t="shared" si="18"/>
        <v>8</v>
      </c>
      <c r="R61" s="18">
        <v>1500</v>
      </c>
      <c r="S61" s="18">
        <v>2300</v>
      </c>
      <c r="T61" s="40">
        <f t="shared" si="19"/>
        <v>8</v>
      </c>
      <c r="U61" s="32">
        <v>379.5</v>
      </c>
      <c r="V61" s="32"/>
      <c r="W61" s="37"/>
      <c r="X61" s="19" t="s">
        <v>101</v>
      </c>
      <c r="Y61" s="32"/>
      <c r="Z61" s="32"/>
      <c r="AA61" s="32"/>
      <c r="AB61" s="32"/>
      <c r="AC61" s="32">
        <v>4</v>
      </c>
      <c r="AD61" s="32">
        <v>10</v>
      </c>
      <c r="AE61" s="32">
        <v>10</v>
      </c>
      <c r="AF61" s="32">
        <v>4</v>
      </c>
      <c r="AG61" s="32">
        <v>10</v>
      </c>
      <c r="AH61" s="32">
        <v>4</v>
      </c>
      <c r="AI61" s="32">
        <v>10</v>
      </c>
      <c r="AJ61" s="38"/>
      <c r="AK61" s="38"/>
      <c r="AL61" s="21"/>
      <c r="AM61" s="38"/>
      <c r="AN61" s="34"/>
      <c r="AO61" s="34"/>
      <c r="AP61" s="41"/>
    </row>
    <row r="62" spans="1:42" s="39" customFormat="1" ht="30" customHeight="1">
      <c r="A62" s="29">
        <f t="shared" si="4"/>
        <v>120.05600000000027</v>
      </c>
      <c r="B62" s="30" t="s">
        <v>55</v>
      </c>
      <c r="C62" s="31" t="s">
        <v>56</v>
      </c>
      <c r="D62" s="32" t="s">
        <v>99</v>
      </c>
      <c r="E62" s="34" t="s">
        <v>102</v>
      </c>
      <c r="F62" s="32" t="s">
        <v>53</v>
      </c>
      <c r="G62" s="33" t="s">
        <v>76</v>
      </c>
      <c r="H62" s="35">
        <v>43830</v>
      </c>
      <c r="I62" s="35">
        <v>43861</v>
      </c>
      <c r="J62" s="16" t="str">
        <f t="shared" si="3"/>
        <v>31.12.19 - 31.01.20 (1 months)</v>
      </c>
      <c r="K62" s="17" t="s">
        <v>51</v>
      </c>
      <c r="L62" s="18">
        <v>2300</v>
      </c>
      <c r="M62" s="18">
        <v>700</v>
      </c>
      <c r="N62" s="36">
        <f t="shared" si="17"/>
        <v>8</v>
      </c>
      <c r="O62" s="18">
        <v>2300</v>
      </c>
      <c r="P62" s="18">
        <v>700</v>
      </c>
      <c r="Q62" s="36">
        <f t="shared" si="18"/>
        <v>8</v>
      </c>
      <c r="R62" s="18">
        <v>2300</v>
      </c>
      <c r="S62" s="18">
        <v>700</v>
      </c>
      <c r="T62" s="40">
        <f t="shared" si="19"/>
        <v>8</v>
      </c>
      <c r="U62" s="32">
        <v>51.8</v>
      </c>
      <c r="V62" s="32"/>
      <c r="W62" s="37"/>
      <c r="X62" s="19" t="s">
        <v>101</v>
      </c>
      <c r="Y62" s="32"/>
      <c r="Z62" s="32"/>
      <c r="AA62" s="32"/>
      <c r="AB62" s="32"/>
      <c r="AC62" s="32">
        <v>2.8</v>
      </c>
      <c r="AD62" s="32">
        <v>7</v>
      </c>
      <c r="AE62" s="32">
        <v>7</v>
      </c>
      <c r="AF62" s="32">
        <v>2.8</v>
      </c>
      <c r="AG62" s="32">
        <v>7</v>
      </c>
      <c r="AH62" s="32">
        <v>2.8</v>
      </c>
      <c r="AI62" s="32">
        <v>7</v>
      </c>
      <c r="AJ62" s="38"/>
      <c r="AK62" s="38"/>
      <c r="AL62" s="21"/>
      <c r="AM62" s="38"/>
      <c r="AN62" s="34"/>
      <c r="AO62" s="34"/>
      <c r="AP62" s="41"/>
    </row>
    <row r="63" spans="1:42" s="39" customFormat="1" ht="30" customHeight="1">
      <c r="A63" s="29">
        <f t="shared" si="4"/>
        <v>120.05700000000027</v>
      </c>
      <c r="B63" s="30" t="s">
        <v>55</v>
      </c>
      <c r="C63" s="31" t="s">
        <v>56</v>
      </c>
      <c r="D63" s="32" t="s">
        <v>99</v>
      </c>
      <c r="E63" s="34" t="s">
        <v>102</v>
      </c>
      <c r="F63" s="32" t="s">
        <v>53</v>
      </c>
      <c r="G63" s="33" t="s">
        <v>76</v>
      </c>
      <c r="H63" s="35">
        <v>43831</v>
      </c>
      <c r="I63" s="35">
        <v>43861</v>
      </c>
      <c r="J63" s="16" t="str">
        <f t="shared" si="3"/>
        <v>01.01.20 - 31.01.20 (1 months)</v>
      </c>
      <c r="K63" s="17" t="s">
        <v>51</v>
      </c>
      <c r="L63" s="18">
        <v>700</v>
      </c>
      <c r="M63" s="18">
        <v>1500</v>
      </c>
      <c r="N63" s="36">
        <f t="shared" si="17"/>
        <v>8</v>
      </c>
      <c r="O63" s="18">
        <v>700</v>
      </c>
      <c r="P63" s="18">
        <v>1500</v>
      </c>
      <c r="Q63" s="36">
        <f t="shared" si="18"/>
        <v>8</v>
      </c>
      <c r="R63" s="18">
        <v>700</v>
      </c>
      <c r="S63" s="18">
        <v>1500</v>
      </c>
      <c r="T63" s="40">
        <f t="shared" si="19"/>
        <v>8</v>
      </c>
      <c r="U63" s="34">
        <v>53.55</v>
      </c>
      <c r="V63" s="34"/>
      <c r="W63" s="34"/>
      <c r="X63" s="19" t="s">
        <v>101</v>
      </c>
      <c r="Y63" s="34"/>
      <c r="Z63" s="34"/>
      <c r="AA63" s="34"/>
      <c r="AB63" s="34"/>
      <c r="AC63" s="32">
        <v>2.8</v>
      </c>
      <c r="AD63" s="32">
        <v>7</v>
      </c>
      <c r="AE63" s="32">
        <v>7</v>
      </c>
      <c r="AF63" s="32">
        <v>2.8</v>
      </c>
      <c r="AG63" s="32">
        <v>7</v>
      </c>
      <c r="AH63" s="32">
        <v>2.8</v>
      </c>
      <c r="AI63" s="32">
        <v>7</v>
      </c>
      <c r="AJ63" s="41"/>
      <c r="AK63" s="41"/>
      <c r="AL63" s="21"/>
      <c r="AM63" s="38"/>
      <c r="AN63" s="34"/>
      <c r="AO63" s="34"/>
      <c r="AP63" s="41"/>
    </row>
    <row r="64" spans="1:42" s="39" customFormat="1" ht="30" customHeight="1">
      <c r="A64" s="46">
        <f t="shared" si="4"/>
        <v>120.05800000000028</v>
      </c>
      <c r="B64" s="30" t="s">
        <v>55</v>
      </c>
      <c r="C64" s="47" t="s">
        <v>56</v>
      </c>
      <c r="D64" s="32" t="s">
        <v>99</v>
      </c>
      <c r="E64" s="34" t="s">
        <v>102</v>
      </c>
      <c r="F64" s="32" t="s">
        <v>53</v>
      </c>
      <c r="G64" s="33" t="s">
        <v>76</v>
      </c>
      <c r="H64" s="35">
        <v>43831</v>
      </c>
      <c r="I64" s="35">
        <v>43861</v>
      </c>
      <c r="J64" s="16" t="str">
        <f t="shared" si="3"/>
        <v>01.01.20 - 31.01.20 (1 months)</v>
      </c>
      <c r="K64" s="17" t="s">
        <v>51</v>
      </c>
      <c r="L64" s="18">
        <v>1500</v>
      </c>
      <c r="M64" s="18">
        <v>2300</v>
      </c>
      <c r="N64" s="36">
        <f t="shared" si="17"/>
        <v>8</v>
      </c>
      <c r="O64" s="18">
        <v>1500</v>
      </c>
      <c r="P64" s="18">
        <v>2300</v>
      </c>
      <c r="Q64" s="36">
        <f t="shared" si="18"/>
        <v>8</v>
      </c>
      <c r="R64" s="18">
        <v>1500</v>
      </c>
      <c r="S64" s="18">
        <v>2300</v>
      </c>
      <c r="T64" s="40">
        <f t="shared" si="19"/>
        <v>8</v>
      </c>
      <c r="U64" s="32">
        <v>231.07</v>
      </c>
      <c r="V64" s="34"/>
      <c r="W64" s="34"/>
      <c r="X64" s="19" t="s">
        <v>101</v>
      </c>
      <c r="Y64" s="34"/>
      <c r="Z64" s="34"/>
      <c r="AA64" s="34"/>
      <c r="AB64" s="34"/>
      <c r="AC64" s="32">
        <v>2.8</v>
      </c>
      <c r="AD64" s="32">
        <v>7</v>
      </c>
      <c r="AE64" s="32">
        <v>7</v>
      </c>
      <c r="AF64" s="32">
        <v>2.8</v>
      </c>
      <c r="AG64" s="32">
        <v>7</v>
      </c>
      <c r="AH64" s="32">
        <v>2.8</v>
      </c>
      <c r="AI64" s="32">
        <v>7</v>
      </c>
      <c r="AJ64" s="38"/>
      <c r="AK64" s="38"/>
      <c r="AL64" s="21"/>
      <c r="AM64" s="38"/>
      <c r="AN64" s="34"/>
      <c r="AO64" s="34"/>
      <c r="AP64" s="41"/>
    </row>
    <row r="65" spans="1:42" s="39" customFormat="1" ht="30" customHeight="1">
      <c r="A65" s="46">
        <f t="shared" si="4"/>
        <v>120.05900000000028</v>
      </c>
      <c r="B65" s="30" t="s">
        <v>55</v>
      </c>
      <c r="C65" s="47" t="s">
        <v>56</v>
      </c>
      <c r="D65" s="32" t="s">
        <v>103</v>
      </c>
      <c r="E65" s="32" t="s">
        <v>104</v>
      </c>
      <c r="F65" s="32" t="s">
        <v>53</v>
      </c>
      <c r="G65" s="33" t="s">
        <v>97</v>
      </c>
      <c r="H65" s="35">
        <v>43831</v>
      </c>
      <c r="I65" s="35">
        <v>43861</v>
      </c>
      <c r="J65" s="16" t="str">
        <f t="shared" si="3"/>
        <v>01.01.20 - 31.01.20 (1 months)</v>
      </c>
      <c r="K65" s="17" t="s">
        <v>51</v>
      </c>
      <c r="L65" s="18">
        <v>700</v>
      </c>
      <c r="M65" s="18">
        <v>1500</v>
      </c>
      <c r="N65" s="36">
        <f>IF(L65&gt;M65, (2400-L65+M65)/100, IF(AND(L65="",M65="",L65=M65), "", IF(L65=M65,24,(M65-L65)/100)))</f>
        <v>8</v>
      </c>
      <c r="O65" s="18">
        <v>700</v>
      </c>
      <c r="P65" s="18">
        <v>1500</v>
      </c>
      <c r="Q65" s="36">
        <f>IF(O65&gt;P65, (2400-O65+P65)/100, IF(AND(O65="",P65="",O65=P65), "", IF(O65=P65,24,(P65-O65)/100)))</f>
        <v>8</v>
      </c>
      <c r="R65" s="18">
        <v>700</v>
      </c>
      <c r="S65" s="18">
        <v>1500</v>
      </c>
      <c r="T65" s="36">
        <f>IF(R65&gt;S65, (2400-R65+S65)/100, IF(AND(R65="",S65="",R65=S65), "", IF(R65=S65,24,(S65-R65)/100)))</f>
        <v>8</v>
      </c>
      <c r="U65" s="32">
        <v>31.900000000000002</v>
      </c>
      <c r="V65" s="32"/>
      <c r="W65" s="37"/>
      <c r="X65" s="19"/>
      <c r="Y65" s="32"/>
      <c r="Z65" s="32"/>
      <c r="AA65" s="32"/>
      <c r="AB65" s="32"/>
      <c r="AC65" s="32">
        <v>5.2</v>
      </c>
      <c r="AD65" s="32">
        <v>13</v>
      </c>
      <c r="AE65" s="32">
        <v>5.2</v>
      </c>
      <c r="AF65" s="32">
        <v>5.2</v>
      </c>
      <c r="AG65" s="32">
        <v>13</v>
      </c>
      <c r="AH65" s="32">
        <v>1.2000000000000002</v>
      </c>
      <c r="AI65" s="32">
        <v>3</v>
      </c>
      <c r="AJ65" s="38"/>
      <c r="AK65" s="38"/>
      <c r="AL65" s="20"/>
      <c r="AM65" s="38"/>
      <c r="AN65" s="32"/>
      <c r="AO65" s="32"/>
      <c r="AP65" s="38">
        <v>2</v>
      </c>
    </row>
    <row r="66" spans="1:42" s="39" customFormat="1" ht="30" customHeight="1">
      <c r="A66" s="29">
        <f>A65+0.003</f>
        <v>120.06200000000028</v>
      </c>
      <c r="B66" s="29" t="s">
        <v>66</v>
      </c>
      <c r="C66" s="31">
        <v>2</v>
      </c>
      <c r="D66" s="32" t="s">
        <v>103</v>
      </c>
      <c r="E66" s="32" t="s">
        <v>105</v>
      </c>
      <c r="F66" s="32" t="s">
        <v>53</v>
      </c>
      <c r="G66" s="33" t="s">
        <v>97</v>
      </c>
      <c r="H66" s="35">
        <v>43830</v>
      </c>
      <c r="I66" s="35">
        <v>43861</v>
      </c>
      <c r="J66" s="16" t="str">
        <f>IFERROR(TEXT(H66,"DD.MM.YY")&amp;" - "&amp;TEXT(I66,"DD.MM.YY")&amp;" ("&amp;DATEDIF(H66,I66+1,"m")&amp;" months)","Tender End Date is Before Start Date")</f>
        <v>31.12.19 - 31.01.20 (1 months)</v>
      </c>
      <c r="K66" s="17" t="s">
        <v>51</v>
      </c>
      <c r="L66" s="18">
        <v>2300</v>
      </c>
      <c r="M66" s="18">
        <v>700</v>
      </c>
      <c r="N66" s="36">
        <f t="shared" ref="N66:N67" si="20">IF(L66&gt;M66, (2400-L66+M66)/100, IF(AND(L66="",M66="",L66=M66), "", IF(L66=M66,24,(M66-L66)/100)))</f>
        <v>8</v>
      </c>
      <c r="O66" s="18">
        <v>2300</v>
      </c>
      <c r="P66" s="18">
        <v>700</v>
      </c>
      <c r="Q66" s="36">
        <f t="shared" ref="Q66:Q67" si="21">IF(O66&gt;P66, (2400-O66+P66)/100, IF(AND(O66="",P66="",O66=P66), "", IF(O66=P66,24,(P66-O66)/100)))</f>
        <v>8</v>
      </c>
      <c r="R66" s="18">
        <v>2300</v>
      </c>
      <c r="S66" s="18">
        <v>700</v>
      </c>
      <c r="T66" s="40">
        <f t="shared" ref="T66:T67" si="22">IF(R66&gt;S66, (2400-R66+S66)/100, IF(AND(R66="",S66="",R66=S66), "", IF(R66=S66,24,(S66-R66)/100)))</f>
        <v>8</v>
      </c>
      <c r="U66" s="32">
        <v>58.8</v>
      </c>
      <c r="V66" s="32"/>
      <c r="W66" s="37"/>
      <c r="X66" s="19"/>
      <c r="Y66" s="32"/>
      <c r="Z66" s="32"/>
      <c r="AA66" s="32"/>
      <c r="AB66" s="32"/>
      <c r="AC66" s="32">
        <v>2.8000000000000003</v>
      </c>
      <c r="AD66" s="32">
        <v>7</v>
      </c>
      <c r="AE66" s="32">
        <v>2.8000000000000003</v>
      </c>
      <c r="AF66" s="32">
        <v>2.8000000000000003</v>
      </c>
      <c r="AG66" s="32">
        <v>7</v>
      </c>
      <c r="AH66" s="32">
        <v>2.8000000000000003</v>
      </c>
      <c r="AI66" s="32">
        <v>7</v>
      </c>
      <c r="AJ66" s="38"/>
      <c r="AK66" s="38"/>
      <c r="AL66" s="21"/>
      <c r="AM66" s="38"/>
      <c r="AN66" s="34"/>
      <c r="AO66" s="34"/>
      <c r="AP66" s="41"/>
    </row>
    <row r="67" spans="1:42" s="39" customFormat="1" ht="30" customHeight="1">
      <c r="A67" s="29">
        <f t="shared" ref="A67:A121" si="23">A66+0.001</f>
        <v>120.06300000000029</v>
      </c>
      <c r="B67" s="29" t="s">
        <v>66</v>
      </c>
      <c r="C67" s="31">
        <v>2</v>
      </c>
      <c r="D67" s="32" t="s">
        <v>103</v>
      </c>
      <c r="E67" s="32" t="s">
        <v>105</v>
      </c>
      <c r="F67" s="32" t="s">
        <v>53</v>
      </c>
      <c r="G67" s="33" t="s">
        <v>97</v>
      </c>
      <c r="H67" s="35">
        <v>43831</v>
      </c>
      <c r="I67" s="35">
        <v>43861</v>
      </c>
      <c r="J67" s="16" t="str">
        <f>IFERROR(TEXT(H67,"DD.MM.YY")&amp;" - "&amp;TEXT(I67,"DD.MM.YY")&amp;" ("&amp;DATEDIF(H67,I67+1,"m")&amp;" months)","Tender End Date is Before Start Date")</f>
        <v>01.01.20 - 31.01.20 (1 months)</v>
      </c>
      <c r="K67" s="17" t="s">
        <v>51</v>
      </c>
      <c r="L67" s="18">
        <v>700</v>
      </c>
      <c r="M67" s="18">
        <v>1500</v>
      </c>
      <c r="N67" s="36">
        <f t="shared" si="20"/>
        <v>8</v>
      </c>
      <c r="O67" s="18">
        <v>700</v>
      </c>
      <c r="P67" s="18">
        <v>1500</v>
      </c>
      <c r="Q67" s="36">
        <f t="shared" si="21"/>
        <v>8</v>
      </c>
      <c r="R67" s="18">
        <v>700</v>
      </c>
      <c r="S67" s="18">
        <v>1500</v>
      </c>
      <c r="T67" s="40">
        <f t="shared" si="22"/>
        <v>8</v>
      </c>
      <c r="U67" s="32">
        <v>89.25</v>
      </c>
      <c r="V67" s="34"/>
      <c r="W67" s="37"/>
      <c r="X67" s="22"/>
      <c r="Y67" s="34"/>
      <c r="Z67" s="34"/>
      <c r="AA67" s="34"/>
      <c r="AB67" s="34"/>
      <c r="AC67" s="32">
        <v>2.8000000000000003</v>
      </c>
      <c r="AD67" s="34">
        <v>7</v>
      </c>
      <c r="AE67" s="32">
        <v>2.8000000000000003</v>
      </c>
      <c r="AF67" s="32">
        <v>2.8000000000000003</v>
      </c>
      <c r="AG67" s="34">
        <v>7</v>
      </c>
      <c r="AH67" s="32">
        <v>2.8000000000000003</v>
      </c>
      <c r="AI67" s="34">
        <v>7</v>
      </c>
      <c r="AJ67" s="41"/>
      <c r="AK67" s="41"/>
      <c r="AL67" s="21"/>
      <c r="AM67" s="38"/>
      <c r="AN67" s="34"/>
      <c r="AO67" s="34"/>
      <c r="AP67" s="41"/>
    </row>
    <row r="68" spans="1:42" s="39" customFormat="1" ht="30" customHeight="1">
      <c r="A68" s="29">
        <f>A67+0.003</f>
        <v>120.06600000000029</v>
      </c>
      <c r="B68" s="30" t="s">
        <v>55</v>
      </c>
      <c r="C68" s="45" t="s">
        <v>56</v>
      </c>
      <c r="D68" s="34" t="s">
        <v>106</v>
      </c>
      <c r="E68" s="32" t="s">
        <v>107</v>
      </c>
      <c r="F68" s="32" t="s">
        <v>53</v>
      </c>
      <c r="G68" s="33" t="s">
        <v>76</v>
      </c>
      <c r="H68" s="35">
        <v>43831</v>
      </c>
      <c r="I68" s="35">
        <v>43861</v>
      </c>
      <c r="J68" s="16" t="str">
        <f t="shared" ref="J68:J115" si="24">IFERROR(TEXT(H68,"DD.MM.YY")&amp;" - "&amp;TEXT(I68,"DD.MM.YY")&amp;" ("&amp;DATEDIF(H68,I68+1,"m")&amp;" months)","Tender End Date is Before Start Date")</f>
        <v>01.01.20 - 31.01.20 (1 months)</v>
      </c>
      <c r="K68" s="17" t="s">
        <v>51</v>
      </c>
      <c r="L68" s="18">
        <v>700</v>
      </c>
      <c r="M68" s="18">
        <v>1500</v>
      </c>
      <c r="N68" s="36">
        <f>IF(L68&gt;M68, (2400-L68+M68)/100, IF(AND(L68="",M68="",L68=M68), "", IF(L68=M68,24,(M68-L68)/100)))</f>
        <v>8</v>
      </c>
      <c r="O68" s="18">
        <v>700</v>
      </c>
      <c r="P68" s="18">
        <v>1500</v>
      </c>
      <c r="Q68" s="36">
        <f>IF(O68&gt;P68, (2400-O68+P68)/100, IF(AND(O68="",P68="",O68=P68), "", IF(O68=P68,24,(P68-O68)/100)))</f>
        <v>8</v>
      </c>
      <c r="R68" s="18">
        <v>700</v>
      </c>
      <c r="S68" s="18">
        <v>1500</v>
      </c>
      <c r="T68" s="36">
        <f>IF(R68&gt;S68, (2400-R68+S68)/100, IF(AND(R68="",S68="",R68=S68), "", IF(R68=S68,24,(S68-R68)/100)))</f>
        <v>8</v>
      </c>
      <c r="U68" s="32">
        <v>150</v>
      </c>
      <c r="V68" s="32"/>
      <c r="W68" s="32"/>
      <c r="X68" s="19"/>
      <c r="Y68" s="32"/>
      <c r="Z68" s="32"/>
      <c r="AA68" s="32"/>
      <c r="AB68" s="32"/>
      <c r="AC68" s="32">
        <v>8</v>
      </c>
      <c r="AD68" s="32">
        <v>20</v>
      </c>
      <c r="AE68" s="32">
        <v>20</v>
      </c>
      <c r="AF68" s="32">
        <v>8</v>
      </c>
      <c r="AG68" s="32">
        <v>20</v>
      </c>
      <c r="AH68" s="32">
        <v>8</v>
      </c>
      <c r="AI68" s="32">
        <v>20</v>
      </c>
      <c r="AJ68" s="38"/>
      <c r="AK68" s="38"/>
      <c r="AL68" s="21"/>
      <c r="AM68" s="38"/>
      <c r="AN68" s="34"/>
      <c r="AO68" s="34"/>
      <c r="AP68" s="38" t="s">
        <v>108</v>
      </c>
    </row>
    <row r="69" spans="1:42" s="39" customFormat="1" ht="30" customHeight="1">
      <c r="A69" s="29">
        <f t="shared" si="23"/>
        <v>120.06700000000029</v>
      </c>
      <c r="B69" s="30" t="s">
        <v>55</v>
      </c>
      <c r="C69" s="45" t="s">
        <v>56</v>
      </c>
      <c r="D69" s="34" t="s">
        <v>106</v>
      </c>
      <c r="E69" s="34" t="s">
        <v>107</v>
      </c>
      <c r="F69" s="32" t="s">
        <v>53</v>
      </c>
      <c r="G69" s="33" t="s">
        <v>76</v>
      </c>
      <c r="H69" s="35">
        <v>43831</v>
      </c>
      <c r="I69" s="35">
        <v>43861</v>
      </c>
      <c r="J69" s="16" t="str">
        <f t="shared" si="24"/>
        <v>01.01.20 - 31.01.20 (1 months)</v>
      </c>
      <c r="K69" s="17" t="s">
        <v>51</v>
      </c>
      <c r="L69" s="18">
        <v>1500</v>
      </c>
      <c r="M69" s="18">
        <v>1900</v>
      </c>
      <c r="N69" s="36">
        <f t="shared" ref="N69:N70" si="25">IF(L69&gt;M69, (2400-L69+M69)/100, IF(AND(L69="",M69="",L69=M69), "", IF(L69=M69,24,(M69-L69)/100)))</f>
        <v>4</v>
      </c>
      <c r="O69" s="18">
        <v>1500</v>
      </c>
      <c r="P69" s="18">
        <v>1900</v>
      </c>
      <c r="Q69" s="36">
        <f t="shared" ref="Q69:Q70" si="26">IF(O69&gt;P69, (2400-O69+P69)/100, IF(AND(O69="",P69="",O69=P69), "", IF(O69=P69,24,(P69-O69)/100)))</f>
        <v>4</v>
      </c>
      <c r="R69" s="18">
        <v>1500</v>
      </c>
      <c r="S69" s="18">
        <v>1900</v>
      </c>
      <c r="T69" s="40">
        <f t="shared" ref="T69:T70" si="27">IF(R69&gt;S69, (2400-R69+S69)/100, IF(AND(R69="",S69="",R69=S69), "", IF(R69=S69,24,(S69-R69)/100)))</f>
        <v>4</v>
      </c>
      <c r="U69" s="32">
        <v>840</v>
      </c>
      <c r="V69" s="34"/>
      <c r="W69" s="32"/>
      <c r="X69" s="22"/>
      <c r="Y69" s="34"/>
      <c r="Z69" s="34"/>
      <c r="AA69" s="34"/>
      <c r="AB69" s="34"/>
      <c r="AC69" s="32">
        <v>8</v>
      </c>
      <c r="AD69" s="32">
        <v>20</v>
      </c>
      <c r="AE69" s="32">
        <v>20</v>
      </c>
      <c r="AF69" s="32">
        <v>8</v>
      </c>
      <c r="AG69" s="32">
        <v>20</v>
      </c>
      <c r="AH69" s="32">
        <v>8</v>
      </c>
      <c r="AI69" s="32">
        <v>20</v>
      </c>
      <c r="AJ69" s="41"/>
      <c r="AK69" s="41"/>
      <c r="AL69" s="21"/>
      <c r="AM69" s="38"/>
      <c r="AN69" s="34"/>
      <c r="AO69" s="34"/>
      <c r="AP69" s="38" t="s">
        <v>108</v>
      </c>
    </row>
    <row r="70" spans="1:42" s="39" customFormat="1" ht="30" customHeight="1">
      <c r="A70" s="29">
        <f t="shared" si="23"/>
        <v>120.0680000000003</v>
      </c>
      <c r="B70" s="30" t="s">
        <v>55</v>
      </c>
      <c r="C70" s="45" t="s">
        <v>56</v>
      </c>
      <c r="D70" s="34" t="s">
        <v>106</v>
      </c>
      <c r="E70" s="34" t="s">
        <v>107</v>
      </c>
      <c r="F70" s="32" t="s">
        <v>53</v>
      </c>
      <c r="G70" s="33" t="s">
        <v>76</v>
      </c>
      <c r="H70" s="35">
        <v>43831</v>
      </c>
      <c r="I70" s="35">
        <v>43861</v>
      </c>
      <c r="J70" s="16" t="str">
        <f t="shared" si="24"/>
        <v>01.01.20 - 31.01.20 (1 months)</v>
      </c>
      <c r="K70" s="17" t="s">
        <v>51</v>
      </c>
      <c r="L70" s="18">
        <v>1900</v>
      </c>
      <c r="M70" s="18">
        <v>2300</v>
      </c>
      <c r="N70" s="36">
        <f t="shared" si="25"/>
        <v>4</v>
      </c>
      <c r="O70" s="18">
        <v>1900</v>
      </c>
      <c r="P70" s="18">
        <v>2300</v>
      </c>
      <c r="Q70" s="36">
        <f t="shared" si="26"/>
        <v>4</v>
      </c>
      <c r="R70" s="18">
        <v>1900</v>
      </c>
      <c r="S70" s="18">
        <v>2300</v>
      </c>
      <c r="T70" s="40">
        <f t="shared" si="27"/>
        <v>4</v>
      </c>
      <c r="U70" s="32">
        <v>150</v>
      </c>
      <c r="V70" s="32"/>
      <c r="W70" s="32"/>
      <c r="X70" s="22"/>
      <c r="Y70" s="34"/>
      <c r="Z70" s="34"/>
      <c r="AA70" s="34"/>
      <c r="AB70" s="34"/>
      <c r="AC70" s="32">
        <v>8</v>
      </c>
      <c r="AD70" s="32">
        <v>20</v>
      </c>
      <c r="AE70" s="32">
        <v>20</v>
      </c>
      <c r="AF70" s="32">
        <v>8</v>
      </c>
      <c r="AG70" s="32">
        <v>20</v>
      </c>
      <c r="AH70" s="32">
        <v>8</v>
      </c>
      <c r="AI70" s="32">
        <v>20</v>
      </c>
      <c r="AJ70" s="38"/>
      <c r="AK70" s="38"/>
      <c r="AL70" s="21"/>
      <c r="AM70" s="38"/>
      <c r="AN70" s="34"/>
      <c r="AO70" s="34"/>
      <c r="AP70" s="38" t="s">
        <v>108</v>
      </c>
    </row>
    <row r="71" spans="1:42" s="39" customFormat="1" ht="30" customHeight="1">
      <c r="A71" s="29">
        <f t="shared" si="23"/>
        <v>120.0690000000003</v>
      </c>
      <c r="B71" s="30" t="s">
        <v>55</v>
      </c>
      <c r="C71" s="45" t="s">
        <v>56</v>
      </c>
      <c r="D71" s="34" t="s">
        <v>106</v>
      </c>
      <c r="E71" s="34" t="s">
        <v>109</v>
      </c>
      <c r="F71" s="32" t="s">
        <v>53</v>
      </c>
      <c r="G71" s="33" t="s">
        <v>76</v>
      </c>
      <c r="H71" s="35">
        <v>43831</v>
      </c>
      <c r="I71" s="35">
        <v>43861</v>
      </c>
      <c r="J71" s="16" t="str">
        <f t="shared" si="24"/>
        <v>01.01.20 - 31.01.20 (1 months)</v>
      </c>
      <c r="K71" s="17" t="s">
        <v>51</v>
      </c>
      <c r="L71" s="18">
        <v>1900</v>
      </c>
      <c r="M71" s="18">
        <v>2300</v>
      </c>
      <c r="N71" s="36">
        <v>4</v>
      </c>
      <c r="O71" s="18">
        <v>1900</v>
      </c>
      <c r="P71" s="18">
        <v>2300</v>
      </c>
      <c r="Q71" s="36">
        <v>4</v>
      </c>
      <c r="R71" s="18">
        <v>1900</v>
      </c>
      <c r="S71" s="18">
        <v>2300</v>
      </c>
      <c r="T71" s="40">
        <v>4</v>
      </c>
      <c r="U71" s="32">
        <v>90</v>
      </c>
      <c r="V71" s="32"/>
      <c r="W71" s="32"/>
      <c r="X71" s="19"/>
      <c r="Y71" s="32"/>
      <c r="Z71" s="32"/>
      <c r="AA71" s="32"/>
      <c r="AB71" s="32"/>
      <c r="AC71" s="34">
        <v>4.8</v>
      </c>
      <c r="AD71" s="34">
        <v>12</v>
      </c>
      <c r="AE71" s="34">
        <v>12</v>
      </c>
      <c r="AF71" s="34">
        <v>4.8</v>
      </c>
      <c r="AG71" s="34">
        <v>12</v>
      </c>
      <c r="AH71" s="34">
        <v>4.8</v>
      </c>
      <c r="AI71" s="34">
        <v>12</v>
      </c>
      <c r="AJ71" s="38"/>
      <c r="AK71" s="38"/>
      <c r="AL71" s="21"/>
      <c r="AM71" s="38"/>
      <c r="AN71" s="34"/>
      <c r="AO71" s="34"/>
      <c r="AP71" s="38" t="s">
        <v>108</v>
      </c>
    </row>
    <row r="72" spans="1:42" s="39" customFormat="1" ht="30" customHeight="1">
      <c r="A72" s="29">
        <f t="shared" si="23"/>
        <v>120.07000000000031</v>
      </c>
      <c r="B72" s="30" t="s">
        <v>55</v>
      </c>
      <c r="C72" s="45" t="s">
        <v>56</v>
      </c>
      <c r="D72" s="34" t="s">
        <v>106</v>
      </c>
      <c r="E72" s="34" t="s">
        <v>109</v>
      </c>
      <c r="F72" s="32" t="s">
        <v>53</v>
      </c>
      <c r="G72" s="33" t="s">
        <v>76</v>
      </c>
      <c r="H72" s="35">
        <v>43830</v>
      </c>
      <c r="I72" s="35">
        <v>43861</v>
      </c>
      <c r="J72" s="16" t="str">
        <f t="shared" si="24"/>
        <v>31.12.19 - 31.01.20 (1 months)</v>
      </c>
      <c r="K72" s="17" t="s">
        <v>51</v>
      </c>
      <c r="L72" s="18">
        <v>2300</v>
      </c>
      <c r="M72" s="18">
        <v>1500</v>
      </c>
      <c r="N72" s="36">
        <v>16</v>
      </c>
      <c r="O72" s="18">
        <v>2300</v>
      </c>
      <c r="P72" s="18">
        <v>1500</v>
      </c>
      <c r="Q72" s="36">
        <v>16</v>
      </c>
      <c r="R72" s="18">
        <v>2300</v>
      </c>
      <c r="S72" s="18">
        <v>1500</v>
      </c>
      <c r="T72" s="40">
        <v>16</v>
      </c>
      <c r="U72" s="32">
        <v>90</v>
      </c>
      <c r="V72" s="32"/>
      <c r="W72" s="32"/>
      <c r="X72" s="19"/>
      <c r="Y72" s="32"/>
      <c r="Z72" s="32"/>
      <c r="AA72" s="32"/>
      <c r="AB72" s="32"/>
      <c r="AC72" s="34">
        <v>4.8</v>
      </c>
      <c r="AD72" s="34">
        <v>12</v>
      </c>
      <c r="AE72" s="34">
        <v>12</v>
      </c>
      <c r="AF72" s="34">
        <v>4.8</v>
      </c>
      <c r="AG72" s="32">
        <v>12</v>
      </c>
      <c r="AH72" s="34">
        <v>4.8</v>
      </c>
      <c r="AI72" s="32">
        <v>12</v>
      </c>
      <c r="AJ72" s="38"/>
      <c r="AK72" s="38"/>
      <c r="AL72" s="21"/>
      <c r="AM72" s="38"/>
      <c r="AN72" s="34"/>
      <c r="AO72" s="34"/>
      <c r="AP72" s="38" t="s">
        <v>108</v>
      </c>
    </row>
    <row r="73" spans="1:42" s="39" customFormat="1" ht="30" customHeight="1">
      <c r="A73" s="29">
        <f t="shared" si="23"/>
        <v>120.07100000000031</v>
      </c>
      <c r="B73" s="30" t="s">
        <v>55</v>
      </c>
      <c r="C73" s="45" t="s">
        <v>56</v>
      </c>
      <c r="D73" s="34" t="s">
        <v>106</v>
      </c>
      <c r="E73" s="34" t="s">
        <v>109</v>
      </c>
      <c r="F73" s="32" t="s">
        <v>53</v>
      </c>
      <c r="G73" s="33" t="s">
        <v>76</v>
      </c>
      <c r="H73" s="35">
        <v>43831</v>
      </c>
      <c r="I73" s="35">
        <v>43861</v>
      </c>
      <c r="J73" s="16" t="str">
        <f t="shared" si="24"/>
        <v>01.01.20 - 31.01.20 (1 months)</v>
      </c>
      <c r="K73" s="17" t="s">
        <v>51</v>
      </c>
      <c r="L73" s="18">
        <v>1500</v>
      </c>
      <c r="M73" s="18">
        <v>1900</v>
      </c>
      <c r="N73" s="36">
        <v>4</v>
      </c>
      <c r="O73" s="18">
        <v>1500</v>
      </c>
      <c r="P73" s="18">
        <v>1900</v>
      </c>
      <c r="Q73" s="36">
        <v>4</v>
      </c>
      <c r="R73" s="18">
        <v>1500</v>
      </c>
      <c r="S73" s="18">
        <v>1900</v>
      </c>
      <c r="T73" s="40">
        <v>4</v>
      </c>
      <c r="U73" s="32">
        <v>504</v>
      </c>
      <c r="V73" s="32"/>
      <c r="W73" s="32"/>
      <c r="X73" s="19"/>
      <c r="Y73" s="32"/>
      <c r="Z73" s="32"/>
      <c r="AA73" s="32"/>
      <c r="AB73" s="32"/>
      <c r="AC73" s="34">
        <v>4.8</v>
      </c>
      <c r="AD73" s="34">
        <v>12</v>
      </c>
      <c r="AE73" s="34">
        <v>12</v>
      </c>
      <c r="AF73" s="34">
        <v>4.8</v>
      </c>
      <c r="AG73" s="32">
        <v>12</v>
      </c>
      <c r="AH73" s="34">
        <v>4.8</v>
      </c>
      <c r="AI73" s="32">
        <v>12</v>
      </c>
      <c r="AJ73" s="38"/>
      <c r="AK73" s="38"/>
      <c r="AL73" s="21"/>
      <c r="AM73" s="38"/>
      <c r="AN73" s="34"/>
      <c r="AO73" s="34"/>
      <c r="AP73" s="38" t="s">
        <v>108</v>
      </c>
    </row>
    <row r="74" spans="1:42" s="39" customFormat="1" ht="30" customHeight="1">
      <c r="A74" s="29">
        <f t="shared" si="23"/>
        <v>120.07200000000032</v>
      </c>
      <c r="B74" s="30" t="s">
        <v>55</v>
      </c>
      <c r="C74" s="45" t="s">
        <v>56</v>
      </c>
      <c r="D74" s="34" t="s">
        <v>110</v>
      </c>
      <c r="E74" s="34" t="s">
        <v>111</v>
      </c>
      <c r="F74" s="32" t="s">
        <v>48</v>
      </c>
      <c r="G74" s="33" t="s">
        <v>76</v>
      </c>
      <c r="H74" s="35">
        <v>43830</v>
      </c>
      <c r="I74" s="35">
        <v>43861</v>
      </c>
      <c r="J74" s="16" t="str">
        <f t="shared" si="24"/>
        <v>31.12.19 - 31.01.20 (1 months)</v>
      </c>
      <c r="K74" s="17" t="s">
        <v>51</v>
      </c>
      <c r="L74" s="18">
        <v>2300</v>
      </c>
      <c r="M74" s="18">
        <v>700</v>
      </c>
      <c r="N74" s="36">
        <f>IF(L74&gt;M74, (2400-L74+M74)/100, IF(AND(L74="",M74="",L74=M74), "", IF(L74=M74,24,(M74-L74)/100)))</f>
        <v>8</v>
      </c>
      <c r="O74" s="18">
        <v>2300</v>
      </c>
      <c r="P74" s="18">
        <v>700</v>
      </c>
      <c r="Q74" s="36">
        <f>IF(O74&gt;P74, (2400-O74+P74)/100, IF(AND(O74="",P74="",O74=P74), "", IF(O74=P74,24,(P74-O74)/100)))</f>
        <v>8</v>
      </c>
      <c r="R74" s="18">
        <v>2300</v>
      </c>
      <c r="S74" s="18">
        <v>700</v>
      </c>
      <c r="T74" s="36">
        <f>IF(R74&gt;S74, (2400-R74+S74)/100, IF(AND(R74="",S74="",R74=S74), "", IF(R74=S74,24,(S74-R74)/100)))</f>
        <v>8</v>
      </c>
      <c r="U74" s="32">
        <v>16.98</v>
      </c>
      <c r="V74" s="32"/>
      <c r="W74" s="32"/>
      <c r="X74" s="22"/>
      <c r="Y74" s="34"/>
      <c r="Z74" s="34"/>
      <c r="AA74" s="34"/>
      <c r="AB74" s="34"/>
      <c r="AC74" s="32">
        <v>0.8</v>
      </c>
      <c r="AD74" s="32">
        <v>2</v>
      </c>
      <c r="AE74" s="32">
        <v>2</v>
      </c>
      <c r="AF74" s="32">
        <v>0.8</v>
      </c>
      <c r="AG74" s="32">
        <v>2</v>
      </c>
      <c r="AH74" s="32">
        <v>0.8</v>
      </c>
      <c r="AI74" s="32">
        <v>2</v>
      </c>
      <c r="AJ74" s="41"/>
      <c r="AK74" s="41"/>
      <c r="AL74" s="21"/>
      <c r="AM74" s="38"/>
      <c r="AN74" s="34"/>
      <c r="AO74" s="34"/>
      <c r="AP74" s="38" t="s">
        <v>108</v>
      </c>
    </row>
    <row r="75" spans="1:42" s="39" customFormat="1" ht="30" customHeight="1">
      <c r="A75" s="29">
        <f t="shared" si="23"/>
        <v>120.07300000000032</v>
      </c>
      <c r="B75" s="29" t="s">
        <v>66</v>
      </c>
      <c r="C75" s="45">
        <v>2</v>
      </c>
      <c r="D75" s="34" t="s">
        <v>110</v>
      </c>
      <c r="E75" s="34" t="s">
        <v>111</v>
      </c>
      <c r="F75" s="32" t="s">
        <v>48</v>
      </c>
      <c r="G75" s="33" t="s">
        <v>76</v>
      </c>
      <c r="H75" s="35">
        <v>43831</v>
      </c>
      <c r="I75" s="35">
        <v>43861</v>
      </c>
      <c r="J75" s="16" t="str">
        <f t="shared" si="24"/>
        <v>01.01.20 - 31.01.20 (1 months)</v>
      </c>
      <c r="K75" s="17" t="s">
        <v>51</v>
      </c>
      <c r="L75" s="18">
        <v>700</v>
      </c>
      <c r="M75" s="18">
        <v>1500</v>
      </c>
      <c r="N75" s="36">
        <f>IF(L75&gt;M75, (2400-L75+M75)/100, IF(AND(L75="",M75="",L75=M75), "", IF(L75=M75,24,(M75-L75)/100)))</f>
        <v>8</v>
      </c>
      <c r="O75" s="18">
        <v>700</v>
      </c>
      <c r="P75" s="18">
        <v>1500</v>
      </c>
      <c r="Q75" s="36">
        <f>IF(O75&gt;P75, (2400-O75+P75)/100, IF(AND(O75="",P75="",O75=P75), "", IF(O75=P75,24,(P75-O75)/100)))</f>
        <v>8</v>
      </c>
      <c r="R75" s="18">
        <v>700</v>
      </c>
      <c r="S75" s="18">
        <v>1500</v>
      </c>
      <c r="T75" s="40">
        <f>IF(R75&gt;S75, (2400-R75+S75)/100, IF(AND(R75="",S75="",R75=S75), "", IF(R75=S75,24,(S75-R75)/100)))</f>
        <v>8</v>
      </c>
      <c r="U75" s="32">
        <v>25.98</v>
      </c>
      <c r="V75" s="32"/>
      <c r="W75" s="32"/>
      <c r="X75" s="22"/>
      <c r="Y75" s="34"/>
      <c r="Z75" s="34"/>
      <c r="AA75" s="34"/>
      <c r="AB75" s="34"/>
      <c r="AC75" s="32">
        <v>0.8</v>
      </c>
      <c r="AD75" s="32">
        <v>2</v>
      </c>
      <c r="AE75" s="32">
        <v>2</v>
      </c>
      <c r="AF75" s="32">
        <v>0.8</v>
      </c>
      <c r="AG75" s="32">
        <v>2</v>
      </c>
      <c r="AH75" s="32">
        <v>0.8</v>
      </c>
      <c r="AI75" s="32">
        <v>2</v>
      </c>
      <c r="AJ75" s="41"/>
      <c r="AK75" s="41"/>
      <c r="AL75" s="21"/>
      <c r="AM75" s="38"/>
      <c r="AN75" s="34"/>
      <c r="AO75" s="34"/>
      <c r="AP75" s="38" t="s">
        <v>108</v>
      </c>
    </row>
    <row r="76" spans="1:42" s="39" customFormat="1" ht="30" customHeight="1">
      <c r="A76" s="29">
        <f t="shared" si="23"/>
        <v>120.07400000000032</v>
      </c>
      <c r="B76" s="30" t="s">
        <v>55</v>
      </c>
      <c r="C76" s="45" t="s">
        <v>56</v>
      </c>
      <c r="D76" s="34" t="s">
        <v>110</v>
      </c>
      <c r="E76" s="34" t="s">
        <v>111</v>
      </c>
      <c r="F76" s="32" t="s">
        <v>48</v>
      </c>
      <c r="G76" s="33" t="s">
        <v>76</v>
      </c>
      <c r="H76" s="35">
        <v>43831</v>
      </c>
      <c r="I76" s="35">
        <v>43861</v>
      </c>
      <c r="J76" s="16" t="str">
        <f t="shared" si="24"/>
        <v>01.01.20 - 31.01.20 (1 months)</v>
      </c>
      <c r="K76" s="17" t="s">
        <v>51</v>
      </c>
      <c r="L76" s="18">
        <v>1500</v>
      </c>
      <c r="M76" s="18">
        <v>2300</v>
      </c>
      <c r="N76" s="36">
        <f>IF(L76&gt;M76, (2400-L76+M76)/100, IF(AND(L76="",M76="",L76=M76), "", IF(L76=M76,24,(M76-L76)/100)))</f>
        <v>8</v>
      </c>
      <c r="O76" s="18">
        <v>1500</v>
      </c>
      <c r="P76" s="18">
        <v>2300</v>
      </c>
      <c r="Q76" s="36">
        <f>IF(O76&gt;P76, (2400-O76+P76)/100, IF(AND(O76="",P76="",O76=P76), "", IF(O76=P76,24,(P76-O76)/100)))</f>
        <v>8</v>
      </c>
      <c r="R76" s="18">
        <v>1500</v>
      </c>
      <c r="S76" s="18">
        <v>2300</v>
      </c>
      <c r="T76" s="40">
        <f>IF(R76&gt;S76, (2400-R76+S76)/100, IF(AND(R76="",S76="",R76=S76), "", IF(R76=S76,24,(S76-R76)/100)))</f>
        <v>8</v>
      </c>
      <c r="U76" s="32">
        <v>65.28</v>
      </c>
      <c r="V76" s="32"/>
      <c r="W76" s="32"/>
      <c r="X76" s="22"/>
      <c r="Y76" s="34"/>
      <c r="Z76" s="34"/>
      <c r="AA76" s="34"/>
      <c r="AB76" s="34"/>
      <c r="AC76" s="32">
        <v>0.8</v>
      </c>
      <c r="AD76" s="32">
        <v>2</v>
      </c>
      <c r="AE76" s="32">
        <v>2</v>
      </c>
      <c r="AF76" s="32">
        <v>0.8</v>
      </c>
      <c r="AG76" s="32">
        <v>2</v>
      </c>
      <c r="AH76" s="32">
        <v>0.8</v>
      </c>
      <c r="AI76" s="32">
        <v>2</v>
      </c>
      <c r="AJ76" s="41"/>
      <c r="AK76" s="41"/>
      <c r="AL76" s="21"/>
      <c r="AM76" s="38"/>
      <c r="AN76" s="34"/>
      <c r="AO76" s="34"/>
      <c r="AP76" s="38" t="s">
        <v>108</v>
      </c>
    </row>
    <row r="77" spans="1:42" s="39" customFormat="1" ht="30" customHeight="1">
      <c r="A77" s="43">
        <f t="shared" si="23"/>
        <v>120.07500000000033</v>
      </c>
      <c r="B77" s="30" t="s">
        <v>55</v>
      </c>
      <c r="C77" s="49" t="s">
        <v>56</v>
      </c>
      <c r="D77" s="34" t="s">
        <v>110</v>
      </c>
      <c r="E77" s="34" t="s">
        <v>112</v>
      </c>
      <c r="F77" s="32" t="s">
        <v>48</v>
      </c>
      <c r="G77" s="33" t="s">
        <v>76</v>
      </c>
      <c r="H77" s="35">
        <v>43830</v>
      </c>
      <c r="I77" s="35">
        <v>43861</v>
      </c>
      <c r="J77" s="16" t="str">
        <f t="shared" si="24"/>
        <v>31.12.19 - 31.01.20 (1 months)</v>
      </c>
      <c r="K77" s="17" t="s">
        <v>51</v>
      </c>
      <c r="L77" s="18">
        <v>2300</v>
      </c>
      <c r="M77" s="18">
        <v>700</v>
      </c>
      <c r="N77" s="36">
        <f>IF(L77&gt;M77, (2400-L77+M77)/100, IF(AND(L77="",M77="",L77=M77), "", IF(L77=M77,24,(M77-L77)/100)))</f>
        <v>8</v>
      </c>
      <c r="O77" s="18">
        <v>2300</v>
      </c>
      <c r="P77" s="18">
        <v>700</v>
      </c>
      <c r="Q77" s="36">
        <f>IF(O77&gt;P77, (2400-O77+P77)/100, IF(AND(O77="",P77="",O77=P77), "", IF(O77=P77,24,(P77-O77)/100)))</f>
        <v>8</v>
      </c>
      <c r="R77" s="18">
        <v>2300</v>
      </c>
      <c r="S77" s="18">
        <v>700</v>
      </c>
      <c r="T77" s="36">
        <f>IF(R77&gt;S77, (2400-R77+S77)/100, IF(AND(R77="",S77="",R77=S77), "", IF(R77=S77,24,(S77-R77)/100)))</f>
        <v>8</v>
      </c>
      <c r="U77" s="32">
        <v>44.94</v>
      </c>
      <c r="V77" s="32"/>
      <c r="W77" s="32"/>
      <c r="X77" s="22"/>
      <c r="Y77" s="34"/>
      <c r="Z77" s="34"/>
      <c r="AA77" s="34"/>
      <c r="AB77" s="34"/>
      <c r="AC77" s="34">
        <v>2.8</v>
      </c>
      <c r="AD77" s="34">
        <v>7</v>
      </c>
      <c r="AE77" s="34">
        <v>7</v>
      </c>
      <c r="AF77" s="34">
        <v>2.8</v>
      </c>
      <c r="AG77" s="34">
        <v>7</v>
      </c>
      <c r="AH77" s="34">
        <v>2.8</v>
      </c>
      <c r="AI77" s="34">
        <v>7</v>
      </c>
      <c r="AJ77" s="41"/>
      <c r="AK77" s="41"/>
      <c r="AL77" s="21"/>
      <c r="AM77" s="38"/>
      <c r="AN77" s="34"/>
      <c r="AO77" s="34"/>
      <c r="AP77" s="38" t="s">
        <v>108</v>
      </c>
    </row>
    <row r="78" spans="1:42" s="39" customFormat="1" ht="30" customHeight="1">
      <c r="A78" s="43">
        <f t="shared" si="23"/>
        <v>120.07600000000033</v>
      </c>
      <c r="B78" s="30" t="s">
        <v>55</v>
      </c>
      <c r="C78" s="49" t="s">
        <v>56</v>
      </c>
      <c r="D78" s="34" t="s">
        <v>110</v>
      </c>
      <c r="E78" s="34" t="s">
        <v>112</v>
      </c>
      <c r="F78" s="32" t="s">
        <v>48</v>
      </c>
      <c r="G78" s="33" t="s">
        <v>76</v>
      </c>
      <c r="H78" s="35">
        <v>43831</v>
      </c>
      <c r="I78" s="35">
        <v>43861</v>
      </c>
      <c r="J78" s="16" t="str">
        <f t="shared" si="24"/>
        <v>01.01.20 - 31.01.20 (1 months)</v>
      </c>
      <c r="K78" s="17" t="s">
        <v>51</v>
      </c>
      <c r="L78" s="18">
        <v>700</v>
      </c>
      <c r="M78" s="18">
        <v>1500</v>
      </c>
      <c r="N78" s="36">
        <f t="shared" ref="N78:N97" si="28">IF(L78&gt;M78, (2400-L78+M78)/100, IF(AND(L78="",M78="",L78=M78), "", IF(L78=M78,24,(M78-L78)/100)))</f>
        <v>8</v>
      </c>
      <c r="O78" s="18">
        <v>700</v>
      </c>
      <c r="P78" s="18">
        <v>1500</v>
      </c>
      <c r="Q78" s="36">
        <f t="shared" ref="Q78:Q97" si="29">IF(O78&gt;P78, (2400-O78+P78)/100, IF(AND(O78="",P78="",O78=P78), "", IF(O78=P78,24,(P78-O78)/100)))</f>
        <v>8</v>
      </c>
      <c r="R78" s="18">
        <v>700</v>
      </c>
      <c r="S78" s="18">
        <v>1500</v>
      </c>
      <c r="T78" s="40">
        <f t="shared" ref="T78:T97" si="30">IF(R78&gt;S78, (2400-R78+S78)/100, IF(AND(R78="",S78="",R78=S78), "", IF(R78=S78,24,(S78-R78)/100)))</f>
        <v>8</v>
      </c>
      <c r="U78" s="32">
        <v>63.28</v>
      </c>
      <c r="V78" s="32"/>
      <c r="W78" s="32"/>
      <c r="X78" s="22"/>
      <c r="Y78" s="34"/>
      <c r="Z78" s="34"/>
      <c r="AA78" s="34"/>
      <c r="AB78" s="34"/>
      <c r="AC78" s="34">
        <v>2.8</v>
      </c>
      <c r="AD78" s="34">
        <v>7</v>
      </c>
      <c r="AE78" s="34">
        <v>7</v>
      </c>
      <c r="AF78" s="34">
        <v>2.8</v>
      </c>
      <c r="AG78" s="34">
        <v>7</v>
      </c>
      <c r="AH78" s="34">
        <v>2.8</v>
      </c>
      <c r="AI78" s="34">
        <v>7</v>
      </c>
      <c r="AJ78" s="41"/>
      <c r="AK78" s="41"/>
      <c r="AL78" s="21"/>
      <c r="AM78" s="38"/>
      <c r="AN78" s="34"/>
      <c r="AO78" s="34"/>
      <c r="AP78" s="38" t="s">
        <v>108</v>
      </c>
    </row>
    <row r="79" spans="1:42" s="39" customFormat="1" ht="30" customHeight="1">
      <c r="A79" s="43">
        <f t="shared" si="23"/>
        <v>120.07700000000034</v>
      </c>
      <c r="B79" s="30" t="s">
        <v>55</v>
      </c>
      <c r="C79" s="49" t="s">
        <v>56</v>
      </c>
      <c r="D79" s="34" t="s">
        <v>110</v>
      </c>
      <c r="E79" s="34" t="s">
        <v>112</v>
      </c>
      <c r="F79" s="32" t="s">
        <v>48</v>
      </c>
      <c r="G79" s="33" t="s">
        <v>76</v>
      </c>
      <c r="H79" s="35">
        <v>43831</v>
      </c>
      <c r="I79" s="35">
        <v>43861</v>
      </c>
      <c r="J79" s="16" t="str">
        <f t="shared" si="24"/>
        <v>01.01.20 - 31.01.20 (1 months)</v>
      </c>
      <c r="K79" s="17" t="s">
        <v>51</v>
      </c>
      <c r="L79" s="18">
        <v>1500</v>
      </c>
      <c r="M79" s="18">
        <v>2300</v>
      </c>
      <c r="N79" s="36">
        <f t="shared" si="28"/>
        <v>8</v>
      </c>
      <c r="O79" s="18">
        <v>1500</v>
      </c>
      <c r="P79" s="18">
        <v>2300</v>
      </c>
      <c r="Q79" s="36">
        <f t="shared" si="29"/>
        <v>8</v>
      </c>
      <c r="R79" s="18">
        <v>1500</v>
      </c>
      <c r="S79" s="18">
        <v>2300</v>
      </c>
      <c r="T79" s="40">
        <f t="shared" si="30"/>
        <v>8</v>
      </c>
      <c r="U79" s="32">
        <v>227.01</v>
      </c>
      <c r="V79" s="32"/>
      <c r="W79" s="32"/>
      <c r="X79" s="22"/>
      <c r="Y79" s="34"/>
      <c r="Z79" s="34"/>
      <c r="AA79" s="34"/>
      <c r="AB79" s="34"/>
      <c r="AC79" s="34">
        <v>2.8</v>
      </c>
      <c r="AD79" s="34">
        <v>7</v>
      </c>
      <c r="AE79" s="34">
        <v>7</v>
      </c>
      <c r="AF79" s="34">
        <v>2.8</v>
      </c>
      <c r="AG79" s="34">
        <v>7</v>
      </c>
      <c r="AH79" s="34">
        <v>2.8</v>
      </c>
      <c r="AI79" s="34">
        <v>7</v>
      </c>
      <c r="AJ79" s="41"/>
      <c r="AK79" s="41"/>
      <c r="AL79" s="21"/>
      <c r="AM79" s="38"/>
      <c r="AN79" s="34"/>
      <c r="AO79" s="34"/>
      <c r="AP79" s="38" t="s">
        <v>108</v>
      </c>
    </row>
    <row r="80" spans="1:42" s="39" customFormat="1" ht="30" customHeight="1">
      <c r="A80" s="43">
        <f t="shared" si="23"/>
        <v>120.07800000000034</v>
      </c>
      <c r="B80" s="30" t="s">
        <v>55</v>
      </c>
      <c r="C80" s="49" t="s">
        <v>56</v>
      </c>
      <c r="D80" s="34" t="s">
        <v>110</v>
      </c>
      <c r="E80" s="34" t="s">
        <v>113</v>
      </c>
      <c r="F80" s="32" t="s">
        <v>48</v>
      </c>
      <c r="G80" s="33" t="s">
        <v>76</v>
      </c>
      <c r="H80" s="35">
        <v>43830</v>
      </c>
      <c r="I80" s="35">
        <v>43861</v>
      </c>
      <c r="J80" s="16" t="str">
        <f t="shared" si="24"/>
        <v>31.12.19 - 31.01.20 (1 months)</v>
      </c>
      <c r="K80" s="17" t="s">
        <v>51</v>
      </c>
      <c r="L80" s="18">
        <v>2300</v>
      </c>
      <c r="M80" s="18">
        <v>700</v>
      </c>
      <c r="N80" s="36">
        <f t="shared" si="28"/>
        <v>8</v>
      </c>
      <c r="O80" s="18">
        <v>2300</v>
      </c>
      <c r="P80" s="18">
        <v>700</v>
      </c>
      <c r="Q80" s="36">
        <f t="shared" si="29"/>
        <v>8</v>
      </c>
      <c r="R80" s="18">
        <v>2300</v>
      </c>
      <c r="S80" s="18">
        <v>700</v>
      </c>
      <c r="T80" s="40">
        <f t="shared" si="30"/>
        <v>8</v>
      </c>
      <c r="U80" s="32">
        <v>81.289999999999992</v>
      </c>
      <c r="V80" s="32"/>
      <c r="W80" s="32"/>
      <c r="X80" s="22"/>
      <c r="Y80" s="34"/>
      <c r="Z80" s="34"/>
      <c r="AA80" s="34"/>
      <c r="AB80" s="34"/>
      <c r="AC80" s="32">
        <v>4.4000000000000004</v>
      </c>
      <c r="AD80" s="32">
        <v>11</v>
      </c>
      <c r="AE80" s="32">
        <v>11</v>
      </c>
      <c r="AF80" s="32">
        <v>4.4000000000000004</v>
      </c>
      <c r="AG80" s="32">
        <v>11</v>
      </c>
      <c r="AH80" s="32">
        <v>4.4000000000000004</v>
      </c>
      <c r="AI80" s="32">
        <v>11</v>
      </c>
      <c r="AJ80" s="41"/>
      <c r="AK80" s="41"/>
      <c r="AL80" s="21"/>
      <c r="AM80" s="38"/>
      <c r="AN80" s="34"/>
      <c r="AO80" s="34"/>
      <c r="AP80" s="38" t="s">
        <v>108</v>
      </c>
    </row>
    <row r="81" spans="1:42" s="39" customFormat="1" ht="30" customHeight="1">
      <c r="A81" s="43">
        <f t="shared" si="23"/>
        <v>120.07900000000035</v>
      </c>
      <c r="B81" s="29" t="s">
        <v>66</v>
      </c>
      <c r="C81" s="49">
        <v>2</v>
      </c>
      <c r="D81" s="34" t="s">
        <v>110</v>
      </c>
      <c r="E81" s="34" t="s">
        <v>113</v>
      </c>
      <c r="F81" s="32" t="s">
        <v>48</v>
      </c>
      <c r="G81" s="33" t="s">
        <v>76</v>
      </c>
      <c r="H81" s="35">
        <v>43831</v>
      </c>
      <c r="I81" s="35">
        <v>43861</v>
      </c>
      <c r="J81" s="16" t="str">
        <f t="shared" si="24"/>
        <v>01.01.20 - 31.01.20 (1 months)</v>
      </c>
      <c r="K81" s="17" t="s">
        <v>51</v>
      </c>
      <c r="L81" s="18">
        <v>700</v>
      </c>
      <c r="M81" s="18">
        <v>1500</v>
      </c>
      <c r="N81" s="36">
        <f t="shared" si="28"/>
        <v>8</v>
      </c>
      <c r="O81" s="18">
        <v>700</v>
      </c>
      <c r="P81" s="18">
        <v>1500</v>
      </c>
      <c r="Q81" s="36">
        <f t="shared" si="29"/>
        <v>8</v>
      </c>
      <c r="R81" s="18">
        <v>700</v>
      </c>
      <c r="S81" s="18">
        <v>1500</v>
      </c>
      <c r="T81" s="40">
        <f t="shared" si="30"/>
        <v>8</v>
      </c>
      <c r="U81" s="32">
        <v>128.9</v>
      </c>
      <c r="V81" s="32"/>
      <c r="W81" s="32"/>
      <c r="X81" s="22"/>
      <c r="Y81" s="34"/>
      <c r="Z81" s="34"/>
      <c r="AA81" s="34"/>
      <c r="AB81" s="34"/>
      <c r="AC81" s="32">
        <v>4</v>
      </c>
      <c r="AD81" s="32">
        <v>10</v>
      </c>
      <c r="AE81" s="32">
        <v>10</v>
      </c>
      <c r="AF81" s="32">
        <v>4</v>
      </c>
      <c r="AG81" s="32">
        <v>10</v>
      </c>
      <c r="AH81" s="32">
        <v>4</v>
      </c>
      <c r="AI81" s="32">
        <v>10</v>
      </c>
      <c r="AJ81" s="41"/>
      <c r="AK81" s="41"/>
      <c r="AL81" s="21" t="s">
        <v>60</v>
      </c>
      <c r="AM81" s="38"/>
      <c r="AN81" s="34"/>
      <c r="AO81" s="34"/>
      <c r="AP81" s="38" t="s">
        <v>108</v>
      </c>
    </row>
    <row r="82" spans="1:42" s="39" customFormat="1" ht="30" customHeight="1">
      <c r="A82" s="43">
        <f t="shared" si="23"/>
        <v>120.08000000000035</v>
      </c>
      <c r="B82" s="29" t="s">
        <v>66</v>
      </c>
      <c r="C82" s="49">
        <v>2</v>
      </c>
      <c r="D82" s="34" t="s">
        <v>110</v>
      </c>
      <c r="E82" s="34" t="s">
        <v>113</v>
      </c>
      <c r="F82" s="32" t="s">
        <v>48</v>
      </c>
      <c r="G82" s="33" t="s">
        <v>76</v>
      </c>
      <c r="H82" s="35">
        <v>43831</v>
      </c>
      <c r="I82" s="35">
        <v>43861</v>
      </c>
      <c r="J82" s="16" t="str">
        <f t="shared" si="24"/>
        <v>01.01.20 - 31.01.20 (1 months)</v>
      </c>
      <c r="K82" s="17" t="s">
        <v>51</v>
      </c>
      <c r="L82" s="18">
        <v>1900</v>
      </c>
      <c r="M82" s="18">
        <v>2300</v>
      </c>
      <c r="N82" s="36">
        <f t="shared" si="28"/>
        <v>4</v>
      </c>
      <c r="O82" s="18">
        <v>1900</v>
      </c>
      <c r="P82" s="18">
        <v>2300</v>
      </c>
      <c r="Q82" s="36">
        <f t="shared" si="29"/>
        <v>4</v>
      </c>
      <c r="R82" s="18">
        <v>1900</v>
      </c>
      <c r="S82" s="18">
        <v>2300</v>
      </c>
      <c r="T82" s="40">
        <f t="shared" si="30"/>
        <v>4</v>
      </c>
      <c r="U82" s="32">
        <v>128.9</v>
      </c>
      <c r="V82" s="32"/>
      <c r="W82" s="32"/>
      <c r="X82" s="22"/>
      <c r="Y82" s="34"/>
      <c r="Z82" s="34"/>
      <c r="AA82" s="34"/>
      <c r="AB82" s="34"/>
      <c r="AC82" s="32">
        <v>4</v>
      </c>
      <c r="AD82" s="32">
        <v>10</v>
      </c>
      <c r="AE82" s="32">
        <v>10</v>
      </c>
      <c r="AF82" s="32">
        <v>4</v>
      </c>
      <c r="AG82" s="32">
        <v>10</v>
      </c>
      <c r="AH82" s="32">
        <v>4</v>
      </c>
      <c r="AI82" s="32">
        <v>10</v>
      </c>
      <c r="AJ82" s="41"/>
      <c r="AK82" s="41"/>
      <c r="AL82" s="21" t="s">
        <v>60</v>
      </c>
      <c r="AM82" s="38"/>
      <c r="AN82" s="34"/>
      <c r="AO82" s="34"/>
      <c r="AP82" s="38" t="s">
        <v>108</v>
      </c>
    </row>
    <row r="83" spans="1:42" s="39" customFormat="1" ht="30" customHeight="1">
      <c r="A83" s="43">
        <f t="shared" si="23"/>
        <v>120.08100000000036</v>
      </c>
      <c r="B83" s="29" t="s">
        <v>66</v>
      </c>
      <c r="C83" s="49">
        <v>2</v>
      </c>
      <c r="D83" s="34" t="s">
        <v>110</v>
      </c>
      <c r="E83" s="34" t="s">
        <v>113</v>
      </c>
      <c r="F83" s="32" t="s">
        <v>48</v>
      </c>
      <c r="G83" s="33" t="s">
        <v>76</v>
      </c>
      <c r="H83" s="35">
        <v>43831</v>
      </c>
      <c r="I83" s="35">
        <v>43861</v>
      </c>
      <c r="J83" s="16" t="str">
        <f t="shared" si="24"/>
        <v>01.01.20 - 31.01.20 (1 months)</v>
      </c>
      <c r="K83" s="17" t="s">
        <v>51</v>
      </c>
      <c r="L83" s="18">
        <v>1500</v>
      </c>
      <c r="M83" s="18">
        <v>1900</v>
      </c>
      <c r="N83" s="36">
        <f t="shared" si="28"/>
        <v>4</v>
      </c>
      <c r="O83" s="18">
        <v>1500</v>
      </c>
      <c r="P83" s="18">
        <v>1900</v>
      </c>
      <c r="Q83" s="36">
        <f t="shared" si="29"/>
        <v>4</v>
      </c>
      <c r="R83" s="18">
        <v>1500</v>
      </c>
      <c r="S83" s="18">
        <v>1900</v>
      </c>
      <c r="T83" s="40">
        <f t="shared" si="30"/>
        <v>4</v>
      </c>
      <c r="U83" s="32">
        <v>744.09999999999991</v>
      </c>
      <c r="V83" s="32"/>
      <c r="W83" s="32"/>
      <c r="X83" s="22"/>
      <c r="Y83" s="34"/>
      <c r="Z83" s="34"/>
      <c r="AA83" s="34"/>
      <c r="AB83" s="34"/>
      <c r="AC83" s="32">
        <v>4</v>
      </c>
      <c r="AD83" s="32">
        <v>10</v>
      </c>
      <c r="AE83" s="32">
        <v>10</v>
      </c>
      <c r="AF83" s="32">
        <v>4</v>
      </c>
      <c r="AG83" s="32">
        <v>10</v>
      </c>
      <c r="AH83" s="32">
        <v>4</v>
      </c>
      <c r="AI83" s="32">
        <v>10</v>
      </c>
      <c r="AJ83" s="41"/>
      <c r="AK83" s="41"/>
      <c r="AL83" s="21"/>
      <c r="AM83" s="38"/>
      <c r="AN83" s="34"/>
      <c r="AO83" s="34"/>
      <c r="AP83" s="38" t="s">
        <v>108</v>
      </c>
    </row>
    <row r="84" spans="1:42" s="39" customFormat="1" ht="30" customHeight="1">
      <c r="A84" s="43">
        <f t="shared" si="23"/>
        <v>120.08200000000036</v>
      </c>
      <c r="B84" s="29" t="s">
        <v>66</v>
      </c>
      <c r="C84" s="49">
        <v>2</v>
      </c>
      <c r="D84" s="34" t="s">
        <v>110</v>
      </c>
      <c r="E84" s="34" t="s">
        <v>114</v>
      </c>
      <c r="F84" s="32" t="s">
        <v>48</v>
      </c>
      <c r="G84" s="33" t="s">
        <v>76</v>
      </c>
      <c r="H84" s="35">
        <v>43830</v>
      </c>
      <c r="I84" s="35">
        <v>43861</v>
      </c>
      <c r="J84" s="16" t="str">
        <f t="shared" si="24"/>
        <v>31.12.19 - 31.01.20 (1 months)</v>
      </c>
      <c r="K84" s="17" t="s">
        <v>51</v>
      </c>
      <c r="L84" s="18">
        <v>2300</v>
      </c>
      <c r="M84" s="18">
        <v>700</v>
      </c>
      <c r="N84" s="36">
        <f t="shared" si="28"/>
        <v>8</v>
      </c>
      <c r="O84" s="18">
        <v>2300</v>
      </c>
      <c r="P84" s="18">
        <v>700</v>
      </c>
      <c r="Q84" s="36">
        <f t="shared" si="29"/>
        <v>8</v>
      </c>
      <c r="R84" s="18">
        <v>2300</v>
      </c>
      <c r="S84" s="18">
        <v>700</v>
      </c>
      <c r="T84" s="40">
        <f t="shared" si="30"/>
        <v>8</v>
      </c>
      <c r="U84" s="32">
        <v>25.77</v>
      </c>
      <c r="V84" s="32"/>
      <c r="W84" s="32"/>
      <c r="X84" s="22"/>
      <c r="Y84" s="34"/>
      <c r="Z84" s="34"/>
      <c r="AA84" s="34"/>
      <c r="AB84" s="34"/>
      <c r="AC84" s="34">
        <v>1.2</v>
      </c>
      <c r="AD84" s="34">
        <v>3</v>
      </c>
      <c r="AE84" s="34">
        <v>3</v>
      </c>
      <c r="AF84" s="34">
        <v>1.2</v>
      </c>
      <c r="AG84" s="34">
        <v>3</v>
      </c>
      <c r="AH84" s="34">
        <v>1.2</v>
      </c>
      <c r="AI84" s="34">
        <v>3</v>
      </c>
      <c r="AJ84" s="41"/>
      <c r="AK84" s="41"/>
      <c r="AL84" s="21"/>
      <c r="AM84" s="38"/>
      <c r="AN84" s="34"/>
      <c r="AO84" s="34"/>
      <c r="AP84" s="38" t="s">
        <v>108</v>
      </c>
    </row>
    <row r="85" spans="1:42" s="39" customFormat="1" ht="30" customHeight="1">
      <c r="A85" s="43">
        <f t="shared" si="23"/>
        <v>120.08300000000037</v>
      </c>
      <c r="B85" s="29" t="s">
        <v>66</v>
      </c>
      <c r="C85" s="49">
        <v>2</v>
      </c>
      <c r="D85" s="34" t="s">
        <v>110</v>
      </c>
      <c r="E85" s="34" t="s">
        <v>114</v>
      </c>
      <c r="F85" s="32" t="s">
        <v>48</v>
      </c>
      <c r="G85" s="33" t="s">
        <v>76</v>
      </c>
      <c r="H85" s="35">
        <v>43831</v>
      </c>
      <c r="I85" s="35">
        <v>43861</v>
      </c>
      <c r="J85" s="16" t="str">
        <f t="shared" si="24"/>
        <v>01.01.20 - 31.01.20 (1 months)</v>
      </c>
      <c r="K85" s="17" t="s">
        <v>51</v>
      </c>
      <c r="L85" s="18">
        <v>700</v>
      </c>
      <c r="M85" s="18">
        <v>1500</v>
      </c>
      <c r="N85" s="36">
        <f t="shared" si="28"/>
        <v>8</v>
      </c>
      <c r="O85" s="18">
        <v>700</v>
      </c>
      <c r="P85" s="18">
        <v>1500</v>
      </c>
      <c r="Q85" s="36">
        <f t="shared" si="29"/>
        <v>8</v>
      </c>
      <c r="R85" s="18">
        <v>700</v>
      </c>
      <c r="S85" s="18">
        <v>1500</v>
      </c>
      <c r="T85" s="40">
        <f t="shared" si="30"/>
        <v>8</v>
      </c>
      <c r="U85" s="32">
        <v>39.269999999999996</v>
      </c>
      <c r="V85" s="32"/>
      <c r="W85" s="32"/>
      <c r="X85" s="22"/>
      <c r="Y85" s="34"/>
      <c r="Z85" s="34"/>
      <c r="AA85" s="34"/>
      <c r="AB85" s="34"/>
      <c r="AC85" s="34">
        <v>1.2</v>
      </c>
      <c r="AD85" s="34">
        <v>3</v>
      </c>
      <c r="AE85" s="34">
        <v>3</v>
      </c>
      <c r="AF85" s="34">
        <v>1.2</v>
      </c>
      <c r="AG85" s="34">
        <v>3</v>
      </c>
      <c r="AH85" s="34">
        <v>1.2</v>
      </c>
      <c r="AI85" s="34">
        <v>3</v>
      </c>
      <c r="AJ85" s="41"/>
      <c r="AK85" s="41"/>
      <c r="AL85" s="21" t="s">
        <v>61</v>
      </c>
      <c r="AM85" s="38"/>
      <c r="AN85" s="34"/>
      <c r="AO85" s="34"/>
      <c r="AP85" s="38" t="s">
        <v>108</v>
      </c>
    </row>
    <row r="86" spans="1:42" s="39" customFormat="1" ht="30" customHeight="1">
      <c r="A86" s="43">
        <f t="shared" si="23"/>
        <v>120.08400000000037</v>
      </c>
      <c r="B86" s="29" t="s">
        <v>66</v>
      </c>
      <c r="C86" s="49">
        <v>2</v>
      </c>
      <c r="D86" s="34" t="s">
        <v>110</v>
      </c>
      <c r="E86" s="34" t="s">
        <v>114</v>
      </c>
      <c r="F86" s="32" t="s">
        <v>48</v>
      </c>
      <c r="G86" s="33" t="s">
        <v>76</v>
      </c>
      <c r="H86" s="35">
        <v>43831</v>
      </c>
      <c r="I86" s="35">
        <v>43861</v>
      </c>
      <c r="J86" s="16" t="str">
        <f t="shared" si="24"/>
        <v>01.01.20 - 31.01.20 (1 months)</v>
      </c>
      <c r="K86" s="17" t="s">
        <v>51</v>
      </c>
      <c r="L86" s="18">
        <v>1900</v>
      </c>
      <c r="M86" s="18">
        <v>2300</v>
      </c>
      <c r="N86" s="36">
        <f t="shared" si="28"/>
        <v>4</v>
      </c>
      <c r="O86" s="18">
        <v>1900</v>
      </c>
      <c r="P86" s="18">
        <v>2300</v>
      </c>
      <c r="Q86" s="36">
        <f t="shared" si="29"/>
        <v>4</v>
      </c>
      <c r="R86" s="18">
        <v>1900</v>
      </c>
      <c r="S86" s="18">
        <v>2300</v>
      </c>
      <c r="T86" s="40">
        <f t="shared" si="30"/>
        <v>4</v>
      </c>
      <c r="U86" s="32">
        <v>39.269999999999996</v>
      </c>
      <c r="V86" s="32"/>
      <c r="W86" s="32"/>
      <c r="X86" s="22"/>
      <c r="Y86" s="34"/>
      <c r="Z86" s="34"/>
      <c r="AA86" s="34"/>
      <c r="AB86" s="34"/>
      <c r="AC86" s="34">
        <v>1.2</v>
      </c>
      <c r="AD86" s="34">
        <v>3</v>
      </c>
      <c r="AE86" s="34">
        <v>3</v>
      </c>
      <c r="AF86" s="34">
        <v>1.2</v>
      </c>
      <c r="AG86" s="34">
        <v>3</v>
      </c>
      <c r="AH86" s="34">
        <v>1.2</v>
      </c>
      <c r="AI86" s="34">
        <v>3</v>
      </c>
      <c r="AJ86" s="41"/>
      <c r="AK86" s="41"/>
      <c r="AL86" s="21" t="s">
        <v>61</v>
      </c>
      <c r="AM86" s="38"/>
      <c r="AN86" s="34"/>
      <c r="AO86" s="34"/>
      <c r="AP86" s="38" t="s">
        <v>108</v>
      </c>
    </row>
    <row r="87" spans="1:42" s="39" customFormat="1" ht="30" customHeight="1">
      <c r="A87" s="46">
        <f t="shared" si="23"/>
        <v>120.08500000000038</v>
      </c>
      <c r="B87" s="29" t="s">
        <v>66</v>
      </c>
      <c r="C87" s="48">
        <v>2</v>
      </c>
      <c r="D87" s="34" t="s">
        <v>110</v>
      </c>
      <c r="E87" s="34" t="s">
        <v>114</v>
      </c>
      <c r="F87" s="32" t="s">
        <v>48</v>
      </c>
      <c r="G87" s="33" t="s">
        <v>76</v>
      </c>
      <c r="H87" s="35">
        <v>43831</v>
      </c>
      <c r="I87" s="35">
        <v>43861</v>
      </c>
      <c r="J87" s="16" t="str">
        <f t="shared" si="24"/>
        <v>01.01.20 - 31.01.20 (1 months)</v>
      </c>
      <c r="K87" s="17" t="s">
        <v>51</v>
      </c>
      <c r="L87" s="18">
        <v>1500</v>
      </c>
      <c r="M87" s="18">
        <v>1900</v>
      </c>
      <c r="N87" s="36">
        <f t="shared" si="28"/>
        <v>4</v>
      </c>
      <c r="O87" s="18">
        <v>1500</v>
      </c>
      <c r="P87" s="18">
        <v>1900</v>
      </c>
      <c r="Q87" s="36">
        <f t="shared" si="29"/>
        <v>4</v>
      </c>
      <c r="R87" s="18">
        <v>1500</v>
      </c>
      <c r="S87" s="18">
        <v>1900</v>
      </c>
      <c r="T87" s="40">
        <f t="shared" si="30"/>
        <v>4</v>
      </c>
      <c r="U87" s="32">
        <v>273.95999999999998</v>
      </c>
      <c r="V87" s="32"/>
      <c r="W87" s="32"/>
      <c r="X87" s="22"/>
      <c r="Y87" s="34"/>
      <c r="Z87" s="34"/>
      <c r="AA87" s="34"/>
      <c r="AB87" s="34"/>
      <c r="AC87" s="34">
        <v>1.2</v>
      </c>
      <c r="AD87" s="34">
        <v>3</v>
      </c>
      <c r="AE87" s="34">
        <v>3</v>
      </c>
      <c r="AF87" s="34">
        <v>1.2</v>
      </c>
      <c r="AG87" s="34">
        <v>3</v>
      </c>
      <c r="AH87" s="34">
        <v>1.2</v>
      </c>
      <c r="AI87" s="34">
        <v>3</v>
      </c>
      <c r="AJ87" s="41"/>
      <c r="AK87" s="41"/>
      <c r="AL87" s="50"/>
      <c r="AM87" s="38"/>
      <c r="AN87" s="34"/>
      <c r="AO87" s="34"/>
      <c r="AP87" s="38" t="s">
        <v>108</v>
      </c>
    </row>
    <row r="88" spans="1:42" s="39" customFormat="1" ht="30" customHeight="1">
      <c r="A88" s="46">
        <f t="shared" si="23"/>
        <v>120.08600000000038</v>
      </c>
      <c r="B88" s="29" t="s">
        <v>66</v>
      </c>
      <c r="C88" s="48">
        <v>2</v>
      </c>
      <c r="D88" s="34" t="s">
        <v>110</v>
      </c>
      <c r="E88" s="34" t="s">
        <v>115</v>
      </c>
      <c r="F88" s="32" t="s">
        <v>48</v>
      </c>
      <c r="G88" s="33" t="s">
        <v>76</v>
      </c>
      <c r="H88" s="35">
        <v>43830</v>
      </c>
      <c r="I88" s="35">
        <v>43861</v>
      </c>
      <c r="J88" s="16" t="str">
        <f t="shared" si="24"/>
        <v>31.12.19 - 31.01.20 (1 months)</v>
      </c>
      <c r="K88" s="17" t="s">
        <v>51</v>
      </c>
      <c r="L88" s="18">
        <v>2300</v>
      </c>
      <c r="M88" s="18">
        <v>700</v>
      </c>
      <c r="N88" s="36">
        <f t="shared" si="28"/>
        <v>8</v>
      </c>
      <c r="O88" s="18">
        <v>2300</v>
      </c>
      <c r="P88" s="18">
        <v>700</v>
      </c>
      <c r="Q88" s="36">
        <f t="shared" si="29"/>
        <v>8</v>
      </c>
      <c r="R88" s="18">
        <v>2300</v>
      </c>
      <c r="S88" s="18">
        <v>700</v>
      </c>
      <c r="T88" s="40">
        <f t="shared" si="30"/>
        <v>8</v>
      </c>
      <c r="U88" s="32">
        <v>25.619999999999997</v>
      </c>
      <c r="V88" s="32"/>
      <c r="W88" s="32"/>
      <c r="X88" s="22"/>
      <c r="Y88" s="34"/>
      <c r="Z88" s="34"/>
      <c r="AA88" s="34"/>
      <c r="AB88" s="34"/>
      <c r="AC88" s="34">
        <v>1.2</v>
      </c>
      <c r="AD88" s="34">
        <v>3</v>
      </c>
      <c r="AE88" s="34">
        <v>3</v>
      </c>
      <c r="AF88" s="34">
        <v>1.2</v>
      </c>
      <c r="AG88" s="34">
        <v>3</v>
      </c>
      <c r="AH88" s="34">
        <v>1.2</v>
      </c>
      <c r="AI88" s="34">
        <v>3</v>
      </c>
      <c r="AJ88" s="41"/>
      <c r="AK88" s="41"/>
      <c r="AL88" s="21"/>
      <c r="AM88" s="38"/>
      <c r="AN88" s="34"/>
      <c r="AO88" s="34"/>
      <c r="AP88" s="38" t="s">
        <v>108</v>
      </c>
    </row>
    <row r="89" spans="1:42" s="39" customFormat="1" ht="30" customHeight="1">
      <c r="A89" s="46">
        <f>A88+0.001</f>
        <v>120.08700000000039</v>
      </c>
      <c r="B89" s="30" t="s">
        <v>55</v>
      </c>
      <c r="C89" s="48" t="s">
        <v>56</v>
      </c>
      <c r="D89" s="34" t="s">
        <v>110</v>
      </c>
      <c r="E89" s="34" t="s">
        <v>115</v>
      </c>
      <c r="F89" s="32" t="s">
        <v>48</v>
      </c>
      <c r="G89" s="33" t="s">
        <v>76</v>
      </c>
      <c r="H89" s="35">
        <v>43831</v>
      </c>
      <c r="I89" s="35">
        <v>43861</v>
      </c>
      <c r="J89" s="16" t="str">
        <f t="shared" si="24"/>
        <v>01.01.20 - 31.01.20 (1 months)</v>
      </c>
      <c r="K89" s="17" t="s">
        <v>51</v>
      </c>
      <c r="L89" s="18">
        <v>700</v>
      </c>
      <c r="M89" s="18">
        <v>1500</v>
      </c>
      <c r="N89" s="36">
        <f t="shared" si="28"/>
        <v>8</v>
      </c>
      <c r="O89" s="18">
        <v>700</v>
      </c>
      <c r="P89" s="18">
        <v>1500</v>
      </c>
      <c r="Q89" s="36">
        <f t="shared" si="29"/>
        <v>8</v>
      </c>
      <c r="R89" s="18">
        <v>700</v>
      </c>
      <c r="S89" s="18">
        <v>1500</v>
      </c>
      <c r="T89" s="40">
        <f t="shared" si="30"/>
        <v>8</v>
      </c>
      <c r="U89" s="32">
        <v>39.119999999999997</v>
      </c>
      <c r="V89" s="32"/>
      <c r="W89" s="32"/>
      <c r="X89" s="22"/>
      <c r="Y89" s="34"/>
      <c r="Z89" s="34"/>
      <c r="AA89" s="34"/>
      <c r="AB89" s="34"/>
      <c r="AC89" s="34">
        <v>1.2</v>
      </c>
      <c r="AD89" s="34">
        <v>3</v>
      </c>
      <c r="AE89" s="34">
        <v>3</v>
      </c>
      <c r="AF89" s="34">
        <v>1.2</v>
      </c>
      <c r="AG89" s="34">
        <v>3</v>
      </c>
      <c r="AH89" s="34">
        <v>1.2</v>
      </c>
      <c r="AI89" s="34">
        <v>3</v>
      </c>
      <c r="AJ89" s="41"/>
      <c r="AK89" s="41"/>
      <c r="AL89" s="21" t="s">
        <v>62</v>
      </c>
      <c r="AM89" s="38"/>
      <c r="AN89" s="34"/>
      <c r="AO89" s="34"/>
      <c r="AP89" s="38" t="s">
        <v>108</v>
      </c>
    </row>
    <row r="90" spans="1:42" s="39" customFormat="1" ht="30" customHeight="1">
      <c r="A90" s="46">
        <f t="shared" si="23"/>
        <v>120.08800000000039</v>
      </c>
      <c r="B90" s="30" t="s">
        <v>55</v>
      </c>
      <c r="C90" s="48" t="s">
        <v>56</v>
      </c>
      <c r="D90" s="34" t="s">
        <v>110</v>
      </c>
      <c r="E90" s="34" t="s">
        <v>115</v>
      </c>
      <c r="F90" s="32" t="s">
        <v>48</v>
      </c>
      <c r="G90" s="33" t="s">
        <v>76</v>
      </c>
      <c r="H90" s="35">
        <v>43831</v>
      </c>
      <c r="I90" s="35">
        <v>43861</v>
      </c>
      <c r="J90" s="16" t="str">
        <f t="shared" si="24"/>
        <v>01.01.20 - 31.01.20 (1 months)</v>
      </c>
      <c r="K90" s="17" t="s">
        <v>51</v>
      </c>
      <c r="L90" s="18">
        <v>1900</v>
      </c>
      <c r="M90" s="18">
        <v>2300</v>
      </c>
      <c r="N90" s="36">
        <f t="shared" si="28"/>
        <v>4</v>
      </c>
      <c r="O90" s="18">
        <v>1900</v>
      </c>
      <c r="P90" s="18">
        <v>2300</v>
      </c>
      <c r="Q90" s="36">
        <f t="shared" si="29"/>
        <v>4</v>
      </c>
      <c r="R90" s="18">
        <v>1900</v>
      </c>
      <c r="S90" s="18">
        <v>2300</v>
      </c>
      <c r="T90" s="40">
        <f t="shared" si="30"/>
        <v>4</v>
      </c>
      <c r="U90" s="32">
        <v>39.119999999999997</v>
      </c>
      <c r="V90" s="32"/>
      <c r="W90" s="32"/>
      <c r="X90" s="22"/>
      <c r="Y90" s="34"/>
      <c r="Z90" s="34"/>
      <c r="AA90" s="34"/>
      <c r="AB90" s="34"/>
      <c r="AC90" s="34">
        <v>1.2</v>
      </c>
      <c r="AD90" s="34">
        <v>3</v>
      </c>
      <c r="AE90" s="34">
        <v>3</v>
      </c>
      <c r="AF90" s="34">
        <v>1.2</v>
      </c>
      <c r="AG90" s="34">
        <v>3</v>
      </c>
      <c r="AH90" s="34">
        <v>1.2</v>
      </c>
      <c r="AI90" s="34">
        <v>3</v>
      </c>
      <c r="AJ90" s="41"/>
      <c r="AK90" s="41"/>
      <c r="AL90" s="21" t="s">
        <v>62</v>
      </c>
      <c r="AM90" s="38"/>
      <c r="AN90" s="34"/>
      <c r="AO90" s="34"/>
      <c r="AP90" s="38" t="s">
        <v>108</v>
      </c>
    </row>
    <row r="91" spans="1:42" s="39" customFormat="1" ht="30" customHeight="1">
      <c r="A91" s="46">
        <f t="shared" si="23"/>
        <v>120.0890000000004</v>
      </c>
      <c r="B91" s="29" t="s">
        <v>66</v>
      </c>
      <c r="C91" s="48">
        <v>2</v>
      </c>
      <c r="D91" s="34" t="s">
        <v>110</v>
      </c>
      <c r="E91" s="34" t="s">
        <v>115</v>
      </c>
      <c r="F91" s="32" t="s">
        <v>48</v>
      </c>
      <c r="G91" s="33" t="s">
        <v>76</v>
      </c>
      <c r="H91" s="35">
        <v>43831</v>
      </c>
      <c r="I91" s="35">
        <v>43861</v>
      </c>
      <c r="J91" s="16" t="str">
        <f t="shared" si="24"/>
        <v>01.01.20 - 31.01.20 (1 months)</v>
      </c>
      <c r="K91" s="17" t="s">
        <v>51</v>
      </c>
      <c r="L91" s="18">
        <v>1500</v>
      </c>
      <c r="M91" s="18">
        <v>1900</v>
      </c>
      <c r="N91" s="36">
        <f t="shared" si="28"/>
        <v>4</v>
      </c>
      <c r="O91" s="18">
        <v>1500</v>
      </c>
      <c r="P91" s="18">
        <v>1900</v>
      </c>
      <c r="Q91" s="36">
        <f t="shared" si="29"/>
        <v>4</v>
      </c>
      <c r="R91" s="18">
        <v>1500</v>
      </c>
      <c r="S91" s="18">
        <v>1900</v>
      </c>
      <c r="T91" s="40">
        <f t="shared" si="30"/>
        <v>4</v>
      </c>
      <c r="U91" s="32">
        <v>263.04000000000002</v>
      </c>
      <c r="V91" s="32"/>
      <c r="W91" s="32"/>
      <c r="X91" s="22"/>
      <c r="Y91" s="34"/>
      <c r="Z91" s="34"/>
      <c r="AA91" s="34"/>
      <c r="AB91" s="34"/>
      <c r="AC91" s="34">
        <v>1.2</v>
      </c>
      <c r="AD91" s="34">
        <v>3</v>
      </c>
      <c r="AE91" s="34">
        <v>3</v>
      </c>
      <c r="AF91" s="34">
        <v>1.2</v>
      </c>
      <c r="AG91" s="34">
        <v>3</v>
      </c>
      <c r="AH91" s="34">
        <v>1.2</v>
      </c>
      <c r="AI91" s="34">
        <v>3</v>
      </c>
      <c r="AJ91" s="41"/>
      <c r="AK91" s="41"/>
      <c r="AL91" s="21"/>
      <c r="AM91" s="38"/>
      <c r="AN91" s="34"/>
      <c r="AO91" s="34"/>
      <c r="AP91" s="38" t="s">
        <v>108</v>
      </c>
    </row>
    <row r="92" spans="1:42" s="39" customFormat="1" ht="30" customHeight="1">
      <c r="A92" s="46">
        <f t="shared" si="23"/>
        <v>120.0900000000004</v>
      </c>
      <c r="B92" s="29" t="s">
        <v>66</v>
      </c>
      <c r="C92" s="48">
        <v>2</v>
      </c>
      <c r="D92" s="34" t="s">
        <v>106</v>
      </c>
      <c r="E92" s="34" t="s">
        <v>116</v>
      </c>
      <c r="F92" s="32" t="s">
        <v>53</v>
      </c>
      <c r="G92" s="33" t="s">
        <v>76</v>
      </c>
      <c r="H92" s="35">
        <v>43830</v>
      </c>
      <c r="I92" s="35">
        <v>43861</v>
      </c>
      <c r="J92" s="16" t="str">
        <f t="shared" si="24"/>
        <v>31.12.19 - 31.01.20 (1 months)</v>
      </c>
      <c r="K92" s="17" t="s">
        <v>51</v>
      </c>
      <c r="L92" s="18">
        <v>2300</v>
      </c>
      <c r="M92" s="18">
        <v>700</v>
      </c>
      <c r="N92" s="36">
        <f t="shared" si="28"/>
        <v>8</v>
      </c>
      <c r="O92" s="18">
        <v>2300</v>
      </c>
      <c r="P92" s="18">
        <v>700</v>
      </c>
      <c r="Q92" s="36">
        <f t="shared" si="29"/>
        <v>8</v>
      </c>
      <c r="R92" s="18">
        <v>2300</v>
      </c>
      <c r="S92" s="18">
        <v>700</v>
      </c>
      <c r="T92" s="40">
        <f t="shared" si="30"/>
        <v>8</v>
      </c>
      <c r="U92" s="32">
        <v>8.64</v>
      </c>
      <c r="V92" s="32"/>
      <c r="W92" s="32"/>
      <c r="X92" s="22"/>
      <c r="Y92" s="34"/>
      <c r="Z92" s="34"/>
      <c r="AA92" s="34"/>
      <c r="AB92" s="34"/>
      <c r="AC92" s="34">
        <v>0.4</v>
      </c>
      <c r="AD92" s="34">
        <v>1</v>
      </c>
      <c r="AE92" s="34">
        <v>1</v>
      </c>
      <c r="AF92" s="34">
        <v>0.4</v>
      </c>
      <c r="AG92" s="34">
        <v>1</v>
      </c>
      <c r="AH92" s="34">
        <v>0.4</v>
      </c>
      <c r="AI92" s="34">
        <v>1</v>
      </c>
      <c r="AJ92" s="41"/>
      <c r="AK92" s="41"/>
      <c r="AL92" s="21"/>
      <c r="AM92" s="38"/>
      <c r="AN92" s="34"/>
      <c r="AO92" s="34"/>
      <c r="AP92" s="38" t="s">
        <v>108</v>
      </c>
    </row>
    <row r="93" spans="1:42" s="39" customFormat="1" ht="30" customHeight="1">
      <c r="A93" s="46">
        <f t="shared" si="23"/>
        <v>120.09100000000041</v>
      </c>
      <c r="B93" s="30" t="s">
        <v>55</v>
      </c>
      <c r="C93" s="48" t="s">
        <v>56</v>
      </c>
      <c r="D93" s="34" t="s">
        <v>106</v>
      </c>
      <c r="E93" s="34" t="s">
        <v>116</v>
      </c>
      <c r="F93" s="32" t="s">
        <v>53</v>
      </c>
      <c r="G93" s="33" t="s">
        <v>76</v>
      </c>
      <c r="H93" s="35">
        <v>43831</v>
      </c>
      <c r="I93" s="35">
        <v>43861</v>
      </c>
      <c r="J93" s="16" t="str">
        <f t="shared" si="24"/>
        <v>01.01.20 - 31.01.20 (1 months)</v>
      </c>
      <c r="K93" s="17" t="s">
        <v>51</v>
      </c>
      <c r="L93" s="18">
        <v>700</v>
      </c>
      <c r="M93" s="18">
        <v>1500</v>
      </c>
      <c r="N93" s="36">
        <f t="shared" si="28"/>
        <v>8</v>
      </c>
      <c r="O93" s="18">
        <v>700</v>
      </c>
      <c r="P93" s="18">
        <v>1500</v>
      </c>
      <c r="Q93" s="36">
        <f t="shared" si="29"/>
        <v>8</v>
      </c>
      <c r="R93" s="18">
        <v>700</v>
      </c>
      <c r="S93" s="18">
        <v>1500</v>
      </c>
      <c r="T93" s="40">
        <f t="shared" si="30"/>
        <v>8</v>
      </c>
      <c r="U93" s="32">
        <v>13.14</v>
      </c>
      <c r="V93" s="32"/>
      <c r="W93" s="32"/>
      <c r="X93" s="22"/>
      <c r="Y93" s="34"/>
      <c r="Z93" s="34"/>
      <c r="AA93" s="34"/>
      <c r="AB93" s="34"/>
      <c r="AC93" s="34">
        <v>0.4</v>
      </c>
      <c r="AD93" s="34">
        <v>1</v>
      </c>
      <c r="AE93" s="34">
        <v>1</v>
      </c>
      <c r="AF93" s="34">
        <v>0.4</v>
      </c>
      <c r="AG93" s="34">
        <v>1</v>
      </c>
      <c r="AH93" s="34">
        <v>0.4</v>
      </c>
      <c r="AI93" s="34">
        <v>1</v>
      </c>
      <c r="AJ93" s="41"/>
      <c r="AK93" s="41"/>
      <c r="AL93" s="21" t="s">
        <v>65</v>
      </c>
      <c r="AM93" s="38"/>
      <c r="AN93" s="34"/>
      <c r="AO93" s="34"/>
      <c r="AP93" s="38" t="s">
        <v>108</v>
      </c>
    </row>
    <row r="94" spans="1:42" s="39" customFormat="1" ht="30" customHeight="1">
      <c r="A94" s="46">
        <f t="shared" si="23"/>
        <v>120.09200000000041</v>
      </c>
      <c r="B94" s="30" t="s">
        <v>55</v>
      </c>
      <c r="C94" s="48" t="s">
        <v>56</v>
      </c>
      <c r="D94" s="34" t="s">
        <v>106</v>
      </c>
      <c r="E94" s="34" t="s">
        <v>116</v>
      </c>
      <c r="F94" s="32" t="s">
        <v>53</v>
      </c>
      <c r="G94" s="33" t="s">
        <v>76</v>
      </c>
      <c r="H94" s="35">
        <v>43831</v>
      </c>
      <c r="I94" s="35">
        <v>43861</v>
      </c>
      <c r="J94" s="16" t="str">
        <f t="shared" si="24"/>
        <v>01.01.20 - 31.01.20 (1 months)</v>
      </c>
      <c r="K94" s="17" t="s">
        <v>51</v>
      </c>
      <c r="L94" s="18">
        <v>1900</v>
      </c>
      <c r="M94" s="18">
        <v>2300</v>
      </c>
      <c r="N94" s="36">
        <f t="shared" si="28"/>
        <v>4</v>
      </c>
      <c r="O94" s="18">
        <v>1900</v>
      </c>
      <c r="P94" s="18">
        <v>2300</v>
      </c>
      <c r="Q94" s="36">
        <f t="shared" si="29"/>
        <v>4</v>
      </c>
      <c r="R94" s="18">
        <v>1900</v>
      </c>
      <c r="S94" s="18">
        <v>2300</v>
      </c>
      <c r="T94" s="40">
        <f t="shared" si="30"/>
        <v>4</v>
      </c>
      <c r="U94" s="32">
        <v>13.14</v>
      </c>
      <c r="V94" s="32"/>
      <c r="W94" s="32"/>
      <c r="X94" s="22"/>
      <c r="Y94" s="34"/>
      <c r="Z94" s="34"/>
      <c r="AA94" s="34"/>
      <c r="AB94" s="34"/>
      <c r="AC94" s="34">
        <v>0.4</v>
      </c>
      <c r="AD94" s="34">
        <v>1</v>
      </c>
      <c r="AE94" s="34">
        <v>1</v>
      </c>
      <c r="AF94" s="34">
        <v>0.4</v>
      </c>
      <c r="AG94" s="34">
        <v>1</v>
      </c>
      <c r="AH94" s="34">
        <v>0.4</v>
      </c>
      <c r="AI94" s="34">
        <v>1</v>
      </c>
      <c r="AJ94" s="41"/>
      <c r="AK94" s="41"/>
      <c r="AL94" s="21" t="s">
        <v>65</v>
      </c>
      <c r="AM94" s="38"/>
      <c r="AN94" s="34"/>
      <c r="AO94" s="34"/>
      <c r="AP94" s="38" t="s">
        <v>108</v>
      </c>
    </row>
    <row r="95" spans="1:42" s="39" customFormat="1" ht="30" customHeight="1">
      <c r="A95" s="46">
        <f t="shared" si="23"/>
        <v>120.09300000000042</v>
      </c>
      <c r="B95" s="29" t="s">
        <v>66</v>
      </c>
      <c r="C95" s="48">
        <v>2</v>
      </c>
      <c r="D95" s="34" t="s">
        <v>106</v>
      </c>
      <c r="E95" s="34" t="s">
        <v>116</v>
      </c>
      <c r="F95" s="32" t="s">
        <v>53</v>
      </c>
      <c r="G95" s="33" t="s">
        <v>76</v>
      </c>
      <c r="H95" s="35">
        <v>43831</v>
      </c>
      <c r="I95" s="35">
        <v>43861</v>
      </c>
      <c r="J95" s="16" t="str">
        <f t="shared" si="24"/>
        <v>01.01.20 - 31.01.20 (1 months)</v>
      </c>
      <c r="K95" s="17" t="s">
        <v>51</v>
      </c>
      <c r="L95" s="18">
        <v>1500</v>
      </c>
      <c r="M95" s="18">
        <v>1900</v>
      </c>
      <c r="N95" s="36">
        <f t="shared" si="28"/>
        <v>4</v>
      </c>
      <c r="O95" s="18">
        <v>1500</v>
      </c>
      <c r="P95" s="18">
        <v>1900</v>
      </c>
      <c r="Q95" s="36">
        <f t="shared" si="29"/>
        <v>4</v>
      </c>
      <c r="R95" s="18">
        <v>1500</v>
      </c>
      <c r="S95" s="18">
        <v>1900</v>
      </c>
      <c r="T95" s="40">
        <f t="shared" si="30"/>
        <v>4</v>
      </c>
      <c r="U95" s="32">
        <v>88.17</v>
      </c>
      <c r="V95" s="32"/>
      <c r="W95" s="32"/>
      <c r="X95" s="22"/>
      <c r="Y95" s="34"/>
      <c r="Z95" s="34"/>
      <c r="AA95" s="34"/>
      <c r="AB95" s="34"/>
      <c r="AC95" s="34">
        <v>0.4</v>
      </c>
      <c r="AD95" s="34">
        <v>1</v>
      </c>
      <c r="AE95" s="34">
        <v>1</v>
      </c>
      <c r="AF95" s="34">
        <v>0.4</v>
      </c>
      <c r="AG95" s="34">
        <v>1</v>
      </c>
      <c r="AH95" s="34">
        <v>0.4</v>
      </c>
      <c r="AI95" s="34">
        <v>1</v>
      </c>
      <c r="AJ95" s="41"/>
      <c r="AK95" s="41"/>
      <c r="AL95" s="21"/>
      <c r="AM95" s="38"/>
      <c r="AN95" s="34"/>
      <c r="AO95" s="34"/>
      <c r="AP95" s="38" t="s">
        <v>108</v>
      </c>
    </row>
    <row r="96" spans="1:42" s="39" customFormat="1" ht="30" customHeight="1">
      <c r="A96" s="46">
        <f t="shared" si="23"/>
        <v>120.09400000000042</v>
      </c>
      <c r="B96" s="29" t="s">
        <v>66</v>
      </c>
      <c r="C96" s="48">
        <v>5</v>
      </c>
      <c r="D96" s="34" t="s">
        <v>106</v>
      </c>
      <c r="E96" s="34" t="s">
        <v>117</v>
      </c>
      <c r="F96" s="32" t="s">
        <v>53</v>
      </c>
      <c r="G96" s="33" t="s">
        <v>118</v>
      </c>
      <c r="H96" s="35">
        <v>43830</v>
      </c>
      <c r="I96" s="35">
        <v>43861</v>
      </c>
      <c r="J96" s="16" t="str">
        <f t="shared" si="24"/>
        <v>31.12.19 - 31.01.20 (1 months)</v>
      </c>
      <c r="K96" s="17" t="s">
        <v>51</v>
      </c>
      <c r="L96" s="18">
        <v>2300</v>
      </c>
      <c r="M96" s="18">
        <v>700</v>
      </c>
      <c r="N96" s="36">
        <f t="shared" si="28"/>
        <v>8</v>
      </c>
      <c r="O96" s="18">
        <v>2300</v>
      </c>
      <c r="P96" s="18">
        <v>700</v>
      </c>
      <c r="Q96" s="36">
        <f t="shared" si="29"/>
        <v>8</v>
      </c>
      <c r="R96" s="18">
        <v>2300</v>
      </c>
      <c r="S96" s="18">
        <v>700</v>
      </c>
      <c r="T96" s="40">
        <f t="shared" si="30"/>
        <v>8</v>
      </c>
      <c r="U96" s="32">
        <v>27</v>
      </c>
      <c r="V96" s="32"/>
      <c r="W96" s="32"/>
      <c r="X96" s="22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41"/>
      <c r="AK96" s="41"/>
      <c r="AL96" s="21"/>
      <c r="AM96" s="38"/>
      <c r="AN96" s="34"/>
      <c r="AO96" s="34">
        <v>9</v>
      </c>
      <c r="AP96" s="38"/>
    </row>
    <row r="97" spans="1:42" s="39" customFormat="1" ht="30" customHeight="1">
      <c r="A97" s="46">
        <f t="shared" si="23"/>
        <v>120.09500000000043</v>
      </c>
      <c r="B97" s="29" t="s">
        <v>66</v>
      </c>
      <c r="C97" s="48">
        <v>5</v>
      </c>
      <c r="D97" s="34" t="s">
        <v>106</v>
      </c>
      <c r="E97" s="34" t="s">
        <v>117</v>
      </c>
      <c r="F97" s="32" t="s">
        <v>53</v>
      </c>
      <c r="G97" s="33" t="s">
        <v>118</v>
      </c>
      <c r="H97" s="35">
        <v>43831</v>
      </c>
      <c r="I97" s="35">
        <v>43861</v>
      </c>
      <c r="J97" s="16" t="str">
        <f t="shared" si="24"/>
        <v>01.01.20 - 31.01.20 (1 months)</v>
      </c>
      <c r="K97" s="17" t="s">
        <v>51</v>
      </c>
      <c r="L97" s="18">
        <v>700</v>
      </c>
      <c r="M97" s="18">
        <v>1500</v>
      </c>
      <c r="N97" s="36">
        <f t="shared" si="28"/>
        <v>8</v>
      </c>
      <c r="O97" s="18">
        <v>700</v>
      </c>
      <c r="P97" s="18">
        <v>1500</v>
      </c>
      <c r="Q97" s="36">
        <f t="shared" si="29"/>
        <v>8</v>
      </c>
      <c r="R97" s="18">
        <v>700</v>
      </c>
      <c r="S97" s="18">
        <v>1500</v>
      </c>
      <c r="T97" s="40">
        <f t="shared" si="30"/>
        <v>8</v>
      </c>
      <c r="U97" s="32">
        <v>32.4</v>
      </c>
      <c r="V97" s="32"/>
      <c r="W97" s="32"/>
      <c r="X97" s="22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41"/>
      <c r="AK97" s="41"/>
      <c r="AL97" s="21"/>
      <c r="AM97" s="38"/>
      <c r="AN97" s="34"/>
      <c r="AO97" s="34">
        <v>9</v>
      </c>
      <c r="AP97" s="38"/>
    </row>
    <row r="98" spans="1:42" s="39" customFormat="1" ht="30" customHeight="1">
      <c r="A98" s="46">
        <f t="shared" si="23"/>
        <v>120.09600000000043</v>
      </c>
      <c r="B98" s="30" t="s">
        <v>55</v>
      </c>
      <c r="C98" s="48" t="s">
        <v>56</v>
      </c>
      <c r="D98" s="34" t="s">
        <v>106</v>
      </c>
      <c r="E98" s="34" t="s">
        <v>119</v>
      </c>
      <c r="F98" s="32" t="s">
        <v>53</v>
      </c>
      <c r="G98" s="33" t="s">
        <v>76</v>
      </c>
      <c r="H98" s="35">
        <v>43831</v>
      </c>
      <c r="I98" s="35">
        <v>43861</v>
      </c>
      <c r="J98" s="16" t="str">
        <f t="shared" si="24"/>
        <v>01.01.20 - 31.01.20 (1 months)</v>
      </c>
      <c r="K98" s="17" t="s">
        <v>51</v>
      </c>
      <c r="L98" s="18">
        <v>700</v>
      </c>
      <c r="M98" s="18">
        <v>1500</v>
      </c>
      <c r="N98" s="36">
        <v>8</v>
      </c>
      <c r="O98" s="18">
        <v>700</v>
      </c>
      <c r="P98" s="18">
        <v>1500</v>
      </c>
      <c r="Q98" s="36">
        <v>8</v>
      </c>
      <c r="R98" s="18">
        <v>700</v>
      </c>
      <c r="S98" s="18">
        <v>1500</v>
      </c>
      <c r="T98" s="40">
        <v>8</v>
      </c>
      <c r="U98" s="32">
        <v>146</v>
      </c>
      <c r="V98" s="32"/>
      <c r="W98" s="32"/>
      <c r="X98" s="22"/>
      <c r="Y98" s="34"/>
      <c r="Z98" s="34"/>
      <c r="AA98" s="34"/>
      <c r="AB98" s="34"/>
      <c r="AC98" s="34">
        <v>8</v>
      </c>
      <c r="AD98" s="34">
        <v>20</v>
      </c>
      <c r="AE98" s="34">
        <v>20</v>
      </c>
      <c r="AF98" s="34">
        <v>8</v>
      </c>
      <c r="AG98" s="34">
        <v>20</v>
      </c>
      <c r="AH98" s="34">
        <v>8</v>
      </c>
      <c r="AI98" s="34">
        <v>20</v>
      </c>
      <c r="AJ98" s="41"/>
      <c r="AK98" s="41"/>
      <c r="AL98" s="21"/>
      <c r="AM98" s="38"/>
      <c r="AN98" s="34"/>
      <c r="AO98" s="34"/>
      <c r="AP98" s="38" t="s">
        <v>108</v>
      </c>
    </row>
    <row r="99" spans="1:42" s="39" customFormat="1" ht="30" customHeight="1">
      <c r="A99" s="46">
        <f t="shared" si="23"/>
        <v>120.09700000000043</v>
      </c>
      <c r="B99" s="29" t="s">
        <v>66</v>
      </c>
      <c r="C99" s="48">
        <v>4</v>
      </c>
      <c r="D99" s="34" t="s">
        <v>106</v>
      </c>
      <c r="E99" s="34" t="s">
        <v>119</v>
      </c>
      <c r="F99" s="32" t="s">
        <v>53</v>
      </c>
      <c r="G99" s="33" t="s">
        <v>76</v>
      </c>
      <c r="H99" s="35">
        <v>43831</v>
      </c>
      <c r="I99" s="35">
        <v>43861</v>
      </c>
      <c r="J99" s="16" t="str">
        <f t="shared" si="24"/>
        <v>01.01.20 - 31.01.20 (1 months)</v>
      </c>
      <c r="K99" s="17" t="s">
        <v>51</v>
      </c>
      <c r="L99" s="18">
        <v>1500</v>
      </c>
      <c r="M99" s="18">
        <v>2300</v>
      </c>
      <c r="N99" s="36">
        <v>8</v>
      </c>
      <c r="O99" s="18">
        <v>1500</v>
      </c>
      <c r="P99" s="18">
        <v>2300</v>
      </c>
      <c r="Q99" s="36">
        <v>8</v>
      </c>
      <c r="R99" s="18">
        <v>1500</v>
      </c>
      <c r="S99" s="18">
        <v>2300</v>
      </c>
      <c r="T99" s="40">
        <v>8</v>
      </c>
      <c r="U99" s="32">
        <v>600</v>
      </c>
      <c r="V99" s="32"/>
      <c r="W99" s="32"/>
      <c r="X99" s="22"/>
      <c r="Y99" s="34"/>
      <c r="Z99" s="34"/>
      <c r="AA99" s="34"/>
      <c r="AB99" s="34"/>
      <c r="AC99" s="34">
        <v>8</v>
      </c>
      <c r="AD99" s="34">
        <v>20</v>
      </c>
      <c r="AE99" s="34">
        <v>20</v>
      </c>
      <c r="AF99" s="34">
        <v>8</v>
      </c>
      <c r="AG99" s="34">
        <v>20</v>
      </c>
      <c r="AH99" s="34">
        <v>8</v>
      </c>
      <c r="AI99" s="34">
        <v>20</v>
      </c>
      <c r="AJ99" s="41"/>
      <c r="AK99" s="41"/>
      <c r="AL99" s="21"/>
      <c r="AM99" s="38" t="s">
        <v>120</v>
      </c>
      <c r="AN99" s="34"/>
      <c r="AO99" s="34"/>
      <c r="AP99" s="38" t="s">
        <v>108</v>
      </c>
    </row>
    <row r="100" spans="1:42" s="39" customFormat="1" ht="30" customHeight="1">
      <c r="A100" s="46">
        <f t="shared" si="23"/>
        <v>120.09800000000044</v>
      </c>
      <c r="B100" s="30" t="s">
        <v>55</v>
      </c>
      <c r="C100" s="48" t="s">
        <v>56</v>
      </c>
      <c r="D100" s="34" t="s">
        <v>106</v>
      </c>
      <c r="E100" s="34" t="s">
        <v>119</v>
      </c>
      <c r="F100" s="32" t="s">
        <v>53</v>
      </c>
      <c r="G100" s="33" t="s">
        <v>76</v>
      </c>
      <c r="H100" s="35">
        <v>43831</v>
      </c>
      <c r="I100" s="35">
        <v>43861</v>
      </c>
      <c r="J100" s="16" t="str">
        <f t="shared" si="24"/>
        <v>01.01.20 - 31.01.20 (1 months)</v>
      </c>
      <c r="K100" s="17" t="s">
        <v>51</v>
      </c>
      <c r="L100" s="18">
        <v>1900</v>
      </c>
      <c r="M100" s="18">
        <v>2300</v>
      </c>
      <c r="N100" s="36">
        <v>4</v>
      </c>
      <c r="O100" s="18">
        <v>1500</v>
      </c>
      <c r="P100" s="18">
        <v>2300</v>
      </c>
      <c r="Q100" s="36">
        <v>8</v>
      </c>
      <c r="R100" s="18">
        <v>1500</v>
      </c>
      <c r="S100" s="18">
        <v>2300</v>
      </c>
      <c r="T100" s="40">
        <v>8</v>
      </c>
      <c r="U100" s="32">
        <v>360</v>
      </c>
      <c r="V100" s="32"/>
      <c r="W100" s="32"/>
      <c r="X100" s="22"/>
      <c r="Y100" s="34"/>
      <c r="Z100" s="34"/>
      <c r="AA100" s="34"/>
      <c r="AB100" s="34"/>
      <c r="AC100" s="34">
        <v>8</v>
      </c>
      <c r="AD100" s="34">
        <v>20</v>
      </c>
      <c r="AE100" s="34">
        <v>20</v>
      </c>
      <c r="AF100" s="34">
        <v>8</v>
      </c>
      <c r="AG100" s="34">
        <v>20</v>
      </c>
      <c r="AH100" s="34">
        <v>8</v>
      </c>
      <c r="AI100" s="34">
        <v>20</v>
      </c>
      <c r="AJ100" s="41"/>
      <c r="AK100" s="41"/>
      <c r="AL100" s="21"/>
      <c r="AM100" s="38" t="s">
        <v>121</v>
      </c>
      <c r="AN100" s="34"/>
      <c r="AO100" s="34"/>
      <c r="AP100" s="38" t="s">
        <v>108</v>
      </c>
    </row>
    <row r="101" spans="1:42" s="39" customFormat="1" ht="30" customHeight="1">
      <c r="A101" s="46">
        <f t="shared" si="23"/>
        <v>120.09900000000044</v>
      </c>
      <c r="B101" s="29" t="s">
        <v>66</v>
      </c>
      <c r="C101" s="48">
        <v>4</v>
      </c>
      <c r="D101" s="34" t="s">
        <v>106</v>
      </c>
      <c r="E101" s="34" t="s">
        <v>122</v>
      </c>
      <c r="F101" s="32" t="s">
        <v>53</v>
      </c>
      <c r="G101" s="33" t="s">
        <v>76</v>
      </c>
      <c r="H101" s="35">
        <v>43831</v>
      </c>
      <c r="I101" s="35">
        <v>43861</v>
      </c>
      <c r="J101" s="16" t="str">
        <f t="shared" si="24"/>
        <v>01.01.20 - 31.01.20 (1 months)</v>
      </c>
      <c r="K101" s="17" t="s">
        <v>51</v>
      </c>
      <c r="L101" s="18">
        <v>1500</v>
      </c>
      <c r="M101" s="18">
        <v>2300</v>
      </c>
      <c r="N101" s="36">
        <v>8</v>
      </c>
      <c r="O101" s="18">
        <v>1500</v>
      </c>
      <c r="P101" s="18">
        <v>2300</v>
      </c>
      <c r="Q101" s="36">
        <v>8</v>
      </c>
      <c r="R101" s="18">
        <v>1500</v>
      </c>
      <c r="S101" s="18">
        <v>2300</v>
      </c>
      <c r="T101" s="40">
        <v>8</v>
      </c>
      <c r="U101" s="32">
        <v>99</v>
      </c>
      <c r="V101" s="32"/>
      <c r="W101" s="32"/>
      <c r="X101" s="22"/>
      <c r="Y101" s="34"/>
      <c r="Z101" s="34"/>
      <c r="AA101" s="34"/>
      <c r="AB101" s="34"/>
      <c r="AC101" s="34">
        <v>1.2</v>
      </c>
      <c r="AD101" s="34">
        <v>3</v>
      </c>
      <c r="AE101" s="34">
        <v>3</v>
      </c>
      <c r="AF101" s="34">
        <v>1.2</v>
      </c>
      <c r="AG101" s="34">
        <v>3</v>
      </c>
      <c r="AH101" s="34">
        <v>1.2</v>
      </c>
      <c r="AI101" s="34">
        <v>3</v>
      </c>
      <c r="AJ101" s="41"/>
      <c r="AK101" s="41"/>
      <c r="AL101" s="21"/>
      <c r="AM101" s="38" t="s">
        <v>123</v>
      </c>
      <c r="AN101" s="34"/>
      <c r="AO101" s="34"/>
      <c r="AP101" s="38" t="s">
        <v>108</v>
      </c>
    </row>
    <row r="102" spans="1:42" s="39" customFormat="1" ht="30" customHeight="1">
      <c r="A102" s="46">
        <f t="shared" si="23"/>
        <v>120.10000000000045</v>
      </c>
      <c r="B102" s="30" t="s">
        <v>55</v>
      </c>
      <c r="C102" s="48" t="s">
        <v>56</v>
      </c>
      <c r="D102" s="34" t="s">
        <v>106</v>
      </c>
      <c r="E102" s="34" t="s">
        <v>122</v>
      </c>
      <c r="F102" s="32" t="s">
        <v>53</v>
      </c>
      <c r="G102" s="33" t="s">
        <v>76</v>
      </c>
      <c r="H102" s="35">
        <v>43831</v>
      </c>
      <c r="I102" s="35">
        <v>43861</v>
      </c>
      <c r="J102" s="16" t="str">
        <f t="shared" si="24"/>
        <v>01.01.20 - 31.01.20 (1 months)</v>
      </c>
      <c r="K102" s="17" t="s">
        <v>51</v>
      </c>
      <c r="L102" s="18">
        <v>700</v>
      </c>
      <c r="M102" s="18">
        <v>1500</v>
      </c>
      <c r="N102" s="36">
        <v>8</v>
      </c>
      <c r="O102" s="18">
        <v>700</v>
      </c>
      <c r="P102" s="18">
        <v>1500</v>
      </c>
      <c r="Q102" s="36">
        <v>8</v>
      </c>
      <c r="R102" s="18">
        <v>700</v>
      </c>
      <c r="S102" s="18">
        <v>1500</v>
      </c>
      <c r="T102" s="40">
        <v>8</v>
      </c>
      <c r="U102" s="32">
        <v>24</v>
      </c>
      <c r="V102" s="32"/>
      <c r="W102" s="32"/>
      <c r="X102" s="22"/>
      <c r="Y102" s="34"/>
      <c r="Z102" s="34"/>
      <c r="AA102" s="34"/>
      <c r="AB102" s="34"/>
      <c r="AC102" s="34">
        <v>1.2</v>
      </c>
      <c r="AD102" s="34">
        <v>3</v>
      </c>
      <c r="AE102" s="34">
        <v>3</v>
      </c>
      <c r="AF102" s="34">
        <v>1.2</v>
      </c>
      <c r="AG102" s="34">
        <v>3</v>
      </c>
      <c r="AH102" s="34">
        <v>1.2</v>
      </c>
      <c r="AI102" s="34">
        <v>3</v>
      </c>
      <c r="AJ102" s="41"/>
      <c r="AK102" s="41"/>
      <c r="AL102" s="21"/>
      <c r="AM102" s="38"/>
      <c r="AN102" s="34"/>
      <c r="AO102" s="34"/>
      <c r="AP102" s="38" t="s">
        <v>108</v>
      </c>
    </row>
    <row r="103" spans="1:42" s="39" customFormat="1" ht="30" customHeight="1">
      <c r="A103" s="46">
        <f t="shared" si="23"/>
        <v>120.10100000000045</v>
      </c>
      <c r="B103" s="30" t="s">
        <v>55</v>
      </c>
      <c r="C103" s="48" t="s">
        <v>56</v>
      </c>
      <c r="D103" s="34" t="s">
        <v>106</v>
      </c>
      <c r="E103" s="34" t="s">
        <v>122</v>
      </c>
      <c r="F103" s="32" t="s">
        <v>53</v>
      </c>
      <c r="G103" s="33" t="s">
        <v>76</v>
      </c>
      <c r="H103" s="35">
        <v>43831</v>
      </c>
      <c r="I103" s="35">
        <v>43861</v>
      </c>
      <c r="J103" s="16" t="str">
        <f t="shared" si="24"/>
        <v>01.01.20 - 31.01.20 (1 months)</v>
      </c>
      <c r="K103" s="17" t="s">
        <v>51</v>
      </c>
      <c r="L103" s="18">
        <v>1900</v>
      </c>
      <c r="M103" s="18">
        <v>2300</v>
      </c>
      <c r="N103" s="36">
        <v>4</v>
      </c>
      <c r="O103" s="18">
        <v>1500</v>
      </c>
      <c r="P103" s="18">
        <v>2300</v>
      </c>
      <c r="Q103" s="36">
        <v>8</v>
      </c>
      <c r="R103" s="18">
        <v>1500</v>
      </c>
      <c r="S103" s="18">
        <v>2300</v>
      </c>
      <c r="T103" s="40">
        <v>8</v>
      </c>
      <c r="U103" s="32">
        <v>60</v>
      </c>
      <c r="V103" s="32"/>
      <c r="W103" s="32"/>
      <c r="X103" s="22"/>
      <c r="Y103" s="34"/>
      <c r="Z103" s="34"/>
      <c r="AA103" s="34"/>
      <c r="AB103" s="34"/>
      <c r="AC103" s="34">
        <v>1.2</v>
      </c>
      <c r="AD103" s="34">
        <v>3</v>
      </c>
      <c r="AE103" s="34">
        <v>3</v>
      </c>
      <c r="AF103" s="34">
        <v>1.2</v>
      </c>
      <c r="AG103" s="34">
        <v>3</v>
      </c>
      <c r="AH103" s="34">
        <v>1.2</v>
      </c>
      <c r="AI103" s="34">
        <v>3</v>
      </c>
      <c r="AJ103" s="41"/>
      <c r="AK103" s="41"/>
      <c r="AL103" s="21"/>
      <c r="AM103" s="38" t="s">
        <v>124</v>
      </c>
      <c r="AN103" s="34"/>
      <c r="AO103" s="34"/>
      <c r="AP103" s="38" t="s">
        <v>108</v>
      </c>
    </row>
    <row r="104" spans="1:42" s="39" customFormat="1" ht="30" customHeight="1">
      <c r="A104" s="46">
        <f t="shared" si="23"/>
        <v>120.10200000000046</v>
      </c>
      <c r="B104" s="30" t="s">
        <v>55</v>
      </c>
      <c r="C104" s="47" t="s">
        <v>56</v>
      </c>
      <c r="D104" s="32" t="s">
        <v>125</v>
      </c>
      <c r="E104" s="32" t="s">
        <v>126</v>
      </c>
      <c r="F104" s="32" t="s">
        <v>53</v>
      </c>
      <c r="G104" s="33" t="s">
        <v>59</v>
      </c>
      <c r="H104" s="35">
        <v>43831</v>
      </c>
      <c r="I104" s="35">
        <v>43861</v>
      </c>
      <c r="J104" s="16" t="str">
        <f t="shared" si="24"/>
        <v>01.01.20 - 31.01.20 (1 months)</v>
      </c>
      <c r="K104" s="17" t="s">
        <v>51</v>
      </c>
      <c r="L104" s="18">
        <v>2300</v>
      </c>
      <c r="M104" s="18">
        <v>1500</v>
      </c>
      <c r="N104" s="36">
        <f>IF(L104&gt;M104, (2400-L104+M104)/100, IF(AND(L104="",M104="",L104=M104), "", IF(L104=M104,24,(M104-L104)/100)))</f>
        <v>16</v>
      </c>
      <c r="O104" s="18">
        <v>2300</v>
      </c>
      <c r="P104" s="18">
        <v>1500</v>
      </c>
      <c r="Q104" s="36">
        <f>IF(O104&gt;P104, (2400-O104+P104)/100, IF(AND(O104="",P104="",O104=P104), "", IF(O104=P104,24,(P104-O104)/100)))</f>
        <v>16</v>
      </c>
      <c r="R104" s="18">
        <v>2300</v>
      </c>
      <c r="S104" s="18">
        <v>1500</v>
      </c>
      <c r="T104" s="36">
        <f>IF(R104&gt;S104, (2400-R104+S104)/100, IF(AND(R104="",S104="",R104=S104), "", IF(R104=S104,24,(S104-R104)/100)))</f>
        <v>16</v>
      </c>
      <c r="U104" s="32">
        <v>34</v>
      </c>
      <c r="V104" s="32"/>
      <c r="W104" s="37"/>
      <c r="X104" s="19"/>
      <c r="Y104" s="32"/>
      <c r="Z104" s="32"/>
      <c r="AA104" s="32"/>
      <c r="AB104" s="32"/>
      <c r="AC104" s="32">
        <v>1.6</v>
      </c>
      <c r="AD104" s="32">
        <v>4</v>
      </c>
      <c r="AE104" s="32">
        <v>4</v>
      </c>
      <c r="AF104" s="32">
        <v>1.6</v>
      </c>
      <c r="AG104" s="32">
        <v>4</v>
      </c>
      <c r="AH104" s="32">
        <v>1.6</v>
      </c>
      <c r="AI104" s="32">
        <v>4</v>
      </c>
      <c r="AJ104" s="38"/>
      <c r="AK104" s="38"/>
      <c r="AL104" s="20"/>
      <c r="AM104" s="38"/>
      <c r="AN104" s="32"/>
      <c r="AO104" s="32"/>
      <c r="AP104" s="38"/>
    </row>
    <row r="105" spans="1:42" s="39" customFormat="1" ht="30" customHeight="1">
      <c r="A105" s="46">
        <f t="shared" si="23"/>
        <v>120.10300000000046</v>
      </c>
      <c r="B105" s="29" t="s">
        <v>66</v>
      </c>
      <c r="C105" s="48">
        <v>4</v>
      </c>
      <c r="D105" s="34" t="s">
        <v>125</v>
      </c>
      <c r="E105" s="34" t="s">
        <v>126</v>
      </c>
      <c r="F105" s="32" t="s">
        <v>53</v>
      </c>
      <c r="G105" s="33" t="s">
        <v>59</v>
      </c>
      <c r="H105" s="35">
        <v>43831</v>
      </c>
      <c r="I105" s="35">
        <v>43861</v>
      </c>
      <c r="J105" s="16" t="str">
        <f t="shared" si="24"/>
        <v>01.01.20 - 31.01.20 (1 months)</v>
      </c>
      <c r="K105" s="17" t="s">
        <v>51</v>
      </c>
      <c r="L105" s="18">
        <v>1500</v>
      </c>
      <c r="M105" s="18">
        <v>2300</v>
      </c>
      <c r="N105" s="36">
        <f t="shared" ref="N105" si="31">IF(L105&gt;M105, (2400-L105+M105)/100, IF(AND(L105="",M105="",L105=M105), "", IF(L105=M105,24,(M105-L105)/100)))</f>
        <v>8</v>
      </c>
      <c r="O105" s="18">
        <v>1500</v>
      </c>
      <c r="P105" s="18">
        <v>2300</v>
      </c>
      <c r="Q105" s="36">
        <f t="shared" ref="Q105:Q112" si="32">IF(O105&gt;P105, (2400-O105+P105)/100, IF(AND(O105="",P105="",O105=P105), "", IF(O105=P105,24,(P105-O105)/100)))</f>
        <v>8</v>
      </c>
      <c r="R105" s="18">
        <v>1500</v>
      </c>
      <c r="S105" s="18">
        <v>2300</v>
      </c>
      <c r="T105" s="40">
        <f t="shared" ref="T105:T112" si="33">IF(R105&gt;S105, (2400-R105+S105)/100, IF(AND(R105="",S105="",R105=S105), "", IF(R105=S105,24,(S105-R105)/100)))</f>
        <v>8</v>
      </c>
      <c r="U105" s="32">
        <v>144</v>
      </c>
      <c r="V105" s="32"/>
      <c r="W105" s="37"/>
      <c r="X105" s="19"/>
      <c r="Y105" s="32"/>
      <c r="Z105" s="32"/>
      <c r="AA105" s="32"/>
      <c r="AB105" s="32"/>
      <c r="AC105" s="32">
        <v>1.6</v>
      </c>
      <c r="AD105" s="32">
        <v>4</v>
      </c>
      <c r="AE105" s="32">
        <v>4</v>
      </c>
      <c r="AF105" s="32">
        <v>1.6</v>
      </c>
      <c r="AG105" s="32">
        <v>4</v>
      </c>
      <c r="AH105" s="32">
        <v>1.6</v>
      </c>
      <c r="AI105" s="32">
        <v>4</v>
      </c>
      <c r="AJ105" s="38"/>
      <c r="AK105" s="38"/>
      <c r="AL105" s="21"/>
      <c r="AM105" s="38" t="s">
        <v>127</v>
      </c>
      <c r="AN105" s="34"/>
      <c r="AO105" s="34"/>
      <c r="AP105" s="41"/>
    </row>
    <row r="106" spans="1:42" s="39" customFormat="1" ht="30" customHeight="1">
      <c r="A106" s="46">
        <f t="shared" si="23"/>
        <v>120.10400000000047</v>
      </c>
      <c r="B106" s="30" t="s">
        <v>55</v>
      </c>
      <c r="C106" s="48" t="s">
        <v>56</v>
      </c>
      <c r="D106" s="34" t="s">
        <v>125</v>
      </c>
      <c r="E106" s="34" t="s">
        <v>126</v>
      </c>
      <c r="F106" s="32" t="s">
        <v>53</v>
      </c>
      <c r="G106" s="33" t="s">
        <v>59</v>
      </c>
      <c r="H106" s="35">
        <v>43831</v>
      </c>
      <c r="I106" s="35">
        <v>43861</v>
      </c>
      <c r="J106" s="16" t="str">
        <f t="shared" si="24"/>
        <v>01.01.20 - 31.01.20 (1 months)</v>
      </c>
      <c r="K106" s="17" t="s">
        <v>51</v>
      </c>
      <c r="L106" s="18">
        <v>1900</v>
      </c>
      <c r="M106" s="18">
        <v>2300</v>
      </c>
      <c r="N106" s="36">
        <f>IF(L106&gt;M106, (2400-L106+M106)/100, IF(AND(L106="",M106="",L106=M106), "", IF(L106=M106,24,(M106-L106)/100)))</f>
        <v>4</v>
      </c>
      <c r="O106" s="18">
        <v>1900</v>
      </c>
      <c r="P106" s="18">
        <v>2300</v>
      </c>
      <c r="Q106" s="36">
        <f t="shared" si="32"/>
        <v>4</v>
      </c>
      <c r="R106" s="18">
        <v>1900</v>
      </c>
      <c r="S106" s="18">
        <v>2300</v>
      </c>
      <c r="T106" s="40">
        <f t="shared" si="33"/>
        <v>4</v>
      </c>
      <c r="U106" s="32">
        <v>66</v>
      </c>
      <c r="V106" s="32"/>
      <c r="W106" s="37"/>
      <c r="X106" s="19"/>
      <c r="Y106" s="32"/>
      <c r="Z106" s="32"/>
      <c r="AA106" s="32"/>
      <c r="AB106" s="32"/>
      <c r="AC106" s="32">
        <v>1.6</v>
      </c>
      <c r="AD106" s="32">
        <v>4</v>
      </c>
      <c r="AE106" s="32">
        <v>4</v>
      </c>
      <c r="AF106" s="32">
        <v>1.6</v>
      </c>
      <c r="AG106" s="32">
        <v>4</v>
      </c>
      <c r="AH106" s="32">
        <v>1.6</v>
      </c>
      <c r="AI106" s="32">
        <v>4</v>
      </c>
      <c r="AJ106" s="38"/>
      <c r="AK106" s="38"/>
      <c r="AL106" s="21"/>
      <c r="AM106" s="38" t="s">
        <v>128</v>
      </c>
      <c r="AN106" s="34"/>
      <c r="AO106" s="34"/>
      <c r="AP106" s="41"/>
    </row>
    <row r="107" spans="1:42" s="39" customFormat="1" ht="30" customHeight="1">
      <c r="A107" s="46">
        <f t="shared" si="23"/>
        <v>120.10500000000047</v>
      </c>
      <c r="B107" s="29" t="s">
        <v>66</v>
      </c>
      <c r="C107" s="47">
        <v>4</v>
      </c>
      <c r="D107" s="51" t="s">
        <v>129</v>
      </c>
      <c r="E107" s="51" t="s">
        <v>130</v>
      </c>
      <c r="F107" s="51" t="s">
        <v>53</v>
      </c>
      <c r="G107" s="52" t="s">
        <v>76</v>
      </c>
      <c r="H107" s="128">
        <v>43830</v>
      </c>
      <c r="I107" s="128">
        <v>43861</v>
      </c>
      <c r="J107" s="16" t="str">
        <f t="shared" si="24"/>
        <v>31.12.19 - 31.01.20 (1 months)</v>
      </c>
      <c r="K107" s="23" t="s">
        <v>51</v>
      </c>
      <c r="L107" s="24">
        <v>2300</v>
      </c>
      <c r="M107" s="24">
        <v>2300</v>
      </c>
      <c r="N107" s="129">
        <f t="shared" ref="N107:N112" si="34">IF(L107&gt;M107, (2400-L107+M107)/100, IF(AND(L107="",M107="",L107=M107), "", IF(L107=M107,24,(M107-L107)/100)))</f>
        <v>24</v>
      </c>
      <c r="O107" s="24">
        <v>2300</v>
      </c>
      <c r="P107" s="24">
        <v>2300</v>
      </c>
      <c r="Q107" s="129">
        <f t="shared" si="32"/>
        <v>24</v>
      </c>
      <c r="R107" s="24">
        <v>2300</v>
      </c>
      <c r="S107" s="24">
        <v>2300</v>
      </c>
      <c r="T107" s="129">
        <f t="shared" si="33"/>
        <v>24</v>
      </c>
      <c r="U107" s="130">
        <v>89.5</v>
      </c>
      <c r="V107" s="53"/>
      <c r="W107" s="54"/>
      <c r="X107" s="25"/>
      <c r="Y107" s="53"/>
      <c r="Z107" s="53"/>
      <c r="AA107" s="53"/>
      <c r="AB107" s="53"/>
      <c r="AC107" s="53">
        <v>2</v>
      </c>
      <c r="AD107" s="53">
        <v>5</v>
      </c>
      <c r="AE107" s="53">
        <v>5</v>
      </c>
      <c r="AF107" s="53">
        <v>2</v>
      </c>
      <c r="AG107" s="53">
        <v>5</v>
      </c>
      <c r="AH107" s="53">
        <v>0</v>
      </c>
      <c r="AI107" s="53">
        <v>0</v>
      </c>
      <c r="AJ107" s="26"/>
      <c r="AK107" s="38" t="s">
        <v>45</v>
      </c>
      <c r="AL107" s="26" t="s">
        <v>60</v>
      </c>
      <c r="AM107" s="38" t="s">
        <v>131</v>
      </c>
      <c r="AN107" s="53"/>
      <c r="AO107" s="53"/>
      <c r="AP107" s="55"/>
    </row>
    <row r="108" spans="1:42" s="39" customFormat="1" ht="30" customHeight="1">
      <c r="A108" s="46">
        <f t="shared" si="23"/>
        <v>120.10600000000048</v>
      </c>
      <c r="B108" s="29" t="s">
        <v>66</v>
      </c>
      <c r="C108" s="47">
        <v>4</v>
      </c>
      <c r="D108" s="51" t="s">
        <v>129</v>
      </c>
      <c r="E108" s="51" t="s">
        <v>130</v>
      </c>
      <c r="F108" s="51" t="s">
        <v>53</v>
      </c>
      <c r="G108" s="52" t="s">
        <v>76</v>
      </c>
      <c r="H108" s="128">
        <v>43830</v>
      </c>
      <c r="I108" s="128">
        <v>43861</v>
      </c>
      <c r="J108" s="16" t="str">
        <f t="shared" si="24"/>
        <v>31.12.19 - 31.01.20 (1 months)</v>
      </c>
      <c r="K108" s="23" t="s">
        <v>51</v>
      </c>
      <c r="L108" s="24">
        <v>2300</v>
      </c>
      <c r="M108" s="24">
        <v>1500</v>
      </c>
      <c r="N108" s="129">
        <f t="shared" si="34"/>
        <v>16</v>
      </c>
      <c r="O108" s="24">
        <v>2300</v>
      </c>
      <c r="P108" s="24">
        <v>1900</v>
      </c>
      <c r="Q108" s="129">
        <f t="shared" si="32"/>
        <v>20</v>
      </c>
      <c r="R108" s="24">
        <v>2300</v>
      </c>
      <c r="S108" s="24">
        <v>1900</v>
      </c>
      <c r="T108" s="131">
        <f t="shared" si="33"/>
        <v>20</v>
      </c>
      <c r="U108" s="130">
        <v>0</v>
      </c>
      <c r="V108" s="53"/>
      <c r="W108" s="54"/>
      <c r="X108" s="25"/>
      <c r="Y108" s="53"/>
      <c r="Z108" s="53"/>
      <c r="AA108" s="53"/>
      <c r="AB108" s="53"/>
      <c r="AC108" s="53">
        <v>0</v>
      </c>
      <c r="AD108" s="53">
        <v>0</v>
      </c>
      <c r="AE108" s="53">
        <v>0</v>
      </c>
      <c r="AF108" s="53">
        <v>0</v>
      </c>
      <c r="AG108" s="53">
        <v>0</v>
      </c>
      <c r="AH108" s="53">
        <v>2</v>
      </c>
      <c r="AI108" s="53">
        <v>5</v>
      </c>
      <c r="AJ108" s="27"/>
      <c r="AK108" s="38" t="s">
        <v>45</v>
      </c>
      <c r="AL108" s="27" t="s">
        <v>60</v>
      </c>
      <c r="AM108" s="38" t="s">
        <v>131</v>
      </c>
      <c r="AN108" s="56"/>
      <c r="AO108" s="56"/>
      <c r="AP108" s="57"/>
    </row>
    <row r="109" spans="1:42" s="39" customFormat="1" ht="30" customHeight="1">
      <c r="A109" s="46">
        <f t="shared" si="23"/>
        <v>120.10700000000048</v>
      </c>
      <c r="B109" s="29" t="s">
        <v>66</v>
      </c>
      <c r="C109" s="47">
        <v>4</v>
      </c>
      <c r="D109" s="51" t="s">
        <v>129</v>
      </c>
      <c r="E109" s="51" t="s">
        <v>130</v>
      </c>
      <c r="F109" s="51" t="s">
        <v>53</v>
      </c>
      <c r="G109" s="52" t="s">
        <v>76</v>
      </c>
      <c r="H109" s="128">
        <v>43831</v>
      </c>
      <c r="I109" s="128">
        <v>43861</v>
      </c>
      <c r="J109" s="16" t="str">
        <f t="shared" si="24"/>
        <v>01.01.20 - 31.01.20 (1 months)</v>
      </c>
      <c r="K109" s="23" t="s">
        <v>51</v>
      </c>
      <c r="L109" s="24">
        <v>1900</v>
      </c>
      <c r="M109" s="24">
        <v>2300</v>
      </c>
      <c r="N109" s="129">
        <f t="shared" si="34"/>
        <v>4</v>
      </c>
      <c r="O109" s="24">
        <v>1900</v>
      </c>
      <c r="P109" s="24">
        <v>2300</v>
      </c>
      <c r="Q109" s="129">
        <f t="shared" si="32"/>
        <v>4</v>
      </c>
      <c r="R109" s="24">
        <v>1900</v>
      </c>
      <c r="S109" s="24">
        <v>2300</v>
      </c>
      <c r="T109" s="131">
        <f t="shared" si="33"/>
        <v>4</v>
      </c>
      <c r="U109" s="130">
        <v>0</v>
      </c>
      <c r="V109" s="53"/>
      <c r="W109" s="54"/>
      <c r="X109" s="25"/>
      <c r="Y109" s="53"/>
      <c r="Z109" s="53"/>
      <c r="AA109" s="53"/>
      <c r="AB109" s="53"/>
      <c r="AC109" s="53">
        <v>0</v>
      </c>
      <c r="AD109" s="53">
        <v>0</v>
      </c>
      <c r="AE109" s="53">
        <v>0</v>
      </c>
      <c r="AF109" s="53">
        <v>0</v>
      </c>
      <c r="AG109" s="53">
        <v>0</v>
      </c>
      <c r="AH109" s="53">
        <v>2</v>
      </c>
      <c r="AI109" s="53">
        <v>5</v>
      </c>
      <c r="AJ109" s="27"/>
      <c r="AK109" s="38" t="s">
        <v>45</v>
      </c>
      <c r="AL109" s="27" t="s">
        <v>60</v>
      </c>
      <c r="AM109" s="38" t="s">
        <v>131</v>
      </c>
      <c r="AN109" s="56"/>
      <c r="AO109" s="56"/>
      <c r="AP109" s="57"/>
    </row>
    <row r="110" spans="1:42" s="39" customFormat="1" ht="30" customHeight="1">
      <c r="A110" s="46">
        <f t="shared" si="23"/>
        <v>120.10800000000049</v>
      </c>
      <c r="B110" s="30" t="s">
        <v>55</v>
      </c>
      <c r="C110" s="47" t="s">
        <v>56</v>
      </c>
      <c r="D110" s="51" t="s">
        <v>129</v>
      </c>
      <c r="E110" s="51" t="s">
        <v>130</v>
      </c>
      <c r="F110" s="51" t="s">
        <v>53</v>
      </c>
      <c r="G110" s="52" t="s">
        <v>76</v>
      </c>
      <c r="H110" s="128">
        <v>43830</v>
      </c>
      <c r="I110" s="128">
        <v>43861</v>
      </c>
      <c r="J110" s="16" t="str">
        <f t="shared" si="24"/>
        <v>31.12.19 - 31.01.20 (1 months)</v>
      </c>
      <c r="K110" s="23" t="s">
        <v>51</v>
      </c>
      <c r="L110" s="24">
        <v>2300</v>
      </c>
      <c r="M110" s="24">
        <v>1500</v>
      </c>
      <c r="N110" s="129">
        <f t="shared" si="34"/>
        <v>16</v>
      </c>
      <c r="O110" s="24">
        <v>2300</v>
      </c>
      <c r="P110" s="24">
        <v>1900</v>
      </c>
      <c r="Q110" s="129">
        <f t="shared" si="32"/>
        <v>20</v>
      </c>
      <c r="R110" s="24">
        <v>2300</v>
      </c>
      <c r="S110" s="24">
        <v>1900</v>
      </c>
      <c r="T110" s="131">
        <f t="shared" si="33"/>
        <v>20</v>
      </c>
      <c r="U110" s="130">
        <v>42</v>
      </c>
      <c r="V110" s="53"/>
      <c r="W110" s="54"/>
      <c r="X110" s="25"/>
      <c r="Y110" s="53"/>
      <c r="Z110" s="53"/>
      <c r="AA110" s="53"/>
      <c r="AB110" s="53"/>
      <c r="AC110" s="53">
        <v>2</v>
      </c>
      <c r="AD110" s="53">
        <v>5</v>
      </c>
      <c r="AE110" s="53">
        <v>5</v>
      </c>
      <c r="AF110" s="53">
        <v>2</v>
      </c>
      <c r="AG110" s="53">
        <v>5</v>
      </c>
      <c r="AH110" s="53">
        <v>2</v>
      </c>
      <c r="AI110" s="53">
        <v>5</v>
      </c>
      <c r="AJ110" s="27"/>
      <c r="AK110" s="38" t="s">
        <v>45</v>
      </c>
      <c r="AL110" s="27" t="s">
        <v>61</v>
      </c>
      <c r="AM110" s="38" t="s">
        <v>132</v>
      </c>
      <c r="AN110" s="56"/>
      <c r="AO110" s="56"/>
      <c r="AP110" s="57"/>
    </row>
    <row r="111" spans="1:42" s="39" customFormat="1" ht="30" customHeight="1">
      <c r="A111" s="29">
        <f t="shared" si="23"/>
        <v>120.10900000000049</v>
      </c>
      <c r="B111" s="30" t="s">
        <v>55</v>
      </c>
      <c r="C111" s="31" t="s">
        <v>56</v>
      </c>
      <c r="D111" s="51" t="s">
        <v>129</v>
      </c>
      <c r="E111" s="51" t="s">
        <v>130</v>
      </c>
      <c r="F111" s="51" t="s">
        <v>53</v>
      </c>
      <c r="G111" s="52" t="s">
        <v>76</v>
      </c>
      <c r="H111" s="128">
        <v>43831</v>
      </c>
      <c r="I111" s="128">
        <v>43861</v>
      </c>
      <c r="J111" s="16" t="str">
        <f t="shared" si="24"/>
        <v>01.01.20 - 31.01.20 (1 months)</v>
      </c>
      <c r="K111" s="23" t="s">
        <v>51</v>
      </c>
      <c r="L111" s="24">
        <v>1900</v>
      </c>
      <c r="M111" s="24">
        <v>2300</v>
      </c>
      <c r="N111" s="129">
        <f t="shared" si="34"/>
        <v>4</v>
      </c>
      <c r="O111" s="24">
        <v>1900</v>
      </c>
      <c r="P111" s="24">
        <v>2300</v>
      </c>
      <c r="Q111" s="129">
        <f t="shared" si="32"/>
        <v>4</v>
      </c>
      <c r="R111" s="24">
        <v>1900</v>
      </c>
      <c r="S111" s="24">
        <v>2300</v>
      </c>
      <c r="T111" s="131">
        <f t="shared" si="33"/>
        <v>4</v>
      </c>
      <c r="U111" s="132">
        <v>42</v>
      </c>
      <c r="V111" s="56"/>
      <c r="W111" s="56"/>
      <c r="X111" s="28"/>
      <c r="Y111" s="56"/>
      <c r="Z111" s="56"/>
      <c r="AA111" s="56"/>
      <c r="AB111" s="56"/>
      <c r="AC111" s="53">
        <v>2</v>
      </c>
      <c r="AD111" s="53">
        <v>5</v>
      </c>
      <c r="AE111" s="53">
        <v>5</v>
      </c>
      <c r="AF111" s="53">
        <v>2</v>
      </c>
      <c r="AG111" s="53">
        <v>5</v>
      </c>
      <c r="AH111" s="53">
        <v>2</v>
      </c>
      <c r="AI111" s="53">
        <v>5</v>
      </c>
      <c r="AJ111" s="27"/>
      <c r="AK111" s="38" t="s">
        <v>45</v>
      </c>
      <c r="AL111" s="27" t="s">
        <v>61</v>
      </c>
      <c r="AM111" s="38" t="s">
        <v>132</v>
      </c>
      <c r="AN111" s="56"/>
      <c r="AO111" s="56"/>
      <c r="AP111" s="57"/>
    </row>
    <row r="112" spans="1:42" s="39" customFormat="1" ht="30" customHeight="1">
      <c r="A112" s="29">
        <f t="shared" si="23"/>
        <v>120.1100000000005</v>
      </c>
      <c r="B112" s="29" t="s">
        <v>66</v>
      </c>
      <c r="C112" s="31">
        <v>4</v>
      </c>
      <c r="D112" s="51" t="s">
        <v>129</v>
      </c>
      <c r="E112" s="51" t="s">
        <v>130</v>
      </c>
      <c r="F112" s="51" t="s">
        <v>53</v>
      </c>
      <c r="G112" s="52" t="s">
        <v>76</v>
      </c>
      <c r="H112" s="128">
        <v>43830</v>
      </c>
      <c r="I112" s="128">
        <v>43861</v>
      </c>
      <c r="J112" s="16" t="str">
        <f t="shared" si="24"/>
        <v>31.12.19 - 31.01.20 (1 months)</v>
      </c>
      <c r="K112" s="23" t="s">
        <v>51</v>
      </c>
      <c r="L112" s="24">
        <v>2300</v>
      </c>
      <c r="M112" s="24">
        <v>2300</v>
      </c>
      <c r="N112" s="129">
        <f t="shared" si="34"/>
        <v>24</v>
      </c>
      <c r="O112" s="24">
        <v>2300</v>
      </c>
      <c r="P112" s="24">
        <v>2300</v>
      </c>
      <c r="Q112" s="129">
        <f t="shared" si="32"/>
        <v>24</v>
      </c>
      <c r="R112" s="24">
        <v>2300</v>
      </c>
      <c r="S112" s="24">
        <v>2300</v>
      </c>
      <c r="T112" s="131">
        <f t="shared" si="33"/>
        <v>24</v>
      </c>
      <c r="U112" s="130">
        <v>94.5</v>
      </c>
      <c r="V112" s="56"/>
      <c r="W112" s="56"/>
      <c r="X112" s="28"/>
      <c r="Y112" s="56"/>
      <c r="Z112" s="56"/>
      <c r="AA112" s="56"/>
      <c r="AB112" s="56"/>
      <c r="AC112" s="53">
        <v>2</v>
      </c>
      <c r="AD112" s="53">
        <v>5</v>
      </c>
      <c r="AE112" s="53">
        <v>5</v>
      </c>
      <c r="AF112" s="53">
        <v>2</v>
      </c>
      <c r="AG112" s="53">
        <v>5</v>
      </c>
      <c r="AH112" s="53">
        <v>2</v>
      </c>
      <c r="AI112" s="53">
        <v>5</v>
      </c>
      <c r="AJ112" s="27"/>
      <c r="AK112" s="38" t="s">
        <v>45</v>
      </c>
      <c r="AL112" s="27" t="s">
        <v>62</v>
      </c>
      <c r="AM112" s="38" t="s">
        <v>133</v>
      </c>
      <c r="AN112" s="56"/>
      <c r="AO112" s="56"/>
      <c r="AP112" s="57"/>
    </row>
    <row r="113" spans="1:42" s="39" customFormat="1" ht="30" customHeight="1">
      <c r="A113" s="29">
        <f t="shared" si="23"/>
        <v>120.1110000000005</v>
      </c>
      <c r="B113" s="30" t="s">
        <v>55</v>
      </c>
      <c r="C113" s="31" t="s">
        <v>56</v>
      </c>
      <c r="D113" s="32" t="s">
        <v>134</v>
      </c>
      <c r="E113" s="32" t="s">
        <v>135</v>
      </c>
      <c r="F113" s="32" t="s">
        <v>48</v>
      </c>
      <c r="G113" s="33" t="s">
        <v>85</v>
      </c>
      <c r="H113" s="35">
        <v>43831</v>
      </c>
      <c r="I113" s="35">
        <v>43861</v>
      </c>
      <c r="J113" s="16" t="str">
        <f t="shared" si="24"/>
        <v>01.01.20 - 31.01.20 (1 months)</v>
      </c>
      <c r="K113" s="17" t="s">
        <v>51</v>
      </c>
      <c r="L113" s="18">
        <v>1500</v>
      </c>
      <c r="M113" s="18">
        <v>1900</v>
      </c>
      <c r="N113" s="36">
        <f>IF(L113&gt;M113, (2400-L113+M113)/100, IF(AND(L113="",M113="",L113=M113), "", IF(L113=M113,24,(M113-L113)/100)))</f>
        <v>4</v>
      </c>
      <c r="O113" s="18">
        <v>1500</v>
      </c>
      <c r="P113" s="18">
        <v>1900</v>
      </c>
      <c r="Q113" s="36">
        <f>IF(O113&gt;P113, (2400-O113+P113)/100, IF(AND(O113="",P113="",O113=P113), "", IF(O113=P113,24,(P113-O113)/100)))</f>
        <v>4</v>
      </c>
      <c r="R113" s="18">
        <v>1500</v>
      </c>
      <c r="S113" s="18">
        <v>1900</v>
      </c>
      <c r="T113" s="36">
        <f>IF(R113&gt;S113, (2400-R113+S113)/100, IF(AND(R113="",S113="",R113=S113), "", IF(R113=S113,24,(S113-R113)/100)))</f>
        <v>4</v>
      </c>
      <c r="U113" s="32">
        <v>2082</v>
      </c>
      <c r="V113" s="32">
        <v>0</v>
      </c>
      <c r="W113" s="37">
        <v>0</v>
      </c>
      <c r="X113" s="19" t="s">
        <v>50</v>
      </c>
      <c r="Y113" s="32">
        <v>40</v>
      </c>
      <c r="Z113" s="32">
        <v>40</v>
      </c>
      <c r="AA113" s="32">
        <v>120</v>
      </c>
      <c r="AB113" s="32">
        <v>40</v>
      </c>
      <c r="AC113" s="32">
        <v>45</v>
      </c>
      <c r="AD113" s="32">
        <v>80</v>
      </c>
      <c r="AE113" s="32">
        <v>80</v>
      </c>
      <c r="AF113" s="32">
        <v>48</v>
      </c>
      <c r="AG113" s="32">
        <v>80</v>
      </c>
      <c r="AH113" s="32">
        <v>0</v>
      </c>
      <c r="AI113" s="32">
        <v>0</v>
      </c>
      <c r="AJ113" s="38" t="s">
        <v>136</v>
      </c>
      <c r="AK113" s="38" t="s">
        <v>56</v>
      </c>
      <c r="AL113" s="20"/>
      <c r="AM113" s="38" t="s">
        <v>56</v>
      </c>
      <c r="AN113" s="32"/>
      <c r="AO113" s="32"/>
      <c r="AP113" s="38"/>
    </row>
    <row r="114" spans="1:42" s="39" customFormat="1" ht="30" customHeight="1">
      <c r="A114" s="29">
        <f t="shared" si="23"/>
        <v>120.11200000000051</v>
      </c>
      <c r="B114" s="30" t="s">
        <v>55</v>
      </c>
      <c r="C114" s="31" t="s">
        <v>56</v>
      </c>
      <c r="D114" s="32" t="s">
        <v>137</v>
      </c>
      <c r="E114" s="32" t="s">
        <v>138</v>
      </c>
      <c r="F114" s="32" t="s">
        <v>53</v>
      </c>
      <c r="G114" s="33" t="s">
        <v>73</v>
      </c>
      <c r="H114" s="35">
        <v>43830</v>
      </c>
      <c r="I114" s="35">
        <v>43861</v>
      </c>
      <c r="J114" s="16" t="str">
        <f t="shared" si="24"/>
        <v>31.12.19 - 31.01.20 (1 months)</v>
      </c>
      <c r="K114" s="17" t="s">
        <v>51</v>
      </c>
      <c r="L114" s="18">
        <v>2300</v>
      </c>
      <c r="M114" s="18">
        <v>700</v>
      </c>
      <c r="N114" s="36">
        <f>IF(L114&gt;M114, (2400-L114+M114)/100, IF(AND(L114="",M114="",L114=M114), "", IF(L114=M114,24,(M114-L114)/100)))</f>
        <v>8</v>
      </c>
      <c r="O114" s="18">
        <v>2300</v>
      </c>
      <c r="P114" s="18">
        <v>700</v>
      </c>
      <c r="Q114" s="36">
        <f>IF(O114&gt;P114, (2400-O114+P114)/100, IF(AND(O114="",P114="",O114=P114), "", IF(O114=P114,24,(P114-O114)/100)))</f>
        <v>8</v>
      </c>
      <c r="R114" s="18">
        <v>2300</v>
      </c>
      <c r="S114" s="18">
        <v>700</v>
      </c>
      <c r="T114" s="36">
        <f>IF(R114&gt;S114, (2400-R114+S114)/100, IF(AND(R114="",S114="",R114=S114), "", IF(R114=S114,24,(S114-R114)/100)))</f>
        <v>8</v>
      </c>
      <c r="U114" s="32">
        <v>5.55</v>
      </c>
      <c r="V114" s="32"/>
      <c r="W114" s="37"/>
      <c r="X114" s="19"/>
      <c r="Y114" s="32"/>
      <c r="Z114" s="32"/>
      <c r="AA114" s="32"/>
      <c r="AB114" s="32"/>
      <c r="AC114" s="32">
        <v>0.4</v>
      </c>
      <c r="AD114" s="32">
        <v>1</v>
      </c>
      <c r="AE114" s="32">
        <v>1</v>
      </c>
      <c r="AF114" s="32">
        <v>0.4</v>
      </c>
      <c r="AG114" s="32">
        <v>1</v>
      </c>
      <c r="AH114" s="32">
        <v>0.4</v>
      </c>
      <c r="AI114" s="32">
        <v>1</v>
      </c>
      <c r="AJ114" s="38"/>
      <c r="AK114" s="38"/>
      <c r="AL114" s="20"/>
      <c r="AM114" s="38"/>
      <c r="AN114" s="32"/>
      <c r="AO114" s="32"/>
      <c r="AP114" s="38" t="s">
        <v>139</v>
      </c>
    </row>
    <row r="115" spans="1:42" s="39" customFormat="1" ht="30" customHeight="1">
      <c r="A115" s="29">
        <f t="shared" si="23"/>
        <v>120.11300000000051</v>
      </c>
      <c r="B115" s="30" t="s">
        <v>55</v>
      </c>
      <c r="C115" s="31" t="s">
        <v>56</v>
      </c>
      <c r="D115" s="32" t="s">
        <v>137</v>
      </c>
      <c r="E115" s="34" t="s">
        <v>140</v>
      </c>
      <c r="F115" s="32" t="s">
        <v>53</v>
      </c>
      <c r="G115" s="33" t="s">
        <v>73</v>
      </c>
      <c r="H115" s="35">
        <v>43830</v>
      </c>
      <c r="I115" s="35">
        <v>43861</v>
      </c>
      <c r="J115" s="16" t="str">
        <f t="shared" si="24"/>
        <v>31.12.19 - 31.01.20 (1 months)</v>
      </c>
      <c r="K115" s="17" t="s">
        <v>51</v>
      </c>
      <c r="L115" s="18">
        <v>2300</v>
      </c>
      <c r="M115" s="18">
        <v>700</v>
      </c>
      <c r="N115" s="36">
        <f t="shared" ref="N115:N117" si="35">IF(L115&gt;M115, (2400-L115+M115)/100, IF(AND(L115="",M115="",L115=M115), "", IF(L115=M115,24,(M115-L115)/100)))</f>
        <v>8</v>
      </c>
      <c r="O115" s="18">
        <v>2300</v>
      </c>
      <c r="P115" s="18">
        <v>700</v>
      </c>
      <c r="Q115" s="36">
        <f t="shared" ref="Q115:Q117" si="36">IF(O115&gt;P115, (2400-O115+P115)/100, IF(AND(O115="",P115="",O115=P115), "", IF(O115=P115,24,(P115-O115)/100)))</f>
        <v>8</v>
      </c>
      <c r="R115" s="18">
        <v>2300</v>
      </c>
      <c r="S115" s="18">
        <v>700</v>
      </c>
      <c r="T115" s="40">
        <f t="shared" ref="T115:T117" si="37">IF(R115&gt;S115, (2400-R115+S115)/100, IF(AND(R115="",S115="",R115=S115), "", IF(R115=S115,24,(S115-R115)/100)))</f>
        <v>8</v>
      </c>
      <c r="U115" s="32">
        <v>5.26</v>
      </c>
      <c r="V115" s="32"/>
      <c r="W115" s="37"/>
      <c r="X115" s="19"/>
      <c r="Y115" s="32"/>
      <c r="Z115" s="32"/>
      <c r="AA115" s="32"/>
      <c r="AB115" s="32"/>
      <c r="AC115" s="32">
        <v>0.4</v>
      </c>
      <c r="AD115" s="32">
        <v>1</v>
      </c>
      <c r="AE115" s="32">
        <v>1</v>
      </c>
      <c r="AF115" s="32">
        <v>0.4</v>
      </c>
      <c r="AG115" s="32">
        <v>1</v>
      </c>
      <c r="AH115" s="32">
        <v>0.4</v>
      </c>
      <c r="AI115" s="32">
        <v>1</v>
      </c>
      <c r="AJ115" s="38"/>
      <c r="AK115" s="38"/>
      <c r="AL115" s="21"/>
      <c r="AM115" s="38" t="s">
        <v>45</v>
      </c>
      <c r="AN115" s="34"/>
      <c r="AO115" s="34"/>
      <c r="AP115" s="38" t="s">
        <v>139</v>
      </c>
    </row>
    <row r="116" spans="1:42" s="39" customFormat="1" ht="30" customHeight="1">
      <c r="A116" s="29">
        <f t="shared" si="23"/>
        <v>120.11400000000052</v>
      </c>
      <c r="B116" s="30" t="s">
        <v>55</v>
      </c>
      <c r="C116" s="31" t="s">
        <v>56</v>
      </c>
      <c r="D116" s="32" t="s">
        <v>137</v>
      </c>
      <c r="E116" s="34" t="s">
        <v>140</v>
      </c>
      <c r="F116" s="32" t="s">
        <v>53</v>
      </c>
      <c r="G116" s="33" t="s">
        <v>73</v>
      </c>
      <c r="H116" s="35">
        <v>43831</v>
      </c>
      <c r="I116" s="35">
        <v>43861</v>
      </c>
      <c r="J116" s="16" t="str">
        <f>IFERROR(TEXT(H116,"DD.MM.YY")&amp;" - "&amp;TEXT(I116,"DD.MM.YY")&amp;" ("&amp;DATEDIF(H116,I116+1,"m")&amp;" months)","Tender End Date is Before Start Date")</f>
        <v>01.01.20 - 31.01.20 (1 months)</v>
      </c>
      <c r="K116" s="17" t="s">
        <v>51</v>
      </c>
      <c r="L116" s="18">
        <v>700</v>
      </c>
      <c r="M116" s="18">
        <v>1500</v>
      </c>
      <c r="N116" s="36">
        <f t="shared" si="35"/>
        <v>8</v>
      </c>
      <c r="O116" s="18">
        <v>700</v>
      </c>
      <c r="P116" s="18">
        <v>1500</v>
      </c>
      <c r="Q116" s="36">
        <f t="shared" si="36"/>
        <v>8</v>
      </c>
      <c r="R116" s="18">
        <v>700</v>
      </c>
      <c r="S116" s="18">
        <v>1500</v>
      </c>
      <c r="T116" s="40">
        <f t="shared" si="37"/>
        <v>8</v>
      </c>
      <c r="U116" s="32">
        <v>7.2</v>
      </c>
      <c r="V116" s="32"/>
      <c r="W116" s="37"/>
      <c r="X116" s="19"/>
      <c r="Y116" s="32"/>
      <c r="Z116" s="32"/>
      <c r="AA116" s="32"/>
      <c r="AB116" s="32"/>
      <c r="AC116" s="32">
        <v>0.4</v>
      </c>
      <c r="AD116" s="32">
        <v>1</v>
      </c>
      <c r="AE116" s="32">
        <v>1</v>
      </c>
      <c r="AF116" s="32">
        <v>0.4</v>
      </c>
      <c r="AG116" s="32">
        <v>1</v>
      </c>
      <c r="AH116" s="32">
        <v>0.4</v>
      </c>
      <c r="AI116" s="32">
        <v>1</v>
      </c>
      <c r="AJ116" s="38"/>
      <c r="AK116" s="38"/>
      <c r="AL116" s="21"/>
      <c r="AM116" s="38"/>
      <c r="AN116" s="34"/>
      <c r="AO116" s="34"/>
      <c r="AP116" s="38" t="s">
        <v>139</v>
      </c>
    </row>
    <row r="117" spans="1:42" s="39" customFormat="1" ht="30" customHeight="1">
      <c r="A117" s="29">
        <f t="shared" si="23"/>
        <v>120.11500000000052</v>
      </c>
      <c r="B117" s="30" t="s">
        <v>55</v>
      </c>
      <c r="C117" s="31" t="s">
        <v>56</v>
      </c>
      <c r="D117" s="32" t="s">
        <v>137</v>
      </c>
      <c r="E117" s="34" t="s">
        <v>140</v>
      </c>
      <c r="F117" s="32" t="s">
        <v>53</v>
      </c>
      <c r="G117" s="33" t="s">
        <v>73</v>
      </c>
      <c r="H117" s="35">
        <v>43831</v>
      </c>
      <c r="I117" s="35">
        <v>43861</v>
      </c>
      <c r="J117" s="16" t="str">
        <f t="shared" ref="J117:J121" si="38">IFERROR(TEXT(H117,"DD.MM.YY")&amp;" - "&amp;TEXT(I117,"DD.MM.YY")&amp;" ("&amp;DATEDIF(H117,I117+1,"m")&amp;" months)","Tender End Date is Before Start Date")</f>
        <v>01.01.20 - 31.01.20 (1 months)</v>
      </c>
      <c r="K117" s="17" t="s">
        <v>51</v>
      </c>
      <c r="L117" s="18">
        <v>1500</v>
      </c>
      <c r="M117" s="18">
        <v>2300</v>
      </c>
      <c r="N117" s="36">
        <f t="shared" si="35"/>
        <v>8</v>
      </c>
      <c r="O117" s="18">
        <v>1500</v>
      </c>
      <c r="P117" s="18">
        <v>2300</v>
      </c>
      <c r="Q117" s="36">
        <f t="shared" si="36"/>
        <v>8</v>
      </c>
      <c r="R117" s="18">
        <v>1500</v>
      </c>
      <c r="S117" s="18">
        <v>2300</v>
      </c>
      <c r="T117" s="40">
        <f t="shared" si="37"/>
        <v>8</v>
      </c>
      <c r="U117" s="32">
        <v>20.94</v>
      </c>
      <c r="V117" s="32"/>
      <c r="W117" s="37"/>
      <c r="X117" s="19"/>
      <c r="Y117" s="32"/>
      <c r="Z117" s="32"/>
      <c r="AA117" s="32"/>
      <c r="AB117" s="32"/>
      <c r="AC117" s="32">
        <v>0.4</v>
      </c>
      <c r="AD117" s="32">
        <v>1</v>
      </c>
      <c r="AE117" s="32">
        <v>1</v>
      </c>
      <c r="AF117" s="32">
        <v>0.4</v>
      </c>
      <c r="AG117" s="32">
        <v>1</v>
      </c>
      <c r="AH117" s="32">
        <v>0.4</v>
      </c>
      <c r="AI117" s="32">
        <v>1</v>
      </c>
      <c r="AJ117" s="38"/>
      <c r="AK117" s="38"/>
      <c r="AL117" s="21"/>
      <c r="AM117" s="38"/>
      <c r="AN117" s="34"/>
      <c r="AO117" s="34"/>
      <c r="AP117" s="38" t="s">
        <v>139</v>
      </c>
    </row>
    <row r="118" spans="1:42" s="39" customFormat="1" ht="30" customHeight="1">
      <c r="A118" s="29">
        <f t="shared" si="23"/>
        <v>120.11600000000053</v>
      </c>
      <c r="B118" s="29" t="s">
        <v>66</v>
      </c>
      <c r="C118" s="31">
        <v>2</v>
      </c>
      <c r="D118" s="32" t="s">
        <v>141</v>
      </c>
      <c r="E118" s="32" t="s">
        <v>142</v>
      </c>
      <c r="F118" s="32" t="s">
        <v>53</v>
      </c>
      <c r="G118" s="33" t="s">
        <v>76</v>
      </c>
      <c r="H118" s="35">
        <v>43830</v>
      </c>
      <c r="I118" s="35">
        <v>43861</v>
      </c>
      <c r="J118" s="16" t="str">
        <f t="shared" si="38"/>
        <v>31.12.19 - 31.01.20 (1 months)</v>
      </c>
      <c r="K118" s="17" t="s">
        <v>51</v>
      </c>
      <c r="L118" s="18">
        <v>2300</v>
      </c>
      <c r="M118" s="18">
        <v>700</v>
      </c>
      <c r="N118" s="36">
        <f>IF(L118&gt;M118, (2400-L118+M118)/100, IF(AND(L118="",M118="",L118=M118), "", IF(L118=M118,24,(M118-L118)/100)))</f>
        <v>8</v>
      </c>
      <c r="O118" s="18">
        <v>2300</v>
      </c>
      <c r="P118" s="18">
        <v>700</v>
      </c>
      <c r="Q118" s="36">
        <f>IF(O118&gt;P118, (2400-O118+P118)/100, IF(AND(O118="",P118="",O118=P118), "", IF(O118=P118,24,(P118-O118)/100)))</f>
        <v>8</v>
      </c>
      <c r="R118" s="18">
        <v>2300</v>
      </c>
      <c r="S118" s="18">
        <v>700</v>
      </c>
      <c r="T118" s="36">
        <f>IF(R118&gt;S118, (2400-R118+S118)/100, IF(AND(R118="",S118="",R118=S118), "", IF(R118=S118,24,(S118-R118)/100)))</f>
        <v>8</v>
      </c>
      <c r="U118" s="32">
        <f>7.6*20</f>
        <v>152</v>
      </c>
      <c r="V118" s="32">
        <v>0</v>
      </c>
      <c r="W118" s="37">
        <v>0</v>
      </c>
      <c r="X118" s="19"/>
      <c r="Y118" s="32"/>
      <c r="Z118" s="32"/>
      <c r="AA118" s="32"/>
      <c r="AB118" s="32"/>
      <c r="AC118" s="32">
        <v>8</v>
      </c>
      <c r="AD118" s="32">
        <v>20</v>
      </c>
      <c r="AE118" s="32">
        <v>20</v>
      </c>
      <c r="AF118" s="32">
        <v>8</v>
      </c>
      <c r="AG118" s="32">
        <v>20</v>
      </c>
      <c r="AH118" s="32">
        <v>8</v>
      </c>
      <c r="AI118" s="32">
        <v>20</v>
      </c>
      <c r="AJ118" s="38"/>
      <c r="AK118" s="38"/>
      <c r="AL118" s="20"/>
      <c r="AM118" s="38"/>
      <c r="AN118" s="32"/>
      <c r="AO118" s="32"/>
      <c r="AP118" s="38"/>
    </row>
    <row r="119" spans="1:42" s="39" customFormat="1" ht="30" customHeight="1">
      <c r="A119" s="29">
        <f t="shared" si="23"/>
        <v>120.11700000000053</v>
      </c>
      <c r="B119" s="29" t="s">
        <v>66</v>
      </c>
      <c r="C119" s="31">
        <v>2</v>
      </c>
      <c r="D119" s="32" t="s">
        <v>141</v>
      </c>
      <c r="E119" s="34" t="s">
        <v>143</v>
      </c>
      <c r="F119" s="32" t="s">
        <v>53</v>
      </c>
      <c r="G119" s="33" t="s">
        <v>76</v>
      </c>
      <c r="H119" s="35">
        <v>43830</v>
      </c>
      <c r="I119" s="35">
        <v>43861</v>
      </c>
      <c r="J119" s="16" t="str">
        <f t="shared" si="38"/>
        <v>31.12.19 - 31.01.20 (1 months)</v>
      </c>
      <c r="K119" s="17" t="s">
        <v>51</v>
      </c>
      <c r="L119" s="18">
        <v>2300</v>
      </c>
      <c r="M119" s="18">
        <v>700</v>
      </c>
      <c r="N119" s="36">
        <f t="shared" ref="N119:N121" si="39">IF(L119&gt;M119, (2400-L119+M119)/100, IF(AND(L119="",M119="",L119=M119), "", IF(L119=M119,24,(M119-L119)/100)))</f>
        <v>8</v>
      </c>
      <c r="O119" s="18">
        <v>2300</v>
      </c>
      <c r="P119" s="18">
        <v>700</v>
      </c>
      <c r="Q119" s="36">
        <f t="shared" ref="Q119:Q121" si="40">IF(O119&gt;P119, (2400-O119+P119)/100, IF(AND(O119="",P119="",O119=P119), "", IF(O119=P119,24,(P119-O119)/100)))</f>
        <v>8</v>
      </c>
      <c r="R119" s="18">
        <v>2300</v>
      </c>
      <c r="S119" s="18">
        <v>700</v>
      </c>
      <c r="T119" s="40">
        <f t="shared" ref="T119:T121" si="41">IF(R119&gt;S119, (2400-R119+S119)/100, IF(AND(R119="",S119="",R119=S119), "", IF(R119=S119,24,(S119-R119)/100)))</f>
        <v>8</v>
      </c>
      <c r="U119" s="32">
        <f>7.4*20</f>
        <v>148</v>
      </c>
      <c r="V119" s="32">
        <v>0</v>
      </c>
      <c r="W119" s="37">
        <v>0</v>
      </c>
      <c r="X119" s="19"/>
      <c r="Y119" s="32"/>
      <c r="Z119" s="32"/>
      <c r="AA119" s="32"/>
      <c r="AB119" s="32"/>
      <c r="AC119" s="32">
        <v>8</v>
      </c>
      <c r="AD119" s="32">
        <v>20</v>
      </c>
      <c r="AE119" s="32">
        <v>20</v>
      </c>
      <c r="AF119" s="32">
        <v>8</v>
      </c>
      <c r="AG119" s="32">
        <v>20</v>
      </c>
      <c r="AH119" s="32">
        <v>8</v>
      </c>
      <c r="AI119" s="32">
        <v>20</v>
      </c>
      <c r="AJ119" s="38"/>
      <c r="AK119" s="38"/>
      <c r="AL119" s="21"/>
      <c r="AM119" s="38" t="s">
        <v>45</v>
      </c>
      <c r="AN119" s="34"/>
      <c r="AO119" s="34"/>
      <c r="AP119" s="41"/>
    </row>
    <row r="120" spans="1:42" s="39" customFormat="1" ht="30" customHeight="1">
      <c r="A120" s="29">
        <f t="shared" si="23"/>
        <v>120.11800000000054</v>
      </c>
      <c r="B120" s="30" t="s">
        <v>55</v>
      </c>
      <c r="C120" s="31" t="s">
        <v>56</v>
      </c>
      <c r="D120" s="32" t="s">
        <v>141</v>
      </c>
      <c r="E120" s="34" t="s">
        <v>144</v>
      </c>
      <c r="F120" s="32" t="s">
        <v>53</v>
      </c>
      <c r="G120" s="33" t="s">
        <v>76</v>
      </c>
      <c r="H120" s="35">
        <v>43830</v>
      </c>
      <c r="I120" s="35">
        <v>43861</v>
      </c>
      <c r="J120" s="16" t="str">
        <f t="shared" si="38"/>
        <v>31.12.19 - 31.01.20 (1 months)</v>
      </c>
      <c r="K120" s="17" t="s">
        <v>51</v>
      </c>
      <c r="L120" s="18">
        <v>2300</v>
      </c>
      <c r="M120" s="18">
        <v>1500</v>
      </c>
      <c r="N120" s="36">
        <f t="shared" si="39"/>
        <v>16</v>
      </c>
      <c r="O120" s="18">
        <v>2300</v>
      </c>
      <c r="P120" s="18">
        <v>700</v>
      </c>
      <c r="Q120" s="36">
        <f t="shared" si="40"/>
        <v>8</v>
      </c>
      <c r="R120" s="18">
        <v>2300</v>
      </c>
      <c r="S120" s="18">
        <v>700</v>
      </c>
      <c r="T120" s="40">
        <f t="shared" si="41"/>
        <v>8</v>
      </c>
      <c r="U120" s="32">
        <f>7.7*20</f>
        <v>154</v>
      </c>
      <c r="V120" s="32">
        <v>0</v>
      </c>
      <c r="W120" s="37">
        <v>0</v>
      </c>
      <c r="X120" s="19"/>
      <c r="Y120" s="32"/>
      <c r="Z120" s="32"/>
      <c r="AA120" s="32"/>
      <c r="AB120" s="32"/>
      <c r="AC120" s="32">
        <v>8</v>
      </c>
      <c r="AD120" s="32">
        <v>20</v>
      </c>
      <c r="AE120" s="32">
        <v>20</v>
      </c>
      <c r="AF120" s="32">
        <v>8</v>
      </c>
      <c r="AG120" s="32">
        <v>20</v>
      </c>
      <c r="AH120" s="32">
        <v>8</v>
      </c>
      <c r="AI120" s="32">
        <v>20</v>
      </c>
      <c r="AJ120" s="38"/>
      <c r="AK120" s="38"/>
      <c r="AL120" s="21"/>
      <c r="AM120" s="38"/>
      <c r="AN120" s="34"/>
      <c r="AO120" s="34"/>
      <c r="AP120" s="41"/>
    </row>
    <row r="121" spans="1:42" s="39" customFormat="1" ht="30" customHeight="1">
      <c r="A121" s="29">
        <f t="shared" si="23"/>
        <v>120.11900000000054</v>
      </c>
      <c r="B121" s="30" t="s">
        <v>55</v>
      </c>
      <c r="C121" s="31" t="s">
        <v>56</v>
      </c>
      <c r="D121" s="32" t="s">
        <v>141</v>
      </c>
      <c r="E121" s="34" t="s">
        <v>144</v>
      </c>
      <c r="F121" s="32" t="s">
        <v>53</v>
      </c>
      <c r="G121" s="33" t="s">
        <v>76</v>
      </c>
      <c r="H121" s="35">
        <v>43831</v>
      </c>
      <c r="I121" s="35">
        <v>43861</v>
      </c>
      <c r="J121" s="16" t="str">
        <f t="shared" si="38"/>
        <v>01.01.20 - 31.01.20 (1 months)</v>
      </c>
      <c r="K121" s="17" t="s">
        <v>51</v>
      </c>
      <c r="L121" s="18">
        <v>1500</v>
      </c>
      <c r="M121" s="18">
        <v>2300</v>
      </c>
      <c r="N121" s="36">
        <f t="shared" si="39"/>
        <v>8</v>
      </c>
      <c r="O121" s="18">
        <v>1500</v>
      </c>
      <c r="P121" s="18">
        <v>2300</v>
      </c>
      <c r="Q121" s="36">
        <f t="shared" si="40"/>
        <v>8</v>
      </c>
      <c r="R121" s="18">
        <v>1500</v>
      </c>
      <c r="S121" s="18">
        <v>2300</v>
      </c>
      <c r="T121" s="40">
        <f t="shared" si="41"/>
        <v>8</v>
      </c>
      <c r="U121" s="32">
        <f>25.2*20</f>
        <v>504</v>
      </c>
      <c r="V121" s="32">
        <v>0</v>
      </c>
      <c r="W121" s="37">
        <v>0</v>
      </c>
      <c r="X121" s="19"/>
      <c r="Y121" s="32"/>
      <c r="Z121" s="32"/>
      <c r="AA121" s="32"/>
      <c r="AB121" s="32"/>
      <c r="AC121" s="32">
        <v>8</v>
      </c>
      <c r="AD121" s="32">
        <v>20</v>
      </c>
      <c r="AE121" s="32">
        <v>20</v>
      </c>
      <c r="AF121" s="32">
        <v>8</v>
      </c>
      <c r="AG121" s="32">
        <v>20</v>
      </c>
      <c r="AH121" s="32">
        <v>8</v>
      </c>
      <c r="AI121" s="32">
        <v>20</v>
      </c>
      <c r="AJ121" s="38"/>
      <c r="AK121" s="38"/>
      <c r="AL121" s="21"/>
      <c r="AM121" s="38"/>
      <c r="AN121" s="34"/>
      <c r="AO121" s="34"/>
      <c r="AP121" s="41"/>
    </row>
    <row r="123" spans="1:42">
      <c r="A123" s="77" t="s">
        <v>146</v>
      </c>
      <c r="B123" s="59" t="s">
        <v>147</v>
      </c>
      <c r="C123" s="60"/>
      <c r="D123" s="80" t="s">
        <v>148</v>
      </c>
      <c r="E123" s="80"/>
      <c r="F123" s="80"/>
      <c r="G123" s="81"/>
    </row>
    <row r="124" spans="1:42" ht="26.25">
      <c r="A124" s="78"/>
      <c r="B124" s="82">
        <v>1</v>
      </c>
      <c r="C124" s="84" t="s">
        <v>149</v>
      </c>
      <c r="D124" s="85"/>
      <c r="E124" s="61">
        <v>1.1000000000000001</v>
      </c>
      <c r="F124" s="62" t="s">
        <v>150</v>
      </c>
      <c r="G124" s="63"/>
    </row>
    <row r="125" spans="1:42">
      <c r="A125" s="78"/>
      <c r="B125" s="83"/>
      <c r="C125" s="86"/>
      <c r="D125" s="87"/>
      <c r="E125" s="64">
        <v>1.2</v>
      </c>
      <c r="F125" s="65" t="s">
        <v>151</v>
      </c>
      <c r="G125" s="66"/>
    </row>
    <row r="126" spans="1:42">
      <c r="A126" s="78"/>
      <c r="B126" s="83"/>
      <c r="C126" s="86"/>
      <c r="D126" s="87"/>
      <c r="E126" s="64">
        <v>1.3</v>
      </c>
      <c r="F126" s="65" t="s">
        <v>152</v>
      </c>
      <c r="G126" s="66"/>
    </row>
    <row r="127" spans="1:42">
      <c r="A127" s="78"/>
      <c r="B127" s="83"/>
      <c r="C127" s="88"/>
      <c r="D127" s="89"/>
      <c r="E127" s="67">
        <v>1.4</v>
      </c>
      <c r="F127" s="68" t="s">
        <v>153</v>
      </c>
      <c r="G127" s="69"/>
    </row>
    <row r="128" spans="1:42">
      <c r="A128" s="78"/>
      <c r="B128" s="70">
        <v>2</v>
      </c>
      <c r="C128" s="90" t="s">
        <v>154</v>
      </c>
      <c r="D128" s="91"/>
      <c r="F128" s="71"/>
      <c r="G128" s="66"/>
    </row>
    <row r="129" spans="1:7">
      <c r="A129" s="78"/>
      <c r="B129" s="70">
        <v>3</v>
      </c>
      <c r="C129" s="92" t="s">
        <v>155</v>
      </c>
      <c r="D129" s="93"/>
      <c r="F129" s="71"/>
      <c r="G129" s="66"/>
    </row>
    <row r="130" spans="1:7">
      <c r="A130" s="78"/>
      <c r="B130" s="70">
        <v>4</v>
      </c>
      <c r="C130" s="92" t="s">
        <v>156</v>
      </c>
      <c r="D130" s="93"/>
      <c r="F130" s="71"/>
      <c r="G130" s="66"/>
    </row>
    <row r="131" spans="1:7">
      <c r="A131" s="79"/>
      <c r="B131" s="72">
        <v>5</v>
      </c>
      <c r="C131" s="73" t="s">
        <v>157</v>
      </c>
      <c r="D131" s="74"/>
      <c r="E131" s="75"/>
      <c r="F131" s="75"/>
      <c r="G131" s="76"/>
    </row>
  </sheetData>
  <mergeCells count="40">
    <mergeCell ref="AN3:AO3"/>
    <mergeCell ref="AN2:AO2"/>
    <mergeCell ref="AP2:AP4"/>
    <mergeCell ref="L3:N3"/>
    <mergeCell ref="O3:Q3"/>
    <mergeCell ref="R3:T3"/>
    <mergeCell ref="U3:U4"/>
    <mergeCell ref="V3:V4"/>
    <mergeCell ref="W3:W4"/>
    <mergeCell ref="Y3:Y4"/>
    <mergeCell ref="Z3:Z4"/>
    <mergeCell ref="Y2:AB2"/>
    <mergeCell ref="AC2:AI3"/>
    <mergeCell ref="AJ2:AJ4"/>
    <mergeCell ref="AK2:AK4"/>
    <mergeCell ref="AL2:AL4"/>
    <mergeCell ref="AM2:AM4"/>
    <mergeCell ref="AA3:AA4"/>
    <mergeCell ref="AB3:AB4"/>
    <mergeCell ref="I2:I4"/>
    <mergeCell ref="J2:J4"/>
    <mergeCell ref="K2:K4"/>
    <mergeCell ref="L2:T2"/>
    <mergeCell ref="U2:W2"/>
    <mergeCell ref="X2:X4"/>
    <mergeCell ref="H2:H4"/>
    <mergeCell ref="A2:A4"/>
    <mergeCell ref="B2:B4"/>
    <mergeCell ref="C2:C4"/>
    <mergeCell ref="D2:D4"/>
    <mergeCell ref="E2:E4"/>
    <mergeCell ref="F2:F4"/>
    <mergeCell ref="G2:G4"/>
    <mergeCell ref="A123:A131"/>
    <mergeCell ref="D123:G123"/>
    <mergeCell ref="B124:B127"/>
    <mergeCell ref="C124:D127"/>
    <mergeCell ref="C128:D128"/>
    <mergeCell ref="C129:D129"/>
    <mergeCell ref="C130:D130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TR120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Rice, Andrew</dc:creator>
  <cp:lastModifiedBy>Rice, Andrew</cp:lastModifiedBy>
  <dcterms:created xsi:type="dcterms:W3CDTF">2019-12-13T10:56:48Z</dcterms:created>
  <dcterms:modified xsi:type="dcterms:W3CDTF">2019-12-13T13:00:39Z</dcterms:modified>
</cp:coreProperties>
</file>