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14 - Received June 2019\Post Tender Report\"/>
    </mc:Choice>
  </mc:AlternateContent>
  <workbookProtection workbookAlgorithmName="SHA-512" workbookHashValue="1AZcjG2fwqHa18P1ulDCXhzFcph9BFCE/qm85anjSlAVwsV9BUaQ3cm+2RmAS8a8tNQv948xebUZXki0hXWPqA==" workbookSaltValue="S0z2qFInYYbdVsVuhFREWQ==" workbookSpinCount="100000" lockStructure="1"/>
  <bookViews>
    <workbookView xWindow="0" yWindow="0" windowWidth="20490" windowHeight="6930"/>
  </bookViews>
  <sheets>
    <sheet name="Sheet1" sheetId="1" r:id="rId1"/>
  </sheets>
  <externalReferences>
    <externalReference r:id="rId2"/>
    <externalReference r:id="rId3"/>
  </externalReferences>
  <definedNames>
    <definedName name="EFA">'[1]Drop down boxes'!$N$2:$N$7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1" i="1" l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AH25" i="1"/>
  <c r="AF25" i="1"/>
  <c r="AC25" i="1"/>
  <c r="U25" i="1"/>
  <c r="J25" i="1"/>
  <c r="AH24" i="1"/>
  <c r="AF24" i="1"/>
  <c r="AC24" i="1"/>
  <c r="U24" i="1"/>
  <c r="J24" i="1"/>
  <c r="AF23" i="1"/>
  <c r="AC23" i="1"/>
  <c r="U23" i="1"/>
  <c r="T23" i="1"/>
  <c r="Q23" i="1"/>
  <c r="N23" i="1"/>
  <c r="J23" i="1"/>
  <c r="U22" i="1"/>
  <c r="T22" i="1"/>
  <c r="Q22" i="1"/>
  <c r="N22" i="1"/>
  <c r="J22" i="1"/>
  <c r="AH21" i="1"/>
  <c r="T21" i="1"/>
  <c r="Q21" i="1"/>
  <c r="N21" i="1"/>
  <c r="J21" i="1"/>
  <c r="AF20" i="1"/>
  <c r="AC20" i="1"/>
  <c r="U20" i="1"/>
  <c r="T20" i="1"/>
  <c r="Q20" i="1"/>
  <c r="N20" i="1"/>
  <c r="J20" i="1"/>
  <c r="AH19" i="1"/>
  <c r="U19" i="1"/>
  <c r="T19" i="1"/>
  <c r="Q19" i="1"/>
  <c r="N19" i="1"/>
  <c r="J19" i="1"/>
  <c r="AH18" i="1"/>
  <c r="U18" i="1"/>
  <c r="J18" i="1"/>
  <c r="AH17" i="1"/>
  <c r="AF17" i="1"/>
  <c r="AC17" i="1"/>
  <c r="U17" i="1"/>
  <c r="J17" i="1"/>
  <c r="AH16" i="1"/>
  <c r="J16" i="1"/>
  <c r="AH15" i="1"/>
  <c r="AF15" i="1"/>
  <c r="AC15" i="1"/>
  <c r="U15" i="1"/>
  <c r="J15" i="1"/>
  <c r="AH14" i="1"/>
  <c r="U14" i="1"/>
  <c r="J14" i="1"/>
  <c r="AH13" i="1"/>
  <c r="AF13" i="1"/>
  <c r="AC13" i="1"/>
  <c r="U13" i="1"/>
  <c r="J13" i="1"/>
  <c r="J12" i="1"/>
  <c r="J11" i="1"/>
  <c r="J10" i="1"/>
  <c r="J9" i="1"/>
  <c r="J8" i="1"/>
  <c r="J7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T6" i="1"/>
  <c r="Q6" i="1"/>
  <c r="N6" i="1"/>
  <c r="E6" i="1"/>
  <c r="A6" i="1"/>
  <c r="T5" i="1"/>
  <c r="Q5" i="1"/>
  <c r="N5" i="1"/>
  <c r="I5" i="1"/>
  <c r="I6" i="1" s="1"/>
  <c r="H5" i="1"/>
  <c r="H6" i="1" s="1"/>
  <c r="J6" i="1" l="1"/>
  <c r="J5" i="1"/>
</calcChain>
</file>

<file path=xl/comments1.xml><?xml version="1.0" encoding="utf-8"?>
<comments xmlns="http://schemas.openxmlformats.org/spreadsheetml/2006/main">
  <authors>
    <author>National Grid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Unit listed in the Framework agreement</t>
        </r>
      </text>
    </comment>
    <comment ref="AJ2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If you are looking to add volume please indicate by entering YES in this column</t>
        </r>
      </text>
    </comment>
    <comment ref="AK2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Please enter the awarded tender line that you wish to stack volume onto</t>
        </r>
      </text>
    </comment>
    <comment ref="AL2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Please clearly indicate with capital letters which bids are part of an all or nothing bids . </t>
        </r>
      </text>
    </comment>
    <comment ref="AP2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Please indicate any additional information here.  Eg. ramping, ambient temp requirements, mutually exclusive tenders </t>
        </r>
      </text>
    </comment>
    <comment ref="U3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please check that the amount entered is £/hour</t>
        </r>
      </text>
    </comment>
    <comment ref="V3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please check that the amount entered is £/hour</t>
        </r>
      </text>
    </comment>
    <comment ref="Y3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The part load point range need to be between the Min MEL and Maximum SEL stated in column AC and AD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The part load point range need to be between the Min MEL and Maximum SEL stated in column AC and AD</t>
        </r>
      </text>
    </comment>
    <comment ref="AD4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only whole MW to be entered into the 0.5 column</t>
        </r>
      </text>
    </comment>
    <comment ref="AG4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only whole MW to be entered into the 0.5 column</t>
        </r>
      </text>
    </comment>
    <comment ref="AI4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only whole MW to be entered into the 0.5 column</t>
        </r>
      </text>
    </comment>
    <comment ref="AO4" authorId="0" shapeId="0">
      <text>
        <r>
          <rPr>
            <b/>
            <sz val="9"/>
            <color indexed="81"/>
            <rFont val="Tahoma"/>
            <family val="2"/>
          </rPr>
          <t>National Grid:</t>
        </r>
        <r>
          <rPr>
            <sz val="9"/>
            <color indexed="81"/>
            <rFont val="Tahoma"/>
            <family val="2"/>
          </rPr>
          <t xml:space="preserve">
Only whole MW to be entered into this column</t>
        </r>
      </text>
    </comment>
  </commentList>
</comments>
</file>

<file path=xl/sharedStrings.xml><?xml version="1.0" encoding="utf-8"?>
<sst xmlns="http://schemas.openxmlformats.org/spreadsheetml/2006/main" count="995" uniqueCount="186">
  <si>
    <t>Tender Ref</t>
  </si>
  <si>
    <t>Status</t>
  </si>
  <si>
    <t xml:space="preserve">Rejection Code </t>
  </si>
  <si>
    <t>Company Name</t>
  </si>
  <si>
    <t>Tendered Unit 
(BMU/Unit ID)</t>
  </si>
  <si>
    <t>TO connection  /  DNO connection</t>
  </si>
  <si>
    <t>Generation Type</t>
  </si>
  <si>
    <t>Start Date</t>
  </si>
  <si>
    <t>End Date</t>
  </si>
  <si>
    <t>Tendered Period 
(dd.mm.yy - dd.mm.yy)</t>
  </si>
  <si>
    <t>Applicable FFR Capability Data Table</t>
  </si>
  <si>
    <t>Tendered Frames per Service Day</t>
  </si>
  <si>
    <t>Tendered Prices***</t>
  </si>
  <si>
    <r>
      <t xml:space="preserve">BMUs  Only - Applicable Balancing Service         </t>
    </r>
    <r>
      <rPr>
        <sz val="10"/>
        <color theme="0"/>
        <rFont val="Arial"/>
        <family val="2"/>
      </rPr>
      <t xml:space="preserve">  (i.e. ABSVD Imbalance) YES/NO</t>
    </r>
  </si>
  <si>
    <t>Dynamic Providers Only</t>
  </si>
  <si>
    <t>Dynamic Providers only</t>
  </si>
  <si>
    <t>Please indicate as per detail change provision if you are adding volume</t>
  </si>
  <si>
    <t>Please state the accepted tender that you are stacking onto</t>
  </si>
  <si>
    <t>Please state if this is an all or nothing bid.
Clearly reference what lines are included in each all or nothing bid</t>
  </si>
  <si>
    <t xml:space="preserve">Please indicate if this is a mutually exclusive tender </t>
  </si>
  <si>
    <t xml:space="preserve">Non-Dynamic Providers  </t>
  </si>
  <si>
    <t xml:space="preserve">Comments </t>
  </si>
  <si>
    <t>Working Days 
(Mon-Fri)</t>
  </si>
  <si>
    <t>Saturdays</t>
  </si>
  <si>
    <t>Sundays/Bank Holidays</t>
  </si>
  <si>
    <t>Availability Fee (£/h)</t>
  </si>
  <si>
    <t>Nomination Fee (£/h)</t>
  </si>
  <si>
    <t>Window Initiation Fee (£/window)</t>
  </si>
  <si>
    <t>Maximum Part Load Point (MW)</t>
  </si>
  <si>
    <t>Minimum Part Load Point (MW)</t>
  </si>
  <si>
    <t>Minimum MEL (MW)</t>
  </si>
  <si>
    <t>Maximum SEL (MW)</t>
  </si>
  <si>
    <t>Volume of Response Tendered</t>
  </si>
  <si>
    <t>From</t>
  </si>
  <si>
    <t>To</t>
  </si>
  <si>
    <t>Duration (h)</t>
  </si>
  <si>
    <t>Primary Response (max.) @ 0.2Hz (MW)</t>
  </si>
  <si>
    <t>Primary Response (max.) @ 0.5Hz (MW)</t>
  </si>
  <si>
    <t>Primary Response (max.) @ 0.8Hz (MW)</t>
  </si>
  <si>
    <t>Secondary Response (max.) @ 0.2/0.2Hz (MW)</t>
  </si>
  <si>
    <t>Secondary Response (max.) @ 0.5/0.5Hz (MW)</t>
  </si>
  <si>
    <t>High Frequency Response (max.) @ 0.2Hz (MW)</t>
  </si>
  <si>
    <t>High Frequency Response (max.) @ 0.5Hz (MW)</t>
  </si>
  <si>
    <t>Automatic Response Energy Deliverable by 10s (MW)</t>
  </si>
  <si>
    <t>Automatic Response Energy Deliverable by 30s (MW)</t>
  </si>
  <si>
    <t>Example Company</t>
  </si>
  <si>
    <t>Ex-FFR-1</t>
  </si>
  <si>
    <t>TO connection</t>
  </si>
  <si>
    <t>Wind</t>
  </si>
  <si>
    <t>Yes</t>
  </si>
  <si>
    <t xml:space="preserve">As per FFR framework agreement </t>
  </si>
  <si>
    <t>-</t>
  </si>
  <si>
    <t>DNO connection</t>
  </si>
  <si>
    <t>Gas</t>
  </si>
  <si>
    <t>Rejected</t>
  </si>
  <si>
    <t>Orsted ESS Mersey Limited</t>
  </si>
  <si>
    <t>CRSSB-1</t>
  </si>
  <si>
    <t>DSF: Storage (onsite)</t>
  </si>
  <si>
    <t>EDF Energy Customers Limited</t>
  </si>
  <si>
    <t>EDFE-1</t>
  </si>
  <si>
    <t>DSF: Storage (for export)</t>
  </si>
  <si>
    <t>A</t>
  </si>
  <si>
    <t>Accepted</t>
  </si>
  <si>
    <t>n/a</t>
  </si>
  <si>
    <t xml:space="preserve">as per FFR framework agreement </t>
  </si>
  <si>
    <t>B</t>
  </si>
  <si>
    <t>C</t>
  </si>
  <si>
    <t>BESS HoldCo 3 Ltd</t>
  </si>
  <si>
    <t>DBESSA-33</t>
  </si>
  <si>
    <t>Battery</t>
  </si>
  <si>
    <t xml:space="preserve"> </t>
  </si>
  <si>
    <t>DBESSC-33</t>
  </si>
  <si>
    <t>DBESSF-33</t>
  </si>
  <si>
    <t>BESS HoldCo 4 Ltd</t>
  </si>
  <si>
    <t>DBESSA-44</t>
  </si>
  <si>
    <t>D</t>
  </si>
  <si>
    <t>Not to be / cannot be accepted with E or F</t>
  </si>
  <si>
    <t>E</t>
  </si>
  <si>
    <t>Cannot be accepted with D</t>
  </si>
  <si>
    <t>F</t>
  </si>
  <si>
    <t>DBESSB-44</t>
  </si>
  <si>
    <t>G</t>
  </si>
  <si>
    <t>DBESSE-44</t>
  </si>
  <si>
    <t>H</t>
  </si>
  <si>
    <t>City Energy Management Services Ltd.</t>
  </si>
  <si>
    <t>CMFH-1</t>
  </si>
  <si>
    <t>DSF: Load response</t>
  </si>
  <si>
    <t>CMFH-2</t>
  </si>
  <si>
    <t/>
  </si>
  <si>
    <t>REstore Flexpond UK Ltd</t>
  </si>
  <si>
    <t>REST-1</t>
  </si>
  <si>
    <t>Multiple Fuel Type</t>
  </si>
  <si>
    <t>Equinicity</t>
  </si>
  <si>
    <t>NKEQ-6</t>
  </si>
  <si>
    <t>hybrid</t>
  </si>
  <si>
    <t>Noriker Unity</t>
  </si>
  <si>
    <t>NKPU-5</t>
  </si>
  <si>
    <t>yes</t>
  </si>
  <si>
    <t>Energy Pool</t>
  </si>
  <si>
    <t>EPFFR-1</t>
  </si>
  <si>
    <t>Mutually exclusive of B</t>
  </si>
  <si>
    <t>Mutually exclusive of A</t>
  </si>
  <si>
    <t>Centrica Brigg Ltd</t>
  </si>
  <si>
    <t>ROOSB-1</t>
  </si>
  <si>
    <t>Open Energi Limited</t>
  </si>
  <si>
    <t>OPEN-1</t>
  </si>
  <si>
    <t>OPEN-2</t>
  </si>
  <si>
    <t>KiWi Power Ltd</t>
  </si>
  <si>
    <t>KIWID-1</t>
  </si>
  <si>
    <t>KIWIE-1</t>
  </si>
  <si>
    <t>KIWIS-1</t>
  </si>
  <si>
    <t>GridBeyond Limited</t>
  </si>
  <si>
    <t>GBND-1</t>
  </si>
  <si>
    <t>H for 30 mins only</t>
  </si>
  <si>
    <t>ENDSR-1</t>
  </si>
  <si>
    <t>Limejump Ltd</t>
  </si>
  <si>
    <t>LJDYN-6</t>
  </si>
  <si>
    <t>H only for 30 mins</t>
  </si>
  <si>
    <t>LJDYP-2</t>
  </si>
  <si>
    <t>mutually exclusive with 114.065, 114.066</t>
  </si>
  <si>
    <t>mutually exclusive with 114.064, 114.066</t>
  </si>
  <si>
    <t>mutually exclusive with 114.064, 114.065</t>
  </si>
  <si>
    <t>Limejump Energy Ltd</t>
  </si>
  <si>
    <t>AG-BLIM02</t>
  </si>
  <si>
    <t>LJDYN-2</t>
  </si>
  <si>
    <t>AG-ELIM02</t>
  </si>
  <si>
    <t>AG-HLIM01</t>
  </si>
  <si>
    <t>AG-FLIM01</t>
  </si>
  <si>
    <t>LJFFR-2</t>
  </si>
  <si>
    <t>DSF: Distributed generation (for export)</t>
  </si>
  <si>
    <t>LJFFR-1</t>
  </si>
  <si>
    <t>First Renewable Alpha Limited</t>
  </si>
  <si>
    <t>TREGN-1</t>
  </si>
  <si>
    <t>Diesel</t>
  </si>
  <si>
    <t>Mutually exclusive to 114.082</t>
  </si>
  <si>
    <t>Mutually exclusive to 114.82</t>
  </si>
  <si>
    <t>Mutually exclusive to 114.081</t>
  </si>
  <si>
    <t>Mutually exclusive to 114.81</t>
  </si>
  <si>
    <t>Flexitricity Limited</t>
  </si>
  <si>
    <t>AG-EFLX01</t>
  </si>
  <si>
    <t>Peak Gen Power Ltd</t>
  </si>
  <si>
    <t>PGFFR-8</t>
  </si>
  <si>
    <t>Mutually exclusive to 114.086</t>
  </si>
  <si>
    <t>Mutually exclusive to 114.085</t>
  </si>
  <si>
    <t>PETDAG-1</t>
  </si>
  <si>
    <t xml:space="preserve">Upside Energy </t>
  </si>
  <si>
    <t>UPEN-1</t>
  </si>
  <si>
    <t>Arenko Desert Sensation Limited</t>
  </si>
  <si>
    <t>ARNKB-1</t>
  </si>
  <si>
    <t>NO</t>
  </si>
  <si>
    <t>Creyke Beck Storage Limited</t>
  </si>
  <si>
    <t>CREY-1</t>
  </si>
  <si>
    <t>DNO Connection</t>
  </si>
  <si>
    <t>Cannot be accepted with bid B and C</t>
  </si>
  <si>
    <t>Cannot be accepted with bid A and C</t>
  </si>
  <si>
    <t>Cannot be accepted with bid A and B</t>
  </si>
  <si>
    <t>ATTUNE ENERGY</t>
  </si>
  <si>
    <t>ERNES-1</t>
  </si>
  <si>
    <t>Bio Fuel</t>
  </si>
  <si>
    <t>FLEXIBLE GENERATION</t>
  </si>
  <si>
    <t>CRMU-1</t>
  </si>
  <si>
    <t xml:space="preserve">PRECISE ENERGY </t>
  </si>
  <si>
    <t>STOWA-1</t>
  </si>
  <si>
    <t>VALENCE POWER</t>
  </si>
  <si>
    <t>STOWB-1</t>
  </si>
  <si>
    <t>BALANCE POWER</t>
  </si>
  <si>
    <t>IPSWA-1</t>
  </si>
  <si>
    <t>EQUIVALENCE ENERGY</t>
  </si>
  <si>
    <t>IPSWB-1</t>
  </si>
  <si>
    <t>npower Ltd</t>
  </si>
  <si>
    <t>NPFRD-1</t>
  </si>
  <si>
    <t>mutually exclusive from 114.105</t>
  </si>
  <si>
    <t>mutually exclusive from 114.103 &amp; 114.104</t>
  </si>
  <si>
    <t>Rejection Codes</t>
  </si>
  <si>
    <t>Code</t>
  </si>
  <si>
    <t>Reason</t>
  </si>
  <si>
    <t>Beneficial</t>
  </si>
  <si>
    <t>Req. satisifed by more beneficial bids</t>
  </si>
  <si>
    <t>No outstanding req.</t>
  </si>
  <si>
    <t>Desired procurement volume already met</t>
  </si>
  <si>
    <t>Formed part of AON. Not collectively beneficial</t>
  </si>
  <si>
    <t>Price not beneificial across tendered period</t>
  </si>
  <si>
    <t>Does not meet tender prerequisites</t>
  </si>
  <si>
    <t>Multiple tenders received for the same unit</t>
  </si>
  <si>
    <t>Beyond desired procument volume</t>
  </si>
  <si>
    <t>Indication of FFR results for tender round 114, accepted tenders will be officially notified via an issued acceptance letter.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</si>
</sst>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2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Hel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i/>
      <sz val="11"/>
      <name val="Calibri"/>
      <family val="2"/>
      <scheme val="minor"/>
    </font>
    <font>
      <b/>
      <i/>
      <sz val="10"/>
      <name val="Hel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i/>
      <sz val="1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rgb="FF000000"/>
      <name val="Arial"/>
      <family val="2"/>
      <charset val="1"/>
    </font>
    <font>
      <b/>
      <i/>
      <sz val="10"/>
      <name val="Arial"/>
      <family val="2"/>
      <charset val="1"/>
    </font>
    <font>
      <sz val="10"/>
      <color rgb="FF000000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79C1"/>
        <bgColor indexed="64"/>
      </patternFill>
    </fill>
    <fill>
      <patternFill patternType="solid">
        <fgColor rgb="FFE64097"/>
        <bgColor indexed="64"/>
      </patternFill>
    </fill>
    <fill>
      <patternFill patternType="solid">
        <fgColor rgb="FFF8901E"/>
        <bgColor indexed="64"/>
      </patternFill>
    </fill>
    <fill>
      <patternFill patternType="solid">
        <fgColor rgb="FF6A2C9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3">
    <xf numFmtId="0" fontId="0" fillId="0" borderId="0" xfId="0"/>
    <xf numFmtId="0" fontId="8" fillId="4" borderId="9" xfId="0" applyNumberFormat="1" applyFont="1" applyFill="1" applyBorder="1" applyAlignment="1" applyProtection="1">
      <alignment horizontal="center" vertical="center" wrapText="1"/>
      <protection hidden="1"/>
    </xf>
    <xf numFmtId="49" fontId="8" fillId="4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3" borderId="9" xfId="0" applyFont="1" applyFill="1" applyBorder="1" applyAlignment="1" applyProtection="1">
      <alignment horizontal="center" vertical="center" wrapText="1"/>
      <protection hidden="1"/>
    </xf>
    <xf numFmtId="0" fontId="8" fillId="6" borderId="9" xfId="0" applyFont="1" applyFill="1" applyBorder="1" applyAlignment="1" applyProtection="1">
      <alignment horizontal="center" vertical="center" wrapText="1"/>
      <protection hidden="1"/>
    </xf>
    <xf numFmtId="164" fontId="9" fillId="7" borderId="13" xfId="0" applyNumberFormat="1" applyFont="1" applyFill="1" applyBorder="1" applyAlignment="1" applyProtection="1">
      <alignment vertical="center" wrapText="1"/>
    </xf>
    <xf numFmtId="164" fontId="9" fillId="7" borderId="13" xfId="0" applyNumberFormat="1" applyFont="1" applyFill="1" applyBorder="1" applyAlignment="1" applyProtection="1">
      <alignment horizontal="center" vertical="center" wrapText="1"/>
    </xf>
    <xf numFmtId="0" fontId="10" fillId="7" borderId="13" xfId="0" applyFont="1" applyFill="1" applyBorder="1" applyAlignment="1" applyProtection="1">
      <alignment horizontal="center" vertical="center" wrapText="1"/>
      <protection hidden="1"/>
    </xf>
    <xf numFmtId="0" fontId="11" fillId="7" borderId="13" xfId="0" applyFont="1" applyFill="1" applyBorder="1" applyAlignment="1" applyProtection="1">
      <alignment horizontal="center" vertical="center" wrapText="1"/>
      <protection hidden="1"/>
    </xf>
    <xf numFmtId="14" fontId="11" fillId="7" borderId="13" xfId="0" applyNumberFormat="1" applyFont="1" applyFill="1" applyBorder="1" applyAlignment="1" applyProtection="1">
      <alignment horizontal="center" vertical="center" wrapText="1"/>
      <protection hidden="1"/>
    </xf>
    <xf numFmtId="14" fontId="12" fillId="7" borderId="13" xfId="0" applyNumberFormat="1" applyFont="1" applyFill="1" applyBorder="1" applyAlignment="1" applyProtection="1">
      <alignment horizontal="center" vertical="center" wrapText="1"/>
      <protection hidden="1"/>
    </xf>
    <xf numFmtId="0" fontId="12" fillId="7" borderId="13" xfId="0" applyFont="1" applyFill="1" applyBorder="1" applyAlignment="1" applyProtection="1">
      <alignment horizontal="center" vertical="center" wrapText="1"/>
      <protection hidden="1"/>
    </xf>
    <xf numFmtId="0" fontId="11" fillId="7" borderId="13" xfId="0" applyNumberFormat="1" applyFont="1" applyFill="1" applyBorder="1" applyAlignment="1" applyProtection="1">
      <alignment horizontal="center" vertical="center" wrapText="1"/>
      <protection hidden="1"/>
    </xf>
    <xf numFmtId="0" fontId="12" fillId="7" borderId="13" xfId="0" quotePrefix="1" applyNumberFormat="1" applyFont="1" applyFill="1" applyBorder="1" applyAlignment="1" applyProtection="1">
      <alignment horizontal="center" vertical="center" wrapText="1"/>
      <protection hidden="1"/>
    </xf>
    <xf numFmtId="0" fontId="12" fillId="7" borderId="13" xfId="0" applyNumberFormat="1" applyFont="1" applyFill="1" applyBorder="1" applyAlignment="1" applyProtection="1">
      <alignment horizontal="center" vertical="center" wrapText="1"/>
      <protection hidden="1"/>
    </xf>
    <xf numFmtId="0" fontId="12" fillId="7" borderId="13" xfId="0" quotePrefix="1" applyFont="1" applyFill="1" applyBorder="1" applyAlignment="1" applyProtection="1">
      <alignment horizontal="center" vertical="center" wrapText="1"/>
      <protection hidden="1"/>
    </xf>
    <xf numFmtId="164" fontId="9" fillId="7" borderId="13" xfId="0" applyNumberFormat="1" applyFont="1" applyFill="1" applyBorder="1" applyAlignment="1" applyProtection="1">
      <alignment vertical="center" wrapText="1"/>
      <protection hidden="1"/>
    </xf>
    <xf numFmtId="164" fontId="9" fillId="7" borderId="13" xfId="0" applyNumberFormat="1" applyFont="1" applyFill="1" applyBorder="1" applyAlignment="1" applyProtection="1">
      <alignment horizontal="center" vertical="center" wrapText="1"/>
      <protection hidden="1"/>
    </xf>
    <xf numFmtId="164" fontId="0" fillId="0" borderId="13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165" fontId="0" fillId="0" borderId="14" xfId="0" applyNumberFormat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locked="0"/>
    </xf>
    <xf numFmtId="14" fontId="0" fillId="0" borderId="14" xfId="0" applyNumberFormat="1" applyBorder="1" applyAlignment="1" applyProtection="1">
      <alignment horizontal="center"/>
      <protection locked="0"/>
    </xf>
    <xf numFmtId="0" fontId="13" fillId="0" borderId="13" xfId="0" applyFont="1" applyFill="1" applyBorder="1" applyAlignment="1" applyProtection="1">
      <alignment horizontal="center" vertical="center" wrapText="1"/>
      <protection hidden="1"/>
    </xf>
    <xf numFmtId="0" fontId="14" fillId="0" borderId="14" xfId="0" applyFont="1" applyFill="1" applyBorder="1" applyAlignment="1" applyProtection="1">
      <alignment horizontal="center" vertical="center" wrapText="1"/>
      <protection locked="0"/>
    </xf>
    <xf numFmtId="1" fontId="11" fillId="0" borderId="14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14" xfId="0" applyNumberFormat="1" applyFill="1" applyBorder="1" applyAlignment="1" applyProtection="1">
      <alignment horizontal="center"/>
      <protection hidden="1"/>
    </xf>
    <xf numFmtId="165" fontId="0" fillId="0" borderId="14" xfId="0" applyNumberFormat="1" applyBorder="1" applyAlignment="1" applyProtection="1">
      <alignment horizontal="center"/>
      <protection locked="0"/>
    </xf>
    <xf numFmtId="0" fontId="15" fillId="0" borderId="14" xfId="0" applyFont="1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2" fillId="0" borderId="14" xfId="0" applyFont="1" applyFill="1" applyBorder="1" applyAlignment="1" applyProtection="1">
      <alignment horizontal="center" vertical="center" wrapText="1"/>
      <protection locked="0"/>
    </xf>
    <xf numFmtId="164" fontId="4" fillId="0" borderId="14" xfId="0" applyNumberFormat="1" applyFont="1" applyBorder="1" applyProtection="1">
      <protection hidden="1"/>
    </xf>
    <xf numFmtId="1" fontId="0" fillId="0" borderId="13" xfId="0" applyNumberForma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locked="0"/>
    </xf>
    <xf numFmtId="0" fontId="12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0" fontId="15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14" xfId="0" applyFill="1" applyBorder="1" applyAlignment="1" applyProtection="1">
      <alignment horizontal="center"/>
      <protection locked="0"/>
    </xf>
    <xf numFmtId="164" fontId="0" fillId="0" borderId="13" xfId="0" applyNumberFormat="1" applyFill="1" applyBorder="1" applyProtection="1">
      <protection hidden="1"/>
    </xf>
    <xf numFmtId="164" fontId="0" fillId="0" borderId="14" xfId="0" applyNumberFormat="1" applyFill="1" applyBorder="1" applyProtection="1">
      <protection hidden="1"/>
    </xf>
    <xf numFmtId="165" fontId="0" fillId="0" borderId="14" xfId="0" applyNumberFormat="1" applyFill="1" applyBorder="1" applyAlignment="1" applyProtection="1">
      <alignment horizontal="center"/>
      <protection hidden="1"/>
    </xf>
    <xf numFmtId="0" fontId="13" fillId="0" borderId="14" xfId="0" applyFont="1" applyFill="1" applyBorder="1" applyAlignment="1" applyProtection="1">
      <alignment horizontal="center" vertical="center" wrapText="1"/>
      <protection hidden="1"/>
    </xf>
    <xf numFmtId="164" fontId="4" fillId="0" borderId="13" xfId="0" applyNumberFormat="1" applyFont="1" applyBorder="1" applyProtection="1">
      <protection hidden="1"/>
    </xf>
    <xf numFmtId="165" fontId="0" fillId="0" borderId="13" xfId="0" applyNumberFormat="1" applyBorder="1" applyAlignment="1" applyProtection="1">
      <alignment horizontal="center"/>
      <protection hidden="1"/>
    </xf>
    <xf numFmtId="0" fontId="0" fillId="0" borderId="14" xfId="1" applyFont="1" applyBorder="1" applyAlignment="1" applyProtection="1">
      <alignment horizontal="center"/>
      <protection locked="0"/>
    </xf>
    <xf numFmtId="0" fontId="0" fillId="0" borderId="14" xfId="1" applyFont="1" applyFill="1" applyBorder="1" applyAlignment="1" applyProtection="1">
      <alignment horizontal="center"/>
      <protection locked="0"/>
    </xf>
    <xf numFmtId="14" fontId="0" fillId="0" borderId="14" xfId="1" applyNumberFormat="1" applyFont="1" applyBorder="1" applyAlignment="1" applyProtection="1">
      <alignment horizontal="center"/>
      <protection locked="0"/>
    </xf>
    <xf numFmtId="0" fontId="16" fillId="0" borderId="14" xfId="1" applyFont="1" applyBorder="1" applyAlignment="1" applyProtection="1">
      <alignment horizontal="center" vertical="center" wrapText="1"/>
      <protection locked="0"/>
    </xf>
    <xf numFmtId="1" fontId="17" fillId="0" borderId="14" xfId="1" applyNumberFormat="1" applyFont="1" applyBorder="1" applyAlignment="1" applyProtection="1">
      <alignment horizontal="center" vertical="center" wrapText="1"/>
      <protection locked="0"/>
    </xf>
    <xf numFmtId="1" fontId="0" fillId="0" borderId="14" xfId="1" applyNumberFormat="1" applyFont="1" applyBorder="1" applyAlignment="1" applyProtection="1">
      <alignment horizontal="center"/>
      <protection hidden="1"/>
    </xf>
    <xf numFmtId="165" fontId="0" fillId="0" borderId="14" xfId="1" applyNumberFormat="1" applyFont="1" applyBorder="1" applyAlignment="1" applyProtection="1">
      <alignment horizontal="center"/>
      <protection locked="0"/>
    </xf>
    <xf numFmtId="0" fontId="18" fillId="0" borderId="14" xfId="1" applyFont="1" applyBorder="1" applyAlignment="1" applyProtection="1">
      <alignment horizontal="center" vertical="center" wrapText="1"/>
      <protection locked="0"/>
    </xf>
    <xf numFmtId="0" fontId="0" fillId="0" borderId="14" xfId="1" applyFont="1" applyBorder="1" applyAlignment="1" applyProtection="1">
      <alignment horizontal="center" wrapText="1"/>
      <protection locked="0"/>
    </xf>
    <xf numFmtId="0" fontId="19" fillId="0" borderId="14" xfId="1" applyFont="1" applyBorder="1" applyAlignment="1" applyProtection="1">
      <alignment horizontal="center" vertical="center" wrapText="1"/>
      <protection locked="0"/>
    </xf>
    <xf numFmtId="0" fontId="0" fillId="0" borderId="13" xfId="1" applyFont="1" applyBorder="1" applyAlignment="1" applyProtection="1">
      <alignment horizontal="center"/>
      <protection locked="0"/>
    </xf>
    <xf numFmtId="1" fontId="0" fillId="0" borderId="13" xfId="1" applyNumberFormat="1" applyFont="1" applyBorder="1" applyAlignment="1" applyProtection="1">
      <alignment horizontal="center"/>
      <protection hidden="1"/>
    </xf>
    <xf numFmtId="0" fontId="19" fillId="0" borderId="13" xfId="1" applyFont="1" applyBorder="1" applyAlignment="1" applyProtection="1">
      <alignment horizontal="center" vertical="center" wrapText="1"/>
      <protection locked="0"/>
    </xf>
    <xf numFmtId="0" fontId="0" fillId="0" borderId="13" xfId="1" applyFont="1" applyBorder="1" applyAlignment="1" applyProtection="1">
      <alignment horizontal="center" wrapText="1"/>
      <protection locked="0"/>
    </xf>
    <xf numFmtId="164" fontId="4" fillId="0" borderId="14" xfId="0" applyNumberFormat="1" applyFont="1" applyFill="1" applyBorder="1" applyProtection="1">
      <protection hidden="1"/>
    </xf>
    <xf numFmtId="0" fontId="0" fillId="0" borderId="13" xfId="0" applyFill="1" applyBorder="1" applyAlignment="1" applyProtection="1">
      <alignment horizontal="center"/>
      <protection locked="0"/>
    </xf>
    <xf numFmtId="14" fontId="0" fillId="0" borderId="14" xfId="0" applyNumberFormat="1" applyFill="1" applyBorder="1" applyAlignment="1" applyProtection="1">
      <alignment horizontal="center"/>
      <protection locked="0"/>
    </xf>
    <xf numFmtId="165" fontId="0" fillId="0" borderId="14" xfId="0" applyNumberFormat="1" applyFill="1" applyBorder="1" applyAlignment="1" applyProtection="1">
      <alignment horizontal="center"/>
      <protection locked="0"/>
    </xf>
    <xf numFmtId="0" fontId="0" fillId="0" borderId="14" xfId="0" applyFill="1" applyBorder="1" applyAlignment="1" applyProtection="1">
      <alignment horizontal="center" wrapText="1"/>
      <protection locked="0"/>
    </xf>
    <xf numFmtId="0" fontId="0" fillId="0" borderId="13" xfId="0" applyFill="1" applyBorder="1" applyAlignment="1" applyProtection="1">
      <alignment horizontal="center" wrapText="1"/>
      <protection locked="0"/>
    </xf>
    <xf numFmtId="0" fontId="14" fillId="0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1" fontId="11" fillId="0" borderId="14" xfId="0" applyNumberFormat="1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165" fontId="0" fillId="0" borderId="13" xfId="0" applyNumberFormat="1" applyFill="1" applyBorder="1" applyAlignment="1" applyProtection="1">
      <alignment horizontal="center"/>
      <protection hidden="1"/>
    </xf>
    <xf numFmtId="164" fontId="4" fillId="0" borderId="13" xfId="0" applyNumberFormat="1" applyFont="1" applyFill="1" applyBorder="1" applyProtection="1">
      <protection hidden="1"/>
    </xf>
    <xf numFmtId="164" fontId="0" fillId="0" borderId="13" xfId="0" applyNumberFormat="1" applyFont="1" applyFill="1" applyBorder="1" applyProtection="1">
      <protection hidden="1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left" vertical="top" wrapText="1"/>
      <protection locked="0"/>
    </xf>
    <xf numFmtId="0" fontId="4" fillId="0" borderId="0" xfId="0" applyFont="1"/>
    <xf numFmtId="0" fontId="23" fillId="2" borderId="13" xfId="0" applyFont="1" applyFill="1" applyBorder="1" applyAlignment="1" applyProtection="1">
      <alignment horizontal="center"/>
    </xf>
    <xf numFmtId="0" fontId="24" fillId="2" borderId="6" xfId="0" applyFont="1" applyFill="1" applyBorder="1" applyAlignment="1" applyProtection="1">
      <alignment horizontal="center"/>
    </xf>
    <xf numFmtId="0" fontId="25" fillId="0" borderId="2" xfId="0" applyFont="1" applyBorder="1" applyAlignment="1" applyProtection="1">
      <alignment horizontal="left" wrapText="1"/>
    </xf>
    <xf numFmtId="0" fontId="26" fillId="0" borderId="6" xfId="0" applyFont="1" applyBorder="1" applyAlignment="1" applyProtection="1">
      <alignment horizontal="left" wrapText="1"/>
    </xf>
    <xf numFmtId="0" fontId="0" fillId="0" borderId="1" xfId="0" applyFont="1" applyBorder="1" applyAlignment="1" applyProtection="1">
      <alignment horizontal="center"/>
    </xf>
    <xf numFmtId="0" fontId="25" fillId="0" borderId="9" xfId="0" applyFont="1" applyBorder="1" applyAlignment="1" applyProtection="1">
      <alignment horizontal="left"/>
    </xf>
    <xf numFmtId="0" fontId="26" fillId="0" borderId="15" xfId="0" applyFont="1" applyBorder="1" applyAlignment="1" applyProtection="1">
      <alignment horizontal="left"/>
    </xf>
    <xf numFmtId="0" fontId="0" fillId="0" borderId="8" xfId="0" applyFont="1" applyBorder="1" applyAlignment="1" applyProtection="1">
      <alignment horizontal="center"/>
    </xf>
    <xf numFmtId="0" fontId="25" fillId="0" borderId="14" xfId="0" applyFont="1" applyBorder="1" applyAlignment="1" applyProtection="1">
      <alignment horizontal="left"/>
    </xf>
    <xf numFmtId="0" fontId="26" fillId="0" borderId="10" xfId="0" applyFont="1" applyBorder="1" applyAlignment="1" applyProtection="1">
      <alignment horizontal="left"/>
    </xf>
    <xf numFmtId="0" fontId="0" fillId="0" borderId="12" xfId="0" applyFont="1" applyBorder="1" applyAlignment="1" applyProtection="1">
      <alignment horizontal="center"/>
    </xf>
    <xf numFmtId="0" fontId="25" fillId="0" borderId="9" xfId="0" applyFont="1" applyFill="1" applyBorder="1" applyAlignment="1" applyProtection="1">
      <alignment vertical="center"/>
    </xf>
    <xf numFmtId="0" fontId="26" fillId="0" borderId="0" xfId="0" applyFont="1" applyBorder="1" applyAlignment="1" applyProtection="1">
      <alignment vertical="center"/>
    </xf>
    <xf numFmtId="0" fontId="0" fillId="0" borderId="0" xfId="0" applyBorder="1" applyProtection="1"/>
    <xf numFmtId="0" fontId="0" fillId="0" borderId="0" xfId="0" applyFont="1" applyBorder="1" applyAlignment="1" applyProtection="1">
      <alignment horizontal="center"/>
    </xf>
    <xf numFmtId="0" fontId="2" fillId="0" borderId="14" xfId="0" applyFont="1" applyBorder="1" applyProtection="1">
      <protection hidden="1"/>
    </xf>
    <xf numFmtId="0" fontId="27" fillId="0" borderId="11" xfId="0" applyFont="1" applyFill="1" applyBorder="1" applyProtection="1">
      <protection locked="0"/>
    </xf>
    <xf numFmtId="0" fontId="27" fillId="0" borderId="12" xfId="0" applyFont="1" applyFill="1" applyBorder="1" applyProtection="1">
      <protection locked="0"/>
    </xf>
    <xf numFmtId="0" fontId="14" fillId="8" borderId="13" xfId="0" applyFont="1" applyFill="1" applyBorder="1" applyAlignment="1" applyProtection="1">
      <alignment horizontal="center" vertical="center" wrapText="1"/>
      <protection locked="0" hidden="1"/>
    </xf>
    <xf numFmtId="0" fontId="8" fillId="6" borderId="3" xfId="0" applyFont="1" applyFill="1" applyBorder="1" applyAlignment="1" applyProtection="1">
      <alignment horizontal="center" vertical="center"/>
      <protection hidden="1"/>
    </xf>
    <xf numFmtId="0" fontId="8" fillId="6" borderId="5" xfId="0" applyFont="1" applyFill="1" applyBorder="1" applyAlignment="1" applyProtection="1">
      <alignment horizontal="center" vertical="center"/>
      <protection hidden="1"/>
    </xf>
    <xf numFmtId="164" fontId="22" fillId="2" borderId="6" xfId="0" applyNumberFormat="1" applyFont="1" applyFill="1" applyBorder="1" applyAlignment="1" applyProtection="1">
      <alignment horizontal="center" vertical="center" textRotation="90"/>
    </xf>
    <xf numFmtId="164" fontId="22" fillId="2" borderId="15" xfId="0" applyNumberFormat="1" applyFont="1" applyFill="1" applyBorder="1" applyAlignment="1" applyProtection="1">
      <alignment horizontal="center" vertical="center" textRotation="90"/>
    </xf>
    <xf numFmtId="0" fontId="0" fillId="0" borderId="10" xfId="0" applyBorder="1" applyAlignment="1"/>
    <xf numFmtId="0" fontId="23" fillId="2" borderId="7" xfId="0" applyFont="1" applyFill="1" applyBorder="1" applyAlignment="1" applyProtection="1">
      <alignment horizontal="center"/>
    </xf>
    <xf numFmtId="0" fontId="23" fillId="2" borderId="1" xfId="0" applyFont="1" applyFill="1" applyBorder="1" applyAlignment="1" applyProtection="1">
      <alignment horizontal="center"/>
    </xf>
    <xf numFmtId="0" fontId="25" fillId="0" borderId="2" xfId="0" applyFont="1" applyFill="1" applyBorder="1" applyAlignment="1" applyProtection="1">
      <alignment horizontal="right" vertical="center"/>
    </xf>
    <xf numFmtId="0" fontId="25" fillId="0" borderId="9" xfId="0" applyFont="1" applyFill="1" applyBorder="1" applyAlignment="1" applyProtection="1">
      <alignment horizontal="right" vertical="center"/>
    </xf>
    <xf numFmtId="0" fontId="26" fillId="0" borderId="7" xfId="0" applyFont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center" vertical="center"/>
    </xf>
    <xf numFmtId="0" fontId="26" fillId="0" borderId="8" xfId="0" applyFont="1" applyBorder="1" applyAlignment="1" applyProtection="1">
      <alignment horizontal="center" vertical="center"/>
    </xf>
    <xf numFmtId="0" fontId="26" fillId="0" borderId="11" xfId="0" applyFont="1" applyBorder="1" applyAlignment="1" applyProtection="1">
      <alignment horizontal="center" vertical="center"/>
    </xf>
    <xf numFmtId="0" fontId="26" fillId="0" borderId="12" xfId="0" applyFont="1" applyBorder="1" applyAlignment="1" applyProtection="1">
      <alignment horizontal="center" vertical="center"/>
    </xf>
    <xf numFmtId="165" fontId="15" fillId="0" borderId="11" xfId="0" applyNumberFormat="1" applyFont="1" applyBorder="1" applyAlignment="1" applyProtection="1">
      <protection hidden="1"/>
    </xf>
    <xf numFmtId="0" fontId="15" fillId="0" borderId="11" xfId="0" applyFont="1" applyBorder="1" applyAlignment="1"/>
    <xf numFmtId="0" fontId="7" fillId="6" borderId="3" xfId="0" applyFont="1" applyFill="1" applyBorder="1" applyAlignment="1" applyProtection="1">
      <alignment horizontal="center"/>
      <protection hidden="1"/>
    </xf>
    <xf numFmtId="0" fontId="7" fillId="6" borderId="5" xfId="0" applyFont="1" applyFill="1" applyBorder="1" applyAlignment="1" applyProtection="1">
      <alignment horizontal="center"/>
      <protection hidden="1"/>
    </xf>
    <xf numFmtId="0" fontId="5" fillId="5" borderId="2" xfId="0" applyFont="1" applyFill="1" applyBorder="1" applyAlignment="1" applyProtection="1">
      <alignment horizontal="center" vertical="center" wrapText="1"/>
      <protection hidden="1"/>
    </xf>
    <xf numFmtId="0" fontId="5" fillId="5" borderId="9" xfId="0" applyFont="1" applyFill="1" applyBorder="1" applyAlignment="1" applyProtection="1">
      <alignment horizontal="center" vertical="center" wrapText="1"/>
      <protection hidden="1"/>
    </xf>
    <xf numFmtId="49" fontId="8" fillId="4" borderId="3" xfId="0" applyNumberFormat="1" applyFont="1" applyFill="1" applyBorder="1" applyAlignment="1" applyProtection="1">
      <alignment horizontal="center" vertical="center"/>
      <protection hidden="1"/>
    </xf>
    <xf numFmtId="49" fontId="8" fillId="4" borderId="4" xfId="0" applyNumberFormat="1" applyFont="1" applyFill="1" applyBorder="1" applyAlignment="1" applyProtection="1">
      <alignment horizontal="center" vertical="center"/>
      <protection hidden="1"/>
    </xf>
    <xf numFmtId="49" fontId="8" fillId="4" borderId="5" xfId="0" applyNumberFormat="1" applyFont="1" applyFill="1" applyBorder="1" applyAlignment="1" applyProtection="1">
      <alignment horizontal="center" vertical="center"/>
      <protection hidden="1"/>
    </xf>
    <xf numFmtId="0" fontId="8" fillId="4" borderId="2" xfId="0" applyFont="1" applyFill="1" applyBorder="1" applyAlignment="1" applyProtection="1">
      <alignment horizontal="center" vertical="center" wrapText="1"/>
      <protection hidden="1"/>
    </xf>
    <xf numFmtId="0" fontId="8" fillId="4" borderId="9" xfId="0" applyFont="1" applyFill="1" applyBorder="1" applyAlignment="1" applyProtection="1">
      <alignment horizontal="center" vertical="center" wrapText="1"/>
      <protection hidden="1"/>
    </xf>
    <xf numFmtId="0" fontId="7" fillId="3" borderId="2" xfId="0" applyFont="1" applyFill="1" applyBorder="1" applyAlignment="1" applyProtection="1">
      <alignment horizontal="center" vertical="center" wrapText="1"/>
      <protection hidden="1"/>
    </xf>
    <xf numFmtId="0" fontId="7" fillId="3" borderId="9" xfId="0" applyFont="1" applyFill="1" applyBorder="1" applyAlignment="1" applyProtection="1">
      <alignment horizontal="center" vertical="center" wrapText="1"/>
      <protection hidden="1"/>
    </xf>
    <xf numFmtId="0" fontId="7" fillId="3" borderId="3" xfId="0" applyFont="1" applyFill="1" applyBorder="1" applyAlignment="1" applyProtection="1">
      <alignment horizontal="center"/>
      <protection hidden="1"/>
    </xf>
    <xf numFmtId="0" fontId="7" fillId="3" borderId="4" xfId="0" applyFont="1" applyFill="1" applyBorder="1" applyAlignment="1" applyProtection="1">
      <alignment horizont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3" borderId="7" xfId="0" applyFont="1" applyFill="1" applyBorder="1" applyAlignment="1" applyProtection="1">
      <alignment horizontal="center" vertical="center"/>
      <protection hidden="1"/>
    </xf>
    <xf numFmtId="0" fontId="7" fillId="3" borderId="1" xfId="0" applyFont="1" applyFill="1" applyBorder="1" applyAlignment="1" applyProtection="1">
      <alignment horizontal="center" vertical="center"/>
      <protection hidden="1"/>
    </xf>
    <xf numFmtId="0" fontId="7" fillId="3" borderId="10" xfId="0" applyFont="1" applyFill="1" applyBorder="1" applyAlignment="1" applyProtection="1">
      <alignment horizontal="center" vertical="center"/>
      <protection hidden="1"/>
    </xf>
    <xf numFmtId="0" fontId="7" fillId="3" borderId="11" xfId="0" applyFont="1" applyFill="1" applyBorder="1" applyAlignment="1" applyProtection="1">
      <alignment horizontal="center" vertical="center"/>
      <protection hidden="1"/>
    </xf>
    <xf numFmtId="0" fontId="7" fillId="3" borderId="1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1" fillId="5" borderId="9" xfId="0" applyFont="1" applyFill="1" applyBorder="1" applyAlignment="1" applyProtection="1">
      <alignment horizontal="center" vertical="center" wrapText="1"/>
      <protection hidden="1"/>
    </xf>
    <xf numFmtId="14" fontId="7" fillId="3" borderId="2" xfId="0" applyNumberFormat="1" applyFont="1" applyFill="1" applyBorder="1" applyAlignment="1" applyProtection="1">
      <alignment horizontal="center" vertical="center" wrapText="1"/>
      <protection hidden="1"/>
    </xf>
    <xf numFmtId="14" fontId="7" fillId="3" borderId="9" xfId="0" applyNumberFormat="1" applyFont="1" applyFill="1" applyBorder="1" applyAlignment="1" applyProtection="1">
      <alignment horizontal="center" vertical="center" wrapText="1"/>
      <protection hidden="1"/>
    </xf>
    <xf numFmtId="49" fontId="7" fillId="4" borderId="3" xfId="0" applyNumberFormat="1" applyFont="1" applyFill="1" applyBorder="1" applyAlignment="1" applyProtection="1">
      <alignment horizontal="center" vertical="center"/>
      <protection hidden="1"/>
    </xf>
    <xf numFmtId="49" fontId="7" fillId="4" borderId="4" xfId="0" applyNumberFormat="1" applyFont="1" applyFill="1" applyBorder="1" applyAlignment="1" applyProtection="1">
      <alignment horizontal="center" vertical="center"/>
      <protection hidden="1"/>
    </xf>
    <xf numFmtId="49" fontId="7" fillId="4" borderId="5" xfId="0" applyNumberFormat="1" applyFont="1" applyFill="1" applyBorder="1" applyAlignment="1" applyProtection="1">
      <alignment horizontal="center" vertical="center"/>
      <protection hidden="1"/>
    </xf>
    <xf numFmtId="0" fontId="7" fillId="4" borderId="3" xfId="0" applyFont="1" applyFill="1" applyBorder="1" applyAlignment="1" applyProtection="1">
      <alignment horizontal="center" vertical="center"/>
      <protection hidden="1"/>
    </xf>
    <xf numFmtId="0" fontId="7" fillId="4" borderId="4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2" borderId="8" xfId="0" applyFont="1" applyFill="1" applyBorder="1" applyAlignment="1" applyProtection="1">
      <alignment horizontal="center" vertical="center" wrapText="1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 wrapText="1"/>
      <protection hidden="1"/>
    </xf>
  </cellXfs>
  <cellStyles count="2">
    <cellStyle name="Explanatory Text" xfId="1" builtinId="53"/>
    <cellStyle name="Normal" xfId="0" builtinId="0"/>
  </cellStyles>
  <dxfs count="1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w.rice\AppData\Local\Microsoft\Windows\Temporary%20Internet%20Files\Content.Outlook\VVCPF4ZE\Post%20Tender%20report%20draft%20-%20DO%20NOT%20publish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w.rice\AppData\Local\Microsoft\Windows\Temporary%20Internet%20Files\Content.Outlook\VVCPF4ZE\FFR_Zenob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"/>
      <sheetName val="Submission Sheet"/>
      <sheetName val="Calendar"/>
      <sheetName val="Drop down boxes"/>
      <sheetName val="Log"/>
    </sheetNames>
    <sheetDataSet>
      <sheetData sheetId="0"/>
      <sheetData sheetId="1"/>
      <sheetData sheetId="2"/>
      <sheetData sheetId="3">
        <row r="1">
          <cell r="E1" t="str">
            <v>End dates</v>
          </cell>
        </row>
        <row r="2">
          <cell r="D2">
            <v>43646</v>
          </cell>
          <cell r="N2">
            <v>2300</v>
          </cell>
        </row>
        <row r="3">
          <cell r="N3">
            <v>300</v>
          </cell>
        </row>
        <row r="4">
          <cell r="N4">
            <v>700</v>
          </cell>
        </row>
        <row r="5">
          <cell r="N5">
            <v>1100</v>
          </cell>
        </row>
        <row r="6">
          <cell r="N6">
            <v>1500</v>
          </cell>
        </row>
        <row r="7">
          <cell r="N7">
            <v>1900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 down box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121"/>
  <sheetViews>
    <sheetView tabSelected="1" topLeftCell="A91" zoomScale="60" zoomScaleNormal="60" workbookViewId="0">
      <selection activeCell="A111" sqref="A111"/>
    </sheetView>
  </sheetViews>
  <sheetFormatPr defaultRowHeight="15" x14ac:dyDescent="0.25"/>
  <cols>
    <col min="1" max="3" width="14.28515625" customWidth="1"/>
    <col min="4" max="4" width="38.140625" customWidth="1"/>
    <col min="5" max="9" width="20.7109375" customWidth="1"/>
    <col min="10" max="10" width="38.42578125" customWidth="1"/>
    <col min="11" max="11" width="24" customWidth="1"/>
    <col min="12" max="20" width="8.7109375" customWidth="1"/>
    <col min="21" max="21" width="13.42578125" customWidth="1"/>
    <col min="22" max="22" width="12.5703125" customWidth="1"/>
    <col min="23" max="23" width="12.140625" customWidth="1"/>
    <col min="24" max="24" width="10.5703125" customWidth="1"/>
    <col min="25" max="25" width="25.140625" customWidth="1"/>
    <col min="26" max="26" width="24.85546875" customWidth="1"/>
    <col min="27" max="27" width="17.140625" customWidth="1"/>
    <col min="28" max="28" width="15.85546875" customWidth="1"/>
    <col min="32" max="32" width="10.28515625" customWidth="1"/>
    <col min="33" max="33" width="10.42578125" customWidth="1"/>
    <col min="34" max="34" width="10.28515625" customWidth="1"/>
    <col min="35" max="35" width="10.7109375" customWidth="1"/>
    <col min="36" max="36" width="12.28515625" customWidth="1"/>
    <col min="37" max="37" width="11.7109375" customWidth="1"/>
    <col min="38" max="39" width="18" customWidth="1"/>
    <col min="40" max="41" width="13.5703125" customWidth="1"/>
    <col min="42" max="42" width="49.7109375" customWidth="1"/>
  </cols>
  <sheetData>
    <row r="1" spans="1:42" x14ac:dyDescent="0.25">
      <c r="A1" s="74" t="s">
        <v>185</v>
      </c>
    </row>
    <row r="2" spans="1:42" ht="15" customHeight="1" x14ac:dyDescent="0.25">
      <c r="A2" s="139" t="s">
        <v>0</v>
      </c>
      <c r="B2" s="139" t="s">
        <v>1</v>
      </c>
      <c r="C2" s="139" t="s">
        <v>2</v>
      </c>
      <c r="D2" s="141" t="s">
        <v>3</v>
      </c>
      <c r="E2" s="120" t="s">
        <v>4</v>
      </c>
      <c r="F2" s="120" t="s">
        <v>5</v>
      </c>
      <c r="G2" s="120" t="s">
        <v>6</v>
      </c>
      <c r="H2" s="132" t="s">
        <v>7</v>
      </c>
      <c r="I2" s="132" t="s">
        <v>8</v>
      </c>
      <c r="J2" s="120" t="s">
        <v>9</v>
      </c>
      <c r="K2" s="120" t="s">
        <v>10</v>
      </c>
      <c r="L2" s="134" t="s">
        <v>11</v>
      </c>
      <c r="M2" s="135"/>
      <c r="N2" s="135"/>
      <c r="O2" s="135"/>
      <c r="P2" s="135"/>
      <c r="Q2" s="135"/>
      <c r="R2" s="135"/>
      <c r="S2" s="135"/>
      <c r="T2" s="136"/>
      <c r="U2" s="137" t="s">
        <v>12</v>
      </c>
      <c r="V2" s="138"/>
      <c r="W2" s="138"/>
      <c r="X2" s="120" t="s">
        <v>13</v>
      </c>
      <c r="Y2" s="122" t="s">
        <v>14</v>
      </c>
      <c r="Z2" s="123"/>
      <c r="AA2" s="123"/>
      <c r="AB2" s="123"/>
      <c r="AC2" s="124" t="s">
        <v>15</v>
      </c>
      <c r="AD2" s="125"/>
      <c r="AE2" s="125"/>
      <c r="AF2" s="125"/>
      <c r="AG2" s="125"/>
      <c r="AH2" s="125"/>
      <c r="AI2" s="126"/>
      <c r="AJ2" s="130" t="s">
        <v>16</v>
      </c>
      <c r="AK2" s="130" t="s">
        <v>17</v>
      </c>
      <c r="AL2" s="130" t="s">
        <v>18</v>
      </c>
      <c r="AM2" s="130" t="s">
        <v>19</v>
      </c>
      <c r="AN2" s="111" t="s">
        <v>20</v>
      </c>
      <c r="AO2" s="112"/>
      <c r="AP2" s="113" t="s">
        <v>21</v>
      </c>
    </row>
    <row r="3" spans="1:42" x14ac:dyDescent="0.25">
      <c r="A3" s="140"/>
      <c r="B3" s="140"/>
      <c r="C3" s="140"/>
      <c r="D3" s="142"/>
      <c r="E3" s="121"/>
      <c r="F3" s="121"/>
      <c r="G3" s="121"/>
      <c r="H3" s="133"/>
      <c r="I3" s="133"/>
      <c r="J3" s="121"/>
      <c r="K3" s="121"/>
      <c r="L3" s="115" t="s">
        <v>22</v>
      </c>
      <c r="M3" s="116"/>
      <c r="N3" s="117"/>
      <c r="O3" s="115" t="s">
        <v>23</v>
      </c>
      <c r="P3" s="116"/>
      <c r="Q3" s="117"/>
      <c r="R3" s="115" t="s">
        <v>24</v>
      </c>
      <c r="S3" s="116"/>
      <c r="T3" s="117"/>
      <c r="U3" s="118" t="s">
        <v>25</v>
      </c>
      <c r="V3" s="118" t="s">
        <v>26</v>
      </c>
      <c r="W3" s="118" t="s">
        <v>27</v>
      </c>
      <c r="X3" s="121"/>
      <c r="Y3" s="120" t="s">
        <v>28</v>
      </c>
      <c r="Z3" s="120" t="s">
        <v>29</v>
      </c>
      <c r="AA3" s="120" t="s">
        <v>30</v>
      </c>
      <c r="AB3" s="120" t="s">
        <v>31</v>
      </c>
      <c r="AC3" s="127"/>
      <c r="AD3" s="128"/>
      <c r="AE3" s="128"/>
      <c r="AF3" s="128"/>
      <c r="AG3" s="128"/>
      <c r="AH3" s="128"/>
      <c r="AI3" s="129"/>
      <c r="AJ3" s="131"/>
      <c r="AK3" s="131"/>
      <c r="AL3" s="131"/>
      <c r="AM3" s="131"/>
      <c r="AN3" s="94" t="s">
        <v>32</v>
      </c>
      <c r="AO3" s="95"/>
      <c r="AP3" s="114"/>
    </row>
    <row r="4" spans="1:42" ht="89.25" customHeight="1" x14ac:dyDescent="0.25">
      <c r="A4" s="140"/>
      <c r="B4" s="140"/>
      <c r="C4" s="140"/>
      <c r="D4" s="142"/>
      <c r="E4" s="121"/>
      <c r="F4" s="121"/>
      <c r="G4" s="121"/>
      <c r="H4" s="133"/>
      <c r="I4" s="133"/>
      <c r="J4" s="121"/>
      <c r="K4" s="121"/>
      <c r="L4" s="1" t="s">
        <v>33</v>
      </c>
      <c r="M4" s="2" t="s">
        <v>34</v>
      </c>
      <c r="N4" s="2" t="s">
        <v>35</v>
      </c>
      <c r="O4" s="2" t="s">
        <v>33</v>
      </c>
      <c r="P4" s="2" t="s">
        <v>34</v>
      </c>
      <c r="Q4" s="2" t="s">
        <v>35</v>
      </c>
      <c r="R4" s="2" t="s">
        <v>33</v>
      </c>
      <c r="S4" s="2" t="s">
        <v>34</v>
      </c>
      <c r="T4" s="2" t="s">
        <v>35</v>
      </c>
      <c r="U4" s="119"/>
      <c r="V4" s="119"/>
      <c r="W4" s="119"/>
      <c r="X4" s="121"/>
      <c r="Y4" s="121"/>
      <c r="Z4" s="121"/>
      <c r="AA4" s="121"/>
      <c r="AB4" s="121"/>
      <c r="AC4" s="3" t="s">
        <v>36</v>
      </c>
      <c r="AD4" s="3" t="s">
        <v>37</v>
      </c>
      <c r="AE4" s="3" t="s">
        <v>38</v>
      </c>
      <c r="AF4" s="3" t="s">
        <v>39</v>
      </c>
      <c r="AG4" s="3" t="s">
        <v>40</v>
      </c>
      <c r="AH4" s="3" t="s">
        <v>41</v>
      </c>
      <c r="AI4" s="3" t="s">
        <v>42</v>
      </c>
      <c r="AJ4" s="131"/>
      <c r="AK4" s="131"/>
      <c r="AL4" s="131"/>
      <c r="AM4" s="131"/>
      <c r="AN4" s="4" t="s">
        <v>43</v>
      </c>
      <c r="AO4" s="4" t="s">
        <v>44</v>
      </c>
      <c r="AP4" s="114"/>
    </row>
    <row r="5" spans="1:42" ht="26.1" customHeight="1" x14ac:dyDescent="0.25">
      <c r="A5" s="5">
        <v>114</v>
      </c>
      <c r="B5" s="5"/>
      <c r="C5" s="6"/>
      <c r="D5" s="7" t="s">
        <v>45</v>
      </c>
      <c r="E5" s="8" t="s">
        <v>46</v>
      </c>
      <c r="F5" s="8" t="s">
        <v>47</v>
      </c>
      <c r="G5" s="8" t="s">
        <v>48</v>
      </c>
      <c r="H5" s="10">
        <f>'[1]Drop down boxes'!D2</f>
        <v>43646</v>
      </c>
      <c r="I5" s="10" t="str">
        <f>'[1]Drop down boxes'!E1</f>
        <v>End dates</v>
      </c>
      <c r="J5" s="8" t="str">
        <f>IFERROR(TEXT(H5,"DD.MM.YY")&amp;" - "&amp;TEXT(I5,"DD.MM.YY")&amp;" ("&amp;DATEDIF(H5,I5+1,"m")&amp;" months)","Tender End Date is Before Start Date")</f>
        <v>Tender End Date is Before Start Date</v>
      </c>
      <c r="K5" s="11" t="s">
        <v>50</v>
      </c>
      <c r="L5" s="12">
        <v>2300</v>
      </c>
      <c r="M5" s="13">
        <v>700</v>
      </c>
      <c r="N5" s="11">
        <f>IF(L5&gt;M5, (2400-L5+M5)/100, IF(AND(L5="",M5="",L5=M5), "", IF(L5=M5,24,(M5-L5)/100)))</f>
        <v>8</v>
      </c>
      <c r="O5" s="12">
        <v>2300</v>
      </c>
      <c r="P5" s="13">
        <v>700</v>
      </c>
      <c r="Q5" s="11">
        <f>IF(O5&gt;P5, (2400-O5+P5)/100, IF(AND(O5="",P5="",O5=P5), "", IF(O5=P5,24,(P5-O5)/100)))</f>
        <v>8</v>
      </c>
      <c r="R5" s="12">
        <v>2300</v>
      </c>
      <c r="S5" s="13">
        <v>700</v>
      </c>
      <c r="T5" s="11">
        <f>IF(R5&gt;S5, (2400-R5+S5)/100, IF(AND(R5="",S5="",R5=S5), "", IF(R5=S5,24,(S5-R5)/100)))</f>
        <v>8</v>
      </c>
      <c r="U5" s="14">
        <v>100</v>
      </c>
      <c r="V5" s="15">
        <v>600</v>
      </c>
      <c r="W5" s="11" t="s">
        <v>51</v>
      </c>
      <c r="X5" s="11" t="s">
        <v>51</v>
      </c>
      <c r="Y5" s="11" t="s">
        <v>51</v>
      </c>
      <c r="Z5" s="11" t="s">
        <v>51</v>
      </c>
      <c r="AA5" s="11" t="s">
        <v>51</v>
      </c>
      <c r="AB5" s="11" t="s">
        <v>51</v>
      </c>
      <c r="AC5" s="11" t="s">
        <v>51</v>
      </c>
      <c r="AD5" s="11" t="s">
        <v>51</v>
      </c>
      <c r="AE5" s="11" t="s">
        <v>51</v>
      </c>
      <c r="AF5" s="11" t="s">
        <v>51</v>
      </c>
      <c r="AG5" s="11" t="s">
        <v>51</v>
      </c>
      <c r="AH5" s="11" t="s">
        <v>51</v>
      </c>
      <c r="AI5" s="11" t="s">
        <v>51</v>
      </c>
      <c r="AJ5" s="11" t="s">
        <v>51</v>
      </c>
      <c r="AK5" s="11" t="s">
        <v>51</v>
      </c>
      <c r="AL5" s="11"/>
      <c r="AM5" s="11"/>
      <c r="AN5" s="11" t="s">
        <v>51</v>
      </c>
      <c r="AO5" s="11" t="s">
        <v>51</v>
      </c>
      <c r="AP5" s="11" t="s">
        <v>51</v>
      </c>
    </row>
    <row r="6" spans="1:42" ht="26.1" customHeight="1" x14ac:dyDescent="0.25">
      <c r="A6" s="16">
        <f>A5</f>
        <v>114</v>
      </c>
      <c r="B6" s="16"/>
      <c r="C6" s="17"/>
      <c r="D6" s="7" t="s">
        <v>45</v>
      </c>
      <c r="E6" s="8" t="str">
        <f>E5</f>
        <v>Ex-FFR-1</v>
      </c>
      <c r="F6" s="8" t="s">
        <v>52</v>
      </c>
      <c r="G6" s="8" t="s">
        <v>53</v>
      </c>
      <c r="H6" s="9">
        <f>H5</f>
        <v>43646</v>
      </c>
      <c r="I6" s="9" t="str">
        <f>I5</f>
        <v>End dates</v>
      </c>
      <c r="J6" s="8" t="str">
        <f t="shared" ref="J6:J69" si="0">IFERROR(TEXT(H6,"DD.MM.YY")&amp;" - "&amp;TEXT(I6,"DD.MM.YY")&amp;" ("&amp;DATEDIF(H6,I6+1,"m")&amp;" months)","Tender End Date is Before Start Date")</f>
        <v>Tender End Date is Before Start Date</v>
      </c>
      <c r="K6" s="11" t="s">
        <v>50</v>
      </c>
      <c r="L6" s="13">
        <v>700</v>
      </c>
      <c r="M6" s="12">
        <v>2300</v>
      </c>
      <c r="N6" s="11">
        <f>IF(L6&gt;M6, (2400-L6+M6)/100, IF(AND(L6="",M6="",L6=M6), "", IF(L6=M6,24,(M6-L6)/100)))</f>
        <v>16</v>
      </c>
      <c r="O6" s="13">
        <v>700</v>
      </c>
      <c r="P6" s="12">
        <v>2300</v>
      </c>
      <c r="Q6" s="11">
        <f>IF(O6&gt;P6, (2400-O6+P6)/100, IF(AND(O6="",P6="",O6=P6), "", IF(O6=P6,24,(P6-O6)/100)))</f>
        <v>16</v>
      </c>
      <c r="R6" s="13">
        <v>700</v>
      </c>
      <c r="S6" s="12">
        <v>2300</v>
      </c>
      <c r="T6" s="11">
        <f>IF(R6&gt;S6, (2400-R6+S6)/100, IF(AND(R6="",S6="",R6=S6), "", IF(R6=S6,24,(S6-R6)/100)))</f>
        <v>16</v>
      </c>
      <c r="U6" s="14">
        <v>600</v>
      </c>
      <c r="V6" s="15">
        <v>100</v>
      </c>
      <c r="W6" s="11" t="s">
        <v>51</v>
      </c>
      <c r="X6" s="11" t="s">
        <v>51</v>
      </c>
      <c r="Y6" s="11" t="s">
        <v>51</v>
      </c>
      <c r="Z6" s="11" t="s">
        <v>51</v>
      </c>
      <c r="AA6" s="11" t="s">
        <v>51</v>
      </c>
      <c r="AB6" s="11" t="s">
        <v>51</v>
      </c>
      <c r="AC6" s="11" t="s">
        <v>51</v>
      </c>
      <c r="AD6" s="11" t="s">
        <v>51</v>
      </c>
      <c r="AE6" s="11" t="s">
        <v>51</v>
      </c>
      <c r="AF6" s="11" t="s">
        <v>51</v>
      </c>
      <c r="AG6" s="11" t="s">
        <v>51</v>
      </c>
      <c r="AH6" s="11" t="s">
        <v>51</v>
      </c>
      <c r="AI6" s="11" t="s">
        <v>51</v>
      </c>
      <c r="AJ6" s="11" t="s">
        <v>51</v>
      </c>
      <c r="AK6" s="11" t="s">
        <v>51</v>
      </c>
      <c r="AL6" s="11"/>
      <c r="AM6" s="11"/>
      <c r="AN6" s="11" t="s">
        <v>51</v>
      </c>
      <c r="AO6" s="11" t="s">
        <v>51</v>
      </c>
      <c r="AP6" s="11" t="s">
        <v>51</v>
      </c>
    </row>
    <row r="7" spans="1:42" ht="26.1" customHeight="1" x14ac:dyDescent="0.25">
      <c r="A7" s="18">
        <f>A5+0.001</f>
        <v>114.001</v>
      </c>
      <c r="B7" s="19" t="s">
        <v>54</v>
      </c>
      <c r="C7" s="20">
        <v>2</v>
      </c>
      <c r="D7" s="21" t="s">
        <v>55</v>
      </c>
      <c r="E7" s="21" t="s">
        <v>56</v>
      </c>
      <c r="F7" s="21" t="s">
        <v>52</v>
      </c>
      <c r="G7" s="21" t="s">
        <v>57</v>
      </c>
      <c r="H7" s="22">
        <v>43647</v>
      </c>
      <c r="I7" s="22">
        <v>43677</v>
      </c>
      <c r="J7" s="23" t="str">
        <f t="shared" si="0"/>
        <v>01.07.19 - 31.07.19 (1 months)</v>
      </c>
      <c r="K7" s="24" t="s">
        <v>50</v>
      </c>
      <c r="L7" s="25">
        <v>700</v>
      </c>
      <c r="M7" s="25">
        <v>2300</v>
      </c>
      <c r="N7" s="26">
        <v>16</v>
      </c>
      <c r="O7" s="25">
        <v>700</v>
      </c>
      <c r="P7" s="25">
        <v>2300</v>
      </c>
      <c r="Q7" s="26">
        <v>16</v>
      </c>
      <c r="R7" s="25">
        <v>700</v>
      </c>
      <c r="S7" s="25">
        <v>2300</v>
      </c>
      <c r="T7" s="26">
        <v>16</v>
      </c>
      <c r="U7" s="21">
        <v>136.80000000000001</v>
      </c>
      <c r="V7" s="21"/>
      <c r="W7" s="27"/>
      <c r="X7" s="28" t="s">
        <v>49</v>
      </c>
      <c r="Y7" s="21"/>
      <c r="Z7" s="21"/>
      <c r="AA7" s="21"/>
      <c r="AB7" s="21"/>
      <c r="AC7" s="21">
        <v>7.6</v>
      </c>
      <c r="AD7" s="21">
        <v>19</v>
      </c>
      <c r="AE7" s="21">
        <v>19</v>
      </c>
      <c r="AF7" s="21">
        <v>7.6</v>
      </c>
      <c r="AG7" s="21">
        <v>19</v>
      </c>
      <c r="AH7" s="21">
        <v>7.6</v>
      </c>
      <c r="AI7" s="21">
        <v>19</v>
      </c>
      <c r="AJ7" s="29"/>
      <c r="AK7" s="29"/>
      <c r="AL7" s="30"/>
      <c r="AM7" s="29"/>
      <c r="AN7" s="21"/>
      <c r="AO7" s="21"/>
      <c r="AP7" s="29"/>
    </row>
    <row r="8" spans="1:42" ht="26.1" customHeight="1" x14ac:dyDescent="0.25">
      <c r="A8" s="18">
        <f t="shared" ref="A8:A71" si="1">A7+0.001</f>
        <v>114.00200000000001</v>
      </c>
      <c r="B8" s="19" t="s">
        <v>54</v>
      </c>
      <c r="C8" s="20">
        <v>2</v>
      </c>
      <c r="D8" s="21" t="s">
        <v>58</v>
      </c>
      <c r="E8" s="21" t="s">
        <v>59</v>
      </c>
      <c r="F8" s="21" t="s">
        <v>52</v>
      </c>
      <c r="G8" s="21" t="s">
        <v>60</v>
      </c>
      <c r="H8" s="22">
        <v>43646</v>
      </c>
      <c r="I8" s="22">
        <v>43677</v>
      </c>
      <c r="J8" s="23" t="str">
        <f t="shared" si="0"/>
        <v>30.06.19 - 31.07.19 (1 months)</v>
      </c>
      <c r="K8" s="24" t="s">
        <v>50</v>
      </c>
      <c r="L8" s="25">
        <v>2300</v>
      </c>
      <c r="M8" s="25">
        <v>700</v>
      </c>
      <c r="N8" s="26">
        <v>8</v>
      </c>
      <c r="O8" s="25">
        <v>2300</v>
      </c>
      <c r="P8" s="25">
        <v>700</v>
      </c>
      <c r="Q8" s="26">
        <v>8</v>
      </c>
      <c r="R8" s="25">
        <v>2300</v>
      </c>
      <c r="S8" s="25">
        <v>700</v>
      </c>
      <c r="T8" s="26">
        <v>8</v>
      </c>
      <c r="U8" s="21">
        <v>36</v>
      </c>
      <c r="V8" s="21"/>
      <c r="W8" s="27"/>
      <c r="X8" s="28"/>
      <c r="Y8" s="21"/>
      <c r="Z8" s="21"/>
      <c r="AA8" s="21"/>
      <c r="AB8" s="21"/>
      <c r="AC8" s="21">
        <v>2.4</v>
      </c>
      <c r="AD8" s="21">
        <v>6</v>
      </c>
      <c r="AE8" s="21">
        <v>6</v>
      </c>
      <c r="AF8" s="21">
        <v>2.4</v>
      </c>
      <c r="AG8" s="21">
        <v>6</v>
      </c>
      <c r="AH8" s="21">
        <v>0</v>
      </c>
      <c r="AI8" s="21">
        <v>0</v>
      </c>
      <c r="AJ8" s="29"/>
      <c r="AK8" s="29"/>
      <c r="AL8" s="30" t="s">
        <v>61</v>
      </c>
      <c r="AM8" s="29"/>
      <c r="AN8" s="21"/>
      <c r="AO8" s="21"/>
      <c r="AP8" s="29"/>
    </row>
    <row r="9" spans="1:42" ht="26.1" customHeight="1" x14ac:dyDescent="0.25">
      <c r="A9" s="18">
        <f t="shared" si="1"/>
        <v>114.00300000000001</v>
      </c>
      <c r="B9" s="31" t="s">
        <v>62</v>
      </c>
      <c r="C9" s="20" t="s">
        <v>63</v>
      </c>
      <c r="D9" s="21" t="s">
        <v>58</v>
      </c>
      <c r="E9" s="21" t="s">
        <v>59</v>
      </c>
      <c r="F9" s="21" t="s">
        <v>52</v>
      </c>
      <c r="G9" s="21" t="s">
        <v>60</v>
      </c>
      <c r="H9" s="22">
        <v>43647</v>
      </c>
      <c r="I9" s="22">
        <v>43677</v>
      </c>
      <c r="J9" s="23" t="str">
        <f t="shared" si="0"/>
        <v>01.07.19 - 31.07.19 (1 months)</v>
      </c>
      <c r="K9" s="24" t="s">
        <v>64</v>
      </c>
      <c r="L9" s="25">
        <v>700</v>
      </c>
      <c r="M9" s="25">
        <v>1500</v>
      </c>
      <c r="N9" s="26">
        <v>8</v>
      </c>
      <c r="O9" s="25">
        <v>700</v>
      </c>
      <c r="P9" s="25">
        <v>1500</v>
      </c>
      <c r="Q9" s="26">
        <v>8</v>
      </c>
      <c r="R9" s="25">
        <v>700</v>
      </c>
      <c r="S9" s="25">
        <v>1500</v>
      </c>
      <c r="T9" s="32">
        <v>8</v>
      </c>
      <c r="U9" s="21">
        <v>38.799999999999997</v>
      </c>
      <c r="V9" s="21"/>
      <c r="W9" s="27"/>
      <c r="X9" s="28"/>
      <c r="Y9" s="21"/>
      <c r="Z9" s="21"/>
      <c r="AA9" s="21"/>
      <c r="AB9" s="21"/>
      <c r="AC9" s="21">
        <v>2.4</v>
      </c>
      <c r="AD9" s="21">
        <v>6</v>
      </c>
      <c r="AE9" s="21">
        <v>6</v>
      </c>
      <c r="AF9" s="21">
        <v>2.4</v>
      </c>
      <c r="AG9" s="21">
        <v>6</v>
      </c>
      <c r="AH9" s="21">
        <v>0</v>
      </c>
      <c r="AI9" s="21">
        <v>0</v>
      </c>
      <c r="AJ9" s="29"/>
      <c r="AK9" s="29"/>
      <c r="AL9" s="34" t="s">
        <v>65</v>
      </c>
      <c r="AM9" s="29"/>
      <c r="AN9" s="33"/>
      <c r="AO9" s="33"/>
      <c r="AP9" s="35"/>
    </row>
    <row r="10" spans="1:42" ht="26.1" customHeight="1" x14ac:dyDescent="0.25">
      <c r="A10" s="18">
        <f t="shared" si="1"/>
        <v>114.00400000000002</v>
      </c>
      <c r="B10" s="31" t="s">
        <v>62</v>
      </c>
      <c r="C10" s="20" t="s">
        <v>63</v>
      </c>
      <c r="D10" s="21" t="s">
        <v>58</v>
      </c>
      <c r="E10" s="21" t="s">
        <v>59</v>
      </c>
      <c r="F10" s="21" t="s">
        <v>52</v>
      </c>
      <c r="G10" s="21" t="s">
        <v>60</v>
      </c>
      <c r="H10" s="22">
        <v>43647</v>
      </c>
      <c r="I10" s="22">
        <v>43677</v>
      </c>
      <c r="J10" s="23" t="str">
        <f t="shared" si="0"/>
        <v>01.07.19 - 31.07.19 (1 months)</v>
      </c>
      <c r="K10" s="24" t="s">
        <v>50</v>
      </c>
      <c r="L10" s="25">
        <v>700</v>
      </c>
      <c r="M10" s="25">
        <v>1500</v>
      </c>
      <c r="N10" s="26">
        <v>8</v>
      </c>
      <c r="O10" s="25">
        <v>700</v>
      </c>
      <c r="P10" s="25">
        <v>1500</v>
      </c>
      <c r="Q10" s="26">
        <v>8</v>
      </c>
      <c r="R10" s="25">
        <v>700</v>
      </c>
      <c r="S10" s="25">
        <v>1500</v>
      </c>
      <c r="T10" s="32">
        <v>8</v>
      </c>
      <c r="U10" s="21">
        <v>0</v>
      </c>
      <c r="V10" s="21"/>
      <c r="W10" s="27"/>
      <c r="X10" s="28"/>
      <c r="Y10" s="21"/>
      <c r="Z10" s="21"/>
      <c r="AA10" s="21"/>
      <c r="AB10" s="21"/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2.4</v>
      </c>
      <c r="AI10" s="21">
        <v>6</v>
      </c>
      <c r="AJ10" s="29"/>
      <c r="AK10" s="29"/>
      <c r="AL10" s="34" t="s">
        <v>65</v>
      </c>
      <c r="AM10" s="29"/>
      <c r="AN10" s="33"/>
      <c r="AO10" s="33"/>
      <c r="AP10" s="35"/>
    </row>
    <row r="11" spans="1:42" ht="26.1" customHeight="1" x14ac:dyDescent="0.25">
      <c r="A11" s="18">
        <f t="shared" si="1"/>
        <v>114.00500000000002</v>
      </c>
      <c r="B11" s="31" t="s">
        <v>62</v>
      </c>
      <c r="C11" s="20" t="s">
        <v>63</v>
      </c>
      <c r="D11" s="21" t="s">
        <v>58</v>
      </c>
      <c r="E11" s="21" t="s">
        <v>59</v>
      </c>
      <c r="F11" s="21" t="s">
        <v>52</v>
      </c>
      <c r="G11" s="21" t="s">
        <v>60</v>
      </c>
      <c r="H11" s="22">
        <v>43647</v>
      </c>
      <c r="I11" s="22">
        <v>43677</v>
      </c>
      <c r="J11" s="23" t="str">
        <f t="shared" si="0"/>
        <v>01.07.19 - 31.07.19 (1 months)</v>
      </c>
      <c r="K11" s="24" t="s">
        <v>50</v>
      </c>
      <c r="L11" s="25">
        <v>1500</v>
      </c>
      <c r="M11" s="25">
        <v>2300</v>
      </c>
      <c r="N11" s="26">
        <v>8</v>
      </c>
      <c r="O11" s="25">
        <v>1500</v>
      </c>
      <c r="P11" s="25">
        <v>2300</v>
      </c>
      <c r="Q11" s="26">
        <v>8</v>
      </c>
      <c r="R11" s="25">
        <v>1500</v>
      </c>
      <c r="S11" s="25">
        <v>2300</v>
      </c>
      <c r="T11" s="32">
        <v>8</v>
      </c>
      <c r="U11" s="33">
        <v>38.799999999999997</v>
      </c>
      <c r="V11" s="21"/>
      <c r="W11" s="27"/>
      <c r="X11" s="28"/>
      <c r="Y11" s="21"/>
      <c r="Z11" s="21"/>
      <c r="AA11" s="21"/>
      <c r="AB11" s="21"/>
      <c r="AC11" s="21">
        <v>2.4</v>
      </c>
      <c r="AD11" s="21">
        <v>6</v>
      </c>
      <c r="AE11" s="21">
        <v>6</v>
      </c>
      <c r="AF11" s="21">
        <v>2.4</v>
      </c>
      <c r="AG11" s="21">
        <v>6</v>
      </c>
      <c r="AH11" s="21">
        <v>0</v>
      </c>
      <c r="AI11" s="21">
        <v>0</v>
      </c>
      <c r="AJ11" s="35"/>
      <c r="AK11" s="35"/>
      <c r="AL11" s="34" t="s">
        <v>66</v>
      </c>
      <c r="AM11" s="29"/>
      <c r="AN11" s="33"/>
      <c r="AO11" s="33"/>
      <c r="AP11" s="35"/>
    </row>
    <row r="12" spans="1:42" ht="26.1" customHeight="1" x14ac:dyDescent="0.25">
      <c r="A12" s="18">
        <f t="shared" si="1"/>
        <v>114.00600000000003</v>
      </c>
      <c r="B12" s="31" t="s">
        <v>62</v>
      </c>
      <c r="C12" s="20" t="s">
        <v>63</v>
      </c>
      <c r="D12" s="21" t="s">
        <v>58</v>
      </c>
      <c r="E12" s="21" t="s">
        <v>59</v>
      </c>
      <c r="F12" s="21" t="s">
        <v>52</v>
      </c>
      <c r="G12" s="21" t="s">
        <v>60</v>
      </c>
      <c r="H12" s="22">
        <v>43647</v>
      </c>
      <c r="I12" s="22">
        <v>43677</v>
      </c>
      <c r="J12" s="23" t="str">
        <f t="shared" si="0"/>
        <v>01.07.19 - 31.07.19 (1 months)</v>
      </c>
      <c r="K12" s="24" t="s">
        <v>50</v>
      </c>
      <c r="L12" s="25">
        <v>1500</v>
      </c>
      <c r="M12" s="25">
        <v>2300</v>
      </c>
      <c r="N12" s="26">
        <v>8</v>
      </c>
      <c r="O12" s="25">
        <v>1500</v>
      </c>
      <c r="P12" s="25">
        <v>2300</v>
      </c>
      <c r="Q12" s="26">
        <v>8</v>
      </c>
      <c r="R12" s="25">
        <v>1500</v>
      </c>
      <c r="S12" s="25">
        <v>2300</v>
      </c>
      <c r="T12" s="32">
        <v>8</v>
      </c>
      <c r="U12" s="21">
        <v>0</v>
      </c>
      <c r="V12" s="33"/>
      <c r="W12" s="33"/>
      <c r="X12" s="36"/>
      <c r="Y12" s="33"/>
      <c r="Z12" s="33"/>
      <c r="AA12" s="33"/>
      <c r="AB12" s="33"/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2.4</v>
      </c>
      <c r="AI12" s="21">
        <v>6</v>
      </c>
      <c r="AJ12" s="29"/>
      <c r="AK12" s="29"/>
      <c r="AL12" s="34" t="s">
        <v>66</v>
      </c>
      <c r="AM12" s="29"/>
      <c r="AN12" s="33"/>
      <c r="AO12" s="33"/>
      <c r="AP12" s="35"/>
    </row>
    <row r="13" spans="1:42" ht="26.1" customHeight="1" x14ac:dyDescent="0.25">
      <c r="A13" s="18">
        <f t="shared" si="1"/>
        <v>114.00700000000003</v>
      </c>
      <c r="B13" s="31" t="s">
        <v>62</v>
      </c>
      <c r="C13" s="20" t="s">
        <v>63</v>
      </c>
      <c r="D13" s="21" t="s">
        <v>67</v>
      </c>
      <c r="E13" s="21" t="s">
        <v>68</v>
      </c>
      <c r="F13" s="21" t="s">
        <v>52</v>
      </c>
      <c r="G13" s="37" t="s">
        <v>69</v>
      </c>
      <c r="H13" s="22">
        <v>43646</v>
      </c>
      <c r="I13" s="22">
        <v>43677</v>
      </c>
      <c r="J13" s="23" t="str">
        <f t="shared" si="0"/>
        <v>30.06.19 - 31.07.19 (1 months)</v>
      </c>
      <c r="K13" s="24" t="s">
        <v>50</v>
      </c>
      <c r="L13" s="25">
        <v>2300</v>
      </c>
      <c r="M13" s="25">
        <v>700</v>
      </c>
      <c r="N13" s="26">
        <v>8</v>
      </c>
      <c r="O13" s="25">
        <v>2300</v>
      </c>
      <c r="P13" s="25">
        <v>700</v>
      </c>
      <c r="Q13" s="26">
        <v>8</v>
      </c>
      <c r="R13" s="25">
        <v>2300</v>
      </c>
      <c r="S13" s="25">
        <v>700</v>
      </c>
      <c r="T13" s="26">
        <v>8</v>
      </c>
      <c r="U13" s="21">
        <f>4.49*AE13</f>
        <v>49.39</v>
      </c>
      <c r="V13" s="21"/>
      <c r="W13" s="27"/>
      <c r="X13" s="28"/>
      <c r="Y13" s="21"/>
      <c r="Z13" s="21"/>
      <c r="AA13" s="21"/>
      <c r="AB13" s="21"/>
      <c r="AC13" s="21">
        <f>0.4*AD13</f>
        <v>4.4000000000000004</v>
      </c>
      <c r="AD13" s="21">
        <v>11</v>
      </c>
      <c r="AE13" s="21">
        <v>11</v>
      </c>
      <c r="AF13" s="21">
        <f>0.4*AG13</f>
        <v>4.4000000000000004</v>
      </c>
      <c r="AG13" s="21">
        <v>11</v>
      </c>
      <c r="AH13" s="21">
        <f t="shared" ref="AH13:AH19" si="2">0.4*AI13</f>
        <v>0</v>
      </c>
      <c r="AI13" s="21">
        <v>0</v>
      </c>
      <c r="AJ13" s="29"/>
      <c r="AK13" s="29"/>
      <c r="AL13" s="30" t="s">
        <v>61</v>
      </c>
      <c r="AM13" s="29"/>
      <c r="AN13" s="21"/>
      <c r="AO13" s="21"/>
      <c r="AP13" s="29"/>
    </row>
    <row r="14" spans="1:42" ht="26.1" customHeight="1" x14ac:dyDescent="0.25">
      <c r="A14" s="18">
        <f t="shared" si="1"/>
        <v>114.00800000000004</v>
      </c>
      <c r="B14" s="31" t="s">
        <v>62</v>
      </c>
      <c r="C14" s="20" t="s">
        <v>63</v>
      </c>
      <c r="D14" s="21" t="s">
        <v>67</v>
      </c>
      <c r="E14" s="21" t="s">
        <v>68</v>
      </c>
      <c r="F14" s="21" t="s">
        <v>52</v>
      </c>
      <c r="G14" s="37" t="s">
        <v>69</v>
      </c>
      <c r="H14" s="22">
        <v>43646</v>
      </c>
      <c r="I14" s="22">
        <v>43677</v>
      </c>
      <c r="J14" s="23" t="str">
        <f t="shared" si="0"/>
        <v>30.06.19 - 31.07.19 (1 months)</v>
      </c>
      <c r="K14" s="24" t="s">
        <v>50</v>
      </c>
      <c r="L14" s="25">
        <v>2300</v>
      </c>
      <c r="M14" s="25">
        <v>700</v>
      </c>
      <c r="N14" s="26">
        <v>8</v>
      </c>
      <c r="O14" s="25">
        <v>2300</v>
      </c>
      <c r="P14" s="25">
        <v>700</v>
      </c>
      <c r="Q14" s="26">
        <v>8</v>
      </c>
      <c r="R14" s="25">
        <v>2300</v>
      </c>
      <c r="S14" s="25">
        <v>700</v>
      </c>
      <c r="T14" s="32">
        <v>8</v>
      </c>
      <c r="U14" s="21">
        <f>1*AE14</f>
        <v>0</v>
      </c>
      <c r="V14" s="21"/>
      <c r="W14" s="27"/>
      <c r="X14" s="28"/>
      <c r="Y14" s="21"/>
      <c r="Z14" s="21"/>
      <c r="AA14" s="21"/>
      <c r="AB14" s="21"/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f t="shared" si="2"/>
        <v>0.4</v>
      </c>
      <c r="AI14" s="21">
        <v>1</v>
      </c>
      <c r="AJ14" s="29"/>
      <c r="AK14" s="29"/>
      <c r="AL14" s="34" t="s">
        <v>61</v>
      </c>
      <c r="AM14" s="29" t="s">
        <v>70</v>
      </c>
      <c r="AN14" s="33"/>
      <c r="AO14" s="33"/>
      <c r="AP14" s="35"/>
    </row>
    <row r="15" spans="1:42" ht="26.1" customHeight="1" x14ac:dyDescent="0.25">
      <c r="A15" s="18">
        <f t="shared" si="1"/>
        <v>114.00900000000004</v>
      </c>
      <c r="B15" s="31" t="s">
        <v>62</v>
      </c>
      <c r="C15" s="20" t="s">
        <v>63</v>
      </c>
      <c r="D15" s="21" t="s">
        <v>67</v>
      </c>
      <c r="E15" s="21" t="s">
        <v>71</v>
      </c>
      <c r="F15" s="21" t="s">
        <v>52</v>
      </c>
      <c r="G15" s="37" t="s">
        <v>69</v>
      </c>
      <c r="H15" s="22">
        <v>43646</v>
      </c>
      <c r="I15" s="22">
        <v>43677</v>
      </c>
      <c r="J15" s="23" t="str">
        <f t="shared" si="0"/>
        <v>30.06.19 - 31.07.19 (1 months)</v>
      </c>
      <c r="K15" s="24" t="s">
        <v>50</v>
      </c>
      <c r="L15" s="25">
        <v>2300</v>
      </c>
      <c r="M15" s="25">
        <v>700</v>
      </c>
      <c r="N15" s="26">
        <v>8</v>
      </c>
      <c r="O15" s="25">
        <v>2300</v>
      </c>
      <c r="P15" s="25">
        <v>700</v>
      </c>
      <c r="Q15" s="26">
        <v>8</v>
      </c>
      <c r="R15" s="25">
        <v>2300</v>
      </c>
      <c r="S15" s="25">
        <v>700</v>
      </c>
      <c r="T15" s="32">
        <v>8</v>
      </c>
      <c r="U15" s="21">
        <f>4.5*AE15</f>
        <v>54</v>
      </c>
      <c r="V15" s="21"/>
      <c r="W15" s="27"/>
      <c r="X15" s="28"/>
      <c r="Y15" s="21"/>
      <c r="Z15" s="21"/>
      <c r="AA15" s="21"/>
      <c r="AB15" s="21"/>
      <c r="AC15" s="21">
        <f>0.4*AD15</f>
        <v>4.8000000000000007</v>
      </c>
      <c r="AD15" s="21">
        <v>12</v>
      </c>
      <c r="AE15" s="21">
        <v>12</v>
      </c>
      <c r="AF15" s="21">
        <f>0.4*AG15</f>
        <v>4.8000000000000007</v>
      </c>
      <c r="AG15" s="21">
        <v>12</v>
      </c>
      <c r="AH15" s="21">
        <f t="shared" si="2"/>
        <v>0</v>
      </c>
      <c r="AI15" s="21">
        <v>0</v>
      </c>
      <c r="AJ15" s="29"/>
      <c r="AK15" s="29"/>
      <c r="AL15" s="34" t="s">
        <v>65</v>
      </c>
      <c r="AM15" s="29"/>
      <c r="AN15" s="33"/>
      <c r="AO15" s="33"/>
      <c r="AP15" s="35"/>
    </row>
    <row r="16" spans="1:42" ht="26.1" customHeight="1" x14ac:dyDescent="0.25">
      <c r="A16" s="18">
        <f t="shared" si="1"/>
        <v>114.01000000000005</v>
      </c>
      <c r="B16" s="31" t="s">
        <v>62</v>
      </c>
      <c r="C16" s="20" t="s">
        <v>63</v>
      </c>
      <c r="D16" s="21" t="s">
        <v>67</v>
      </c>
      <c r="E16" s="21" t="s">
        <v>71</v>
      </c>
      <c r="F16" s="21" t="s">
        <v>52</v>
      </c>
      <c r="G16" s="37" t="s">
        <v>69</v>
      </c>
      <c r="H16" s="22">
        <v>43646</v>
      </c>
      <c r="I16" s="22">
        <v>43677</v>
      </c>
      <c r="J16" s="23" t="str">
        <f t="shared" si="0"/>
        <v>30.06.19 - 31.07.19 (1 months)</v>
      </c>
      <c r="K16" s="24" t="s">
        <v>50</v>
      </c>
      <c r="L16" s="25">
        <v>2300</v>
      </c>
      <c r="M16" s="25">
        <v>700</v>
      </c>
      <c r="N16" s="26">
        <v>8</v>
      </c>
      <c r="O16" s="25">
        <v>2300</v>
      </c>
      <c r="P16" s="25">
        <v>700</v>
      </c>
      <c r="Q16" s="26">
        <v>8</v>
      </c>
      <c r="R16" s="25">
        <v>2300</v>
      </c>
      <c r="S16" s="25">
        <v>700</v>
      </c>
      <c r="T16" s="32">
        <v>8</v>
      </c>
      <c r="U16" s="21">
        <v>0</v>
      </c>
      <c r="V16" s="21"/>
      <c r="W16" s="27"/>
      <c r="X16" s="28"/>
      <c r="Y16" s="21"/>
      <c r="Z16" s="21"/>
      <c r="AA16" s="21"/>
      <c r="AB16" s="21"/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f t="shared" si="2"/>
        <v>0.4</v>
      </c>
      <c r="AI16" s="21">
        <v>1</v>
      </c>
      <c r="AJ16" s="29"/>
      <c r="AK16" s="29"/>
      <c r="AL16" s="34" t="s">
        <v>65</v>
      </c>
      <c r="AM16" s="29"/>
      <c r="AN16" s="33"/>
      <c r="AO16" s="33"/>
      <c r="AP16" s="35"/>
    </row>
    <row r="17" spans="1:42" ht="26.1" customHeight="1" x14ac:dyDescent="0.25">
      <c r="A17" s="18">
        <f t="shared" si="1"/>
        <v>114.01100000000005</v>
      </c>
      <c r="B17" s="31" t="s">
        <v>62</v>
      </c>
      <c r="C17" s="20" t="s">
        <v>63</v>
      </c>
      <c r="D17" s="21" t="s">
        <v>67</v>
      </c>
      <c r="E17" s="21" t="s">
        <v>72</v>
      </c>
      <c r="F17" s="21" t="s">
        <v>52</v>
      </c>
      <c r="G17" s="37" t="s">
        <v>69</v>
      </c>
      <c r="H17" s="22">
        <v>43646</v>
      </c>
      <c r="I17" s="22">
        <v>43677</v>
      </c>
      <c r="J17" s="23" t="str">
        <f t="shared" si="0"/>
        <v>30.06.19 - 31.07.19 (1 months)</v>
      </c>
      <c r="K17" s="24" t="s">
        <v>50</v>
      </c>
      <c r="L17" s="25">
        <v>2300</v>
      </c>
      <c r="M17" s="25">
        <v>700</v>
      </c>
      <c r="N17" s="26">
        <v>8</v>
      </c>
      <c r="O17" s="25">
        <v>2300</v>
      </c>
      <c r="P17" s="25">
        <v>700</v>
      </c>
      <c r="Q17" s="26">
        <v>8</v>
      </c>
      <c r="R17" s="25">
        <v>2300</v>
      </c>
      <c r="S17" s="25">
        <v>700</v>
      </c>
      <c r="T17" s="32">
        <v>8</v>
      </c>
      <c r="U17" s="21">
        <f>4.51*AE17</f>
        <v>54.12</v>
      </c>
      <c r="V17" s="33"/>
      <c r="W17" s="33"/>
      <c r="X17" s="36"/>
      <c r="Y17" s="33"/>
      <c r="Z17" s="33"/>
      <c r="AA17" s="33"/>
      <c r="AB17" s="33"/>
      <c r="AC17" s="21">
        <f>0.4*AD17</f>
        <v>4.8000000000000007</v>
      </c>
      <c r="AD17" s="21">
        <v>12</v>
      </c>
      <c r="AE17" s="21">
        <v>12</v>
      </c>
      <c r="AF17" s="21">
        <f>0.4*AG17</f>
        <v>4.8000000000000007</v>
      </c>
      <c r="AG17" s="21">
        <v>12</v>
      </c>
      <c r="AH17" s="21">
        <f t="shared" si="2"/>
        <v>0</v>
      </c>
      <c r="AI17" s="21">
        <v>0</v>
      </c>
      <c r="AJ17" s="35"/>
      <c r="AK17" s="35"/>
      <c r="AL17" s="34" t="s">
        <v>66</v>
      </c>
      <c r="AM17" s="29"/>
      <c r="AN17" s="33"/>
      <c r="AO17" s="33"/>
      <c r="AP17" s="35"/>
    </row>
    <row r="18" spans="1:42" ht="26.1" customHeight="1" x14ac:dyDescent="0.25">
      <c r="A18" s="18">
        <f t="shared" si="1"/>
        <v>114.01200000000006</v>
      </c>
      <c r="B18" s="31" t="s">
        <v>62</v>
      </c>
      <c r="C18" s="20" t="s">
        <v>63</v>
      </c>
      <c r="D18" s="21" t="s">
        <v>67</v>
      </c>
      <c r="E18" s="21" t="s">
        <v>72</v>
      </c>
      <c r="F18" s="21" t="s">
        <v>52</v>
      </c>
      <c r="G18" s="37" t="s">
        <v>69</v>
      </c>
      <c r="H18" s="22">
        <v>43646</v>
      </c>
      <c r="I18" s="22">
        <v>43677</v>
      </c>
      <c r="J18" s="23" t="str">
        <f t="shared" si="0"/>
        <v>30.06.19 - 31.07.19 (1 months)</v>
      </c>
      <c r="K18" s="24" t="s">
        <v>50</v>
      </c>
      <c r="L18" s="25">
        <v>2300</v>
      </c>
      <c r="M18" s="25">
        <v>700</v>
      </c>
      <c r="N18" s="26">
        <v>8</v>
      </c>
      <c r="O18" s="25">
        <v>2300</v>
      </c>
      <c r="P18" s="25">
        <v>700</v>
      </c>
      <c r="Q18" s="26">
        <v>8</v>
      </c>
      <c r="R18" s="25">
        <v>2300</v>
      </c>
      <c r="S18" s="25">
        <v>700</v>
      </c>
      <c r="T18" s="32">
        <v>8</v>
      </c>
      <c r="U18" s="21">
        <f>1*AE18</f>
        <v>0</v>
      </c>
      <c r="V18" s="33"/>
      <c r="W18" s="33"/>
      <c r="X18" s="36"/>
      <c r="Y18" s="33"/>
      <c r="Z18" s="33"/>
      <c r="AA18" s="33"/>
      <c r="AB18" s="33"/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f t="shared" si="2"/>
        <v>0.4</v>
      </c>
      <c r="AI18" s="21">
        <v>1</v>
      </c>
      <c r="AJ18" s="29"/>
      <c r="AK18" s="29"/>
      <c r="AL18" s="34" t="s">
        <v>66</v>
      </c>
      <c r="AM18" s="29"/>
      <c r="AN18" s="33"/>
      <c r="AO18" s="33"/>
      <c r="AP18" s="35"/>
    </row>
    <row r="19" spans="1:42" ht="45" x14ac:dyDescent="0.25">
      <c r="A19" s="38">
        <f t="shared" si="1"/>
        <v>114.01300000000006</v>
      </c>
      <c r="B19" s="39" t="s">
        <v>54</v>
      </c>
      <c r="C19" s="40">
        <v>2</v>
      </c>
      <c r="D19" s="21" t="s">
        <v>73</v>
      </c>
      <c r="E19" s="33" t="s">
        <v>74</v>
      </c>
      <c r="F19" s="21" t="s">
        <v>52</v>
      </c>
      <c r="G19" s="37" t="s">
        <v>69</v>
      </c>
      <c r="H19" s="22">
        <v>43646</v>
      </c>
      <c r="I19" s="22">
        <v>43677</v>
      </c>
      <c r="J19" s="41" t="str">
        <f t="shared" si="0"/>
        <v>30.06.19 - 31.07.19 (1 months)</v>
      </c>
      <c r="K19" s="24" t="s">
        <v>50</v>
      </c>
      <c r="L19" s="25">
        <v>2300</v>
      </c>
      <c r="M19" s="25">
        <v>700</v>
      </c>
      <c r="N19" s="26">
        <f>IF(L19&gt;M19, (2400-L19+M19)/100, IF(AND(L19="",M19="",L19=M19), "", IF(L19=M19,24,(M19-L19)/100)))</f>
        <v>8</v>
      </c>
      <c r="O19" s="25">
        <v>2300</v>
      </c>
      <c r="P19" s="25">
        <v>700</v>
      </c>
      <c r="Q19" s="26">
        <f>IF(O19&gt;P19, (2400-O19+P19)/100, IF(AND(O19="",P19="",O19=P19), "", IF(O19=P19,24,(P19-O19)/100)))</f>
        <v>8</v>
      </c>
      <c r="R19" s="25">
        <v>2300</v>
      </c>
      <c r="S19" s="25">
        <v>700</v>
      </c>
      <c r="T19" s="32">
        <f>IF(R19&gt;S19, (2400-R19+S19)/100, IF(AND(R19="",S19="",R19=S19), "", IF(R19=S19,24,(S19-R19)/100)))</f>
        <v>8</v>
      </c>
      <c r="U19" s="21">
        <f>6*AE19</f>
        <v>72</v>
      </c>
      <c r="V19" s="21"/>
      <c r="W19" s="21"/>
      <c r="X19" s="28"/>
      <c r="Y19" s="21"/>
      <c r="Z19" s="21"/>
      <c r="AA19" s="21"/>
      <c r="AB19" s="21"/>
      <c r="AC19" s="21">
        <v>4.8</v>
      </c>
      <c r="AD19" s="21">
        <v>12</v>
      </c>
      <c r="AE19" s="21">
        <v>12</v>
      </c>
      <c r="AF19" s="21">
        <v>4.8</v>
      </c>
      <c r="AG19" s="21">
        <v>12</v>
      </c>
      <c r="AH19" s="21">
        <f t="shared" si="2"/>
        <v>0</v>
      </c>
      <c r="AI19" s="21">
        <v>0</v>
      </c>
      <c r="AJ19" s="29"/>
      <c r="AK19" s="29"/>
      <c r="AL19" s="34" t="s">
        <v>75</v>
      </c>
      <c r="AM19" s="29" t="s">
        <v>76</v>
      </c>
      <c r="AN19" s="33"/>
      <c r="AO19" s="33"/>
      <c r="AP19" s="35"/>
    </row>
    <row r="20" spans="1:42" ht="45" x14ac:dyDescent="0.25">
      <c r="A20" s="38">
        <f t="shared" si="1"/>
        <v>114.01400000000007</v>
      </c>
      <c r="B20" s="39" t="s">
        <v>54</v>
      </c>
      <c r="C20" s="40">
        <v>2</v>
      </c>
      <c r="D20" s="21" t="s">
        <v>73</v>
      </c>
      <c r="E20" s="33" t="s">
        <v>74</v>
      </c>
      <c r="F20" s="21" t="s">
        <v>52</v>
      </c>
      <c r="G20" s="37" t="s">
        <v>69</v>
      </c>
      <c r="H20" s="22">
        <v>43647</v>
      </c>
      <c r="I20" s="22">
        <v>43677</v>
      </c>
      <c r="J20" s="41" t="str">
        <f t="shared" si="0"/>
        <v>01.07.19 - 31.07.19 (1 months)</v>
      </c>
      <c r="K20" s="24" t="s">
        <v>50</v>
      </c>
      <c r="L20" s="25">
        <v>700</v>
      </c>
      <c r="M20" s="25">
        <v>2300</v>
      </c>
      <c r="N20" s="26">
        <f>IF(L20&gt;M20, (2400-L20+M20)/100, IF(AND(L20="",M20="",L20=M20), "", IF(L20=M20,24,(M20-L20)/100)))</f>
        <v>16</v>
      </c>
      <c r="O20" s="25">
        <v>700</v>
      </c>
      <c r="P20" s="25">
        <v>2300</v>
      </c>
      <c r="Q20" s="26">
        <f>IF(O20&gt;P20, (2400-O20+P20)/100, IF(AND(O20="",P20="",O20=P20), "", IF(O20=P20,24,(P20-O20)/100)))</f>
        <v>16</v>
      </c>
      <c r="R20" s="25">
        <v>700</v>
      </c>
      <c r="S20" s="25">
        <v>2300</v>
      </c>
      <c r="T20" s="32">
        <f>IF(R20&gt;S20, (2400-R20+S20)/100, IF(AND(R20="",S20="",R20=S20), "", IF(R20=S20,24,(S20-R20)/100)))</f>
        <v>16</v>
      </c>
      <c r="U20" s="21">
        <f>6*AE20</f>
        <v>60</v>
      </c>
      <c r="V20" s="21"/>
      <c r="W20" s="21"/>
      <c r="X20" s="28"/>
      <c r="Y20" s="21"/>
      <c r="Z20" s="21"/>
      <c r="AA20" s="21"/>
      <c r="AB20" s="21"/>
      <c r="AC20" s="21">
        <f>0.4*AD20</f>
        <v>4</v>
      </c>
      <c r="AD20" s="21">
        <v>10</v>
      </c>
      <c r="AE20" s="21">
        <v>10</v>
      </c>
      <c r="AF20" s="21">
        <f>0.4*AG20</f>
        <v>4</v>
      </c>
      <c r="AG20" s="21">
        <v>10</v>
      </c>
      <c r="AH20" s="21">
        <v>0</v>
      </c>
      <c r="AI20" s="21">
        <v>0</v>
      </c>
      <c r="AJ20" s="29"/>
      <c r="AK20" s="29"/>
      <c r="AL20" s="34" t="s">
        <v>75</v>
      </c>
      <c r="AM20" s="29" t="s">
        <v>76</v>
      </c>
      <c r="AN20" s="33"/>
      <c r="AO20" s="33"/>
      <c r="AP20" s="35"/>
    </row>
    <row r="21" spans="1:42" ht="45" x14ac:dyDescent="0.25">
      <c r="A21" s="38">
        <f t="shared" si="1"/>
        <v>114.01500000000007</v>
      </c>
      <c r="B21" s="39" t="s">
        <v>54</v>
      </c>
      <c r="C21" s="40">
        <v>2</v>
      </c>
      <c r="D21" s="21" t="s">
        <v>73</v>
      </c>
      <c r="E21" s="33" t="s">
        <v>74</v>
      </c>
      <c r="F21" s="21" t="s">
        <v>52</v>
      </c>
      <c r="G21" s="37" t="s">
        <v>69</v>
      </c>
      <c r="H21" s="22">
        <v>43647</v>
      </c>
      <c r="I21" s="22">
        <v>43677</v>
      </c>
      <c r="J21" s="41" t="str">
        <f t="shared" si="0"/>
        <v>01.07.19 - 31.07.19 (1 months)</v>
      </c>
      <c r="K21" s="24" t="s">
        <v>50</v>
      </c>
      <c r="L21" s="25">
        <v>700</v>
      </c>
      <c r="M21" s="25">
        <v>2300</v>
      </c>
      <c r="N21" s="26">
        <f>IF(L21&gt;M21, (2400-L21+M21)/100, IF(AND(L21="",M21="",L21=M21), "", IF(L21=M21,24,(M21-L21)/100)))</f>
        <v>16</v>
      </c>
      <c r="O21" s="25">
        <v>700</v>
      </c>
      <c r="P21" s="25">
        <v>2300</v>
      </c>
      <c r="Q21" s="26">
        <f>IF(O21&gt;P21, (2400-O21+P21)/100, IF(AND(O21="",P21="",O21=P21), "", IF(O21=P21,24,(P21-O21)/100)))</f>
        <v>16</v>
      </c>
      <c r="R21" s="25">
        <v>700</v>
      </c>
      <c r="S21" s="25">
        <v>2300</v>
      </c>
      <c r="T21" s="32">
        <f>IF(R21&gt;S21, (2400-R21+S21)/100, IF(AND(R21="",S21="",R21=S21), "", IF(R21=S21,24,(S21-R21)/100)))</f>
        <v>16</v>
      </c>
      <c r="U21" s="21">
        <v>0</v>
      </c>
      <c r="V21" s="21"/>
      <c r="W21" s="21"/>
      <c r="X21" s="28"/>
      <c r="Y21" s="21"/>
      <c r="Z21" s="21"/>
      <c r="AA21" s="21"/>
      <c r="AB21" s="21"/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f>0.4*AI21</f>
        <v>4</v>
      </c>
      <c r="AI21" s="21">
        <v>10</v>
      </c>
      <c r="AJ21" s="29"/>
      <c r="AK21" s="29"/>
      <c r="AL21" s="34" t="s">
        <v>75</v>
      </c>
      <c r="AM21" s="29" t="s">
        <v>76</v>
      </c>
      <c r="AN21" s="33"/>
      <c r="AO21" s="33"/>
      <c r="AP21" s="35"/>
    </row>
    <row r="22" spans="1:42" ht="30" x14ac:dyDescent="0.25">
      <c r="A22" s="38">
        <f t="shared" si="1"/>
        <v>114.01600000000008</v>
      </c>
      <c r="B22" s="39" t="s">
        <v>54</v>
      </c>
      <c r="C22" s="40">
        <v>2</v>
      </c>
      <c r="D22" s="21" t="s">
        <v>73</v>
      </c>
      <c r="E22" s="33" t="s">
        <v>74</v>
      </c>
      <c r="F22" s="21" t="s">
        <v>52</v>
      </c>
      <c r="G22" s="37" t="s">
        <v>69</v>
      </c>
      <c r="H22" s="22">
        <v>43646</v>
      </c>
      <c r="I22" s="22">
        <v>43677</v>
      </c>
      <c r="J22" s="41" t="str">
        <f t="shared" si="0"/>
        <v>30.06.19 - 31.07.19 (1 months)</v>
      </c>
      <c r="K22" s="24" t="s">
        <v>50</v>
      </c>
      <c r="L22" s="25">
        <v>2300</v>
      </c>
      <c r="M22" s="25">
        <v>700</v>
      </c>
      <c r="N22" s="26">
        <f>IF(L22&gt;M22, (2400-L22+M22)/100, IF(AND(L22="",M22="",L22=M22), "", IF(L22=M22,24,(M22-L22)/100)))</f>
        <v>8</v>
      </c>
      <c r="O22" s="25">
        <v>2300</v>
      </c>
      <c r="P22" s="25">
        <v>700</v>
      </c>
      <c r="Q22" s="26">
        <f>IF(O22&gt;P22, (2400-O22+P22)/100, IF(AND(O22="",P22="",O22=P22), "", IF(O22=P22,24,(P22-O22)/100)))</f>
        <v>8</v>
      </c>
      <c r="R22" s="25">
        <v>2300</v>
      </c>
      <c r="S22" s="25">
        <v>700</v>
      </c>
      <c r="T22" s="32">
        <f>IF(R22&gt;S22, (2400-R22+S22)/100, IF(AND(R22="",S22="",R22=S22), "", IF(R22=S22,24,(S22-R22)/100)))</f>
        <v>8</v>
      </c>
      <c r="U22" s="21">
        <f>5.5*AE22</f>
        <v>66</v>
      </c>
      <c r="V22" s="33"/>
      <c r="W22" s="33"/>
      <c r="X22" s="36"/>
      <c r="Y22" s="33"/>
      <c r="Z22" s="33"/>
      <c r="AA22" s="33"/>
      <c r="AB22" s="33"/>
      <c r="AC22" s="21">
        <v>4.8</v>
      </c>
      <c r="AD22" s="21">
        <v>12</v>
      </c>
      <c r="AE22" s="21">
        <v>12</v>
      </c>
      <c r="AF22" s="21">
        <v>4.8</v>
      </c>
      <c r="AG22" s="21">
        <v>12</v>
      </c>
      <c r="AH22" s="21">
        <v>0</v>
      </c>
      <c r="AI22" s="21">
        <v>0</v>
      </c>
      <c r="AJ22" s="29"/>
      <c r="AK22" s="29"/>
      <c r="AL22" s="34" t="s">
        <v>77</v>
      </c>
      <c r="AM22" s="29" t="s">
        <v>78</v>
      </c>
      <c r="AN22" s="33"/>
      <c r="AO22" s="33"/>
      <c r="AP22" s="35"/>
    </row>
    <row r="23" spans="1:42" ht="30" x14ac:dyDescent="0.25">
      <c r="A23" s="38">
        <f t="shared" si="1"/>
        <v>114.01700000000008</v>
      </c>
      <c r="B23" s="39" t="s">
        <v>54</v>
      </c>
      <c r="C23" s="40">
        <v>2</v>
      </c>
      <c r="D23" s="21" t="s">
        <v>73</v>
      </c>
      <c r="E23" s="33" t="s">
        <v>74</v>
      </c>
      <c r="F23" s="21" t="s">
        <v>52</v>
      </c>
      <c r="G23" s="37" t="s">
        <v>69</v>
      </c>
      <c r="H23" s="22">
        <v>43647</v>
      </c>
      <c r="I23" s="22">
        <v>43677</v>
      </c>
      <c r="J23" s="41" t="str">
        <f t="shared" si="0"/>
        <v>01.07.19 - 31.07.19 (1 months)</v>
      </c>
      <c r="K23" s="24" t="s">
        <v>50</v>
      </c>
      <c r="L23" s="25">
        <v>700</v>
      </c>
      <c r="M23" s="25">
        <v>2300</v>
      </c>
      <c r="N23" s="26">
        <f>IF(L23&gt;M23, (2400-L23+M23)/100, IF(AND(L23="",M23="",L23=M23), "", IF(L23=M23,24,(M23-L23)/100)))</f>
        <v>16</v>
      </c>
      <c r="O23" s="25">
        <v>700</v>
      </c>
      <c r="P23" s="25">
        <v>2300</v>
      </c>
      <c r="Q23" s="26">
        <f>IF(O23&gt;P23, (2400-O23+P23)/100, IF(AND(O23="",P23="",O23=P23), "", IF(O23=P23,24,(P23-O23)/100)))</f>
        <v>16</v>
      </c>
      <c r="R23" s="25">
        <v>700</v>
      </c>
      <c r="S23" s="25">
        <v>2300</v>
      </c>
      <c r="T23" s="32">
        <f>IF(R23&gt;S23, (2400-R23+S23)/100, IF(AND(R23="",S23="",R23=S23), "", IF(R23=S23,24,(S23-R23)/100)))</f>
        <v>16</v>
      </c>
      <c r="U23" s="21">
        <f>7*AE23</f>
        <v>70</v>
      </c>
      <c r="V23" s="33"/>
      <c r="W23" s="33"/>
      <c r="X23" s="36"/>
      <c r="Y23" s="33"/>
      <c r="Z23" s="33"/>
      <c r="AA23" s="33"/>
      <c r="AB23" s="33"/>
      <c r="AC23" s="21">
        <f>0.4*AD23</f>
        <v>4</v>
      </c>
      <c r="AD23" s="21">
        <v>10</v>
      </c>
      <c r="AE23" s="21">
        <v>10</v>
      </c>
      <c r="AF23" s="21">
        <f>0.4*AG23</f>
        <v>4</v>
      </c>
      <c r="AG23" s="21">
        <v>10</v>
      </c>
      <c r="AH23" s="21">
        <v>4</v>
      </c>
      <c r="AI23" s="21">
        <v>10</v>
      </c>
      <c r="AJ23" s="35"/>
      <c r="AK23" s="35"/>
      <c r="AL23" s="34" t="s">
        <v>79</v>
      </c>
      <c r="AM23" s="29" t="s">
        <v>78</v>
      </c>
      <c r="AN23" s="33"/>
      <c r="AO23" s="33"/>
      <c r="AP23" s="35"/>
    </row>
    <row r="24" spans="1:42" ht="26.1" customHeight="1" x14ac:dyDescent="0.25">
      <c r="A24" s="18">
        <f t="shared" si="1"/>
        <v>114.01800000000009</v>
      </c>
      <c r="B24" s="31" t="s">
        <v>62</v>
      </c>
      <c r="C24" s="20" t="s">
        <v>63</v>
      </c>
      <c r="D24" s="21" t="s">
        <v>73</v>
      </c>
      <c r="E24" s="33" t="s">
        <v>80</v>
      </c>
      <c r="F24" s="21" t="s">
        <v>52</v>
      </c>
      <c r="G24" s="37" t="s">
        <v>69</v>
      </c>
      <c r="H24" s="22">
        <v>43646</v>
      </c>
      <c r="I24" s="22">
        <v>43677</v>
      </c>
      <c r="J24" s="23" t="str">
        <f t="shared" si="0"/>
        <v>30.06.19 - 31.07.19 (1 months)</v>
      </c>
      <c r="K24" s="24" t="s">
        <v>50</v>
      </c>
      <c r="L24" s="25">
        <v>2300</v>
      </c>
      <c r="M24" s="25">
        <v>700</v>
      </c>
      <c r="N24" s="26">
        <v>8</v>
      </c>
      <c r="O24" s="25">
        <v>2300</v>
      </c>
      <c r="P24" s="25">
        <v>700</v>
      </c>
      <c r="Q24" s="26">
        <v>8</v>
      </c>
      <c r="R24" s="25">
        <v>2300</v>
      </c>
      <c r="S24" s="25">
        <v>700</v>
      </c>
      <c r="T24" s="32">
        <v>8</v>
      </c>
      <c r="U24" s="21">
        <f>4.6*AE24</f>
        <v>27.599999999999998</v>
      </c>
      <c r="V24" s="33"/>
      <c r="W24" s="33"/>
      <c r="X24" s="36"/>
      <c r="Y24" s="33"/>
      <c r="Z24" s="33"/>
      <c r="AA24" s="33"/>
      <c r="AB24" s="33"/>
      <c r="AC24" s="21">
        <f>0.4*AD24</f>
        <v>2.4000000000000004</v>
      </c>
      <c r="AD24" s="21">
        <v>6</v>
      </c>
      <c r="AE24" s="21">
        <v>6</v>
      </c>
      <c r="AF24" s="21">
        <f>0.4*AG24</f>
        <v>2.4000000000000004</v>
      </c>
      <c r="AG24" s="21">
        <v>6</v>
      </c>
      <c r="AH24" s="21">
        <f>0.4*AI24</f>
        <v>0</v>
      </c>
      <c r="AI24" s="21">
        <v>0</v>
      </c>
      <c r="AJ24" s="35"/>
      <c r="AK24" s="35"/>
      <c r="AL24" s="34" t="s">
        <v>81</v>
      </c>
      <c r="AM24" s="29"/>
      <c r="AN24" s="33"/>
      <c r="AO24" s="33"/>
      <c r="AP24" s="35"/>
    </row>
    <row r="25" spans="1:42" ht="26.1" customHeight="1" x14ac:dyDescent="0.25">
      <c r="A25" s="18">
        <f t="shared" si="1"/>
        <v>114.01900000000009</v>
      </c>
      <c r="B25" s="31" t="s">
        <v>62</v>
      </c>
      <c r="C25" s="20" t="s">
        <v>63</v>
      </c>
      <c r="D25" s="21" t="s">
        <v>73</v>
      </c>
      <c r="E25" s="33" t="s">
        <v>82</v>
      </c>
      <c r="F25" s="21" t="s">
        <v>52</v>
      </c>
      <c r="G25" s="37" t="s">
        <v>69</v>
      </c>
      <c r="H25" s="22">
        <v>43646</v>
      </c>
      <c r="I25" s="22">
        <v>43677</v>
      </c>
      <c r="J25" s="23" t="str">
        <f t="shared" si="0"/>
        <v>30.06.19 - 31.07.19 (1 months)</v>
      </c>
      <c r="K25" s="24" t="s">
        <v>50</v>
      </c>
      <c r="L25" s="25">
        <v>2300</v>
      </c>
      <c r="M25" s="25">
        <v>700</v>
      </c>
      <c r="N25" s="26">
        <v>8</v>
      </c>
      <c r="O25" s="25">
        <v>2300</v>
      </c>
      <c r="P25" s="25">
        <v>700</v>
      </c>
      <c r="Q25" s="26">
        <v>8</v>
      </c>
      <c r="R25" s="25">
        <v>2300</v>
      </c>
      <c r="S25" s="25">
        <v>700</v>
      </c>
      <c r="T25" s="32">
        <v>8</v>
      </c>
      <c r="U25" s="21">
        <f>5.3*AE25</f>
        <v>31.799999999999997</v>
      </c>
      <c r="V25" s="33"/>
      <c r="W25" s="33"/>
      <c r="X25" s="36"/>
      <c r="Y25" s="33"/>
      <c r="Z25" s="33"/>
      <c r="AA25" s="33"/>
      <c r="AB25" s="33"/>
      <c r="AC25" s="21">
        <f>0.4*AD25</f>
        <v>2.4000000000000004</v>
      </c>
      <c r="AD25" s="21">
        <v>6</v>
      </c>
      <c r="AE25" s="21">
        <v>6</v>
      </c>
      <c r="AF25" s="21">
        <f>0.4*AG25</f>
        <v>2.4000000000000004</v>
      </c>
      <c r="AG25" s="21">
        <v>6</v>
      </c>
      <c r="AH25" s="21">
        <f>0.4*AI25</f>
        <v>0</v>
      </c>
      <c r="AI25" s="21">
        <v>0</v>
      </c>
      <c r="AJ25" s="35"/>
      <c r="AK25" s="35"/>
      <c r="AL25" s="34" t="s">
        <v>83</v>
      </c>
      <c r="AM25" s="29"/>
      <c r="AN25" s="33"/>
      <c r="AO25" s="33"/>
      <c r="AP25" s="35"/>
    </row>
    <row r="26" spans="1:42" ht="26.1" customHeight="1" x14ac:dyDescent="0.25">
      <c r="A26" s="18">
        <f t="shared" si="1"/>
        <v>114.0200000000001</v>
      </c>
      <c r="B26" s="31" t="s">
        <v>62</v>
      </c>
      <c r="C26" s="20" t="s">
        <v>63</v>
      </c>
      <c r="D26" s="21" t="s">
        <v>84</v>
      </c>
      <c r="E26" s="21" t="s">
        <v>85</v>
      </c>
      <c r="F26" s="21" t="s">
        <v>52</v>
      </c>
      <c r="G26" s="21" t="s">
        <v>86</v>
      </c>
      <c r="H26" s="22">
        <v>43647</v>
      </c>
      <c r="I26" s="22">
        <v>43677</v>
      </c>
      <c r="J26" s="23" t="str">
        <f t="shared" si="0"/>
        <v>01.07.19 - 31.07.19 (1 months)</v>
      </c>
      <c r="K26" s="24" t="s">
        <v>50</v>
      </c>
      <c r="L26" s="25">
        <v>700</v>
      </c>
      <c r="M26" s="25">
        <v>1500</v>
      </c>
      <c r="N26" s="26">
        <v>8</v>
      </c>
      <c r="O26" s="25">
        <v>700</v>
      </c>
      <c r="P26" s="25">
        <v>1500</v>
      </c>
      <c r="Q26" s="26">
        <v>8</v>
      </c>
      <c r="R26" s="25">
        <v>700</v>
      </c>
      <c r="S26" s="25">
        <v>1500</v>
      </c>
      <c r="T26" s="26">
        <v>8</v>
      </c>
      <c r="U26" s="21">
        <v>6.9</v>
      </c>
      <c r="V26" s="21"/>
      <c r="W26" s="27"/>
      <c r="X26" s="28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9"/>
      <c r="AK26" s="29"/>
      <c r="AL26" s="30"/>
      <c r="AM26" s="29"/>
      <c r="AN26" s="21"/>
      <c r="AO26" s="21">
        <v>2</v>
      </c>
      <c r="AP26" s="29"/>
    </row>
    <row r="27" spans="1:42" ht="26.1" customHeight="1" x14ac:dyDescent="0.25">
      <c r="A27" s="18">
        <f t="shared" si="1"/>
        <v>114.0210000000001</v>
      </c>
      <c r="B27" s="42" t="s">
        <v>62</v>
      </c>
      <c r="C27" s="43" t="s">
        <v>63</v>
      </c>
      <c r="D27" s="33" t="s">
        <v>84</v>
      </c>
      <c r="E27" s="33" t="s">
        <v>85</v>
      </c>
      <c r="F27" s="21" t="s">
        <v>52</v>
      </c>
      <c r="G27" s="21" t="s">
        <v>86</v>
      </c>
      <c r="H27" s="22">
        <v>43647</v>
      </c>
      <c r="I27" s="22">
        <v>43677</v>
      </c>
      <c r="J27" s="23" t="str">
        <f t="shared" si="0"/>
        <v>01.07.19 - 31.07.19 (1 months)</v>
      </c>
      <c r="K27" s="24" t="s">
        <v>50</v>
      </c>
      <c r="L27" s="25">
        <v>1900</v>
      </c>
      <c r="M27" s="25">
        <v>2300</v>
      </c>
      <c r="N27" s="26">
        <v>4</v>
      </c>
      <c r="O27" s="25">
        <v>1900</v>
      </c>
      <c r="P27" s="25">
        <v>2300</v>
      </c>
      <c r="Q27" s="26">
        <v>4</v>
      </c>
      <c r="R27" s="25">
        <v>1900</v>
      </c>
      <c r="S27" s="25">
        <v>2300</v>
      </c>
      <c r="T27" s="32">
        <v>4</v>
      </c>
      <c r="U27" s="21">
        <v>6.9</v>
      </c>
      <c r="V27" s="21"/>
      <c r="W27" s="27"/>
      <c r="X27" s="28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9"/>
      <c r="AK27" s="29"/>
      <c r="AL27" s="34"/>
      <c r="AM27" s="29" t="s">
        <v>70</v>
      </c>
      <c r="AN27" s="33"/>
      <c r="AO27" s="33">
        <v>2</v>
      </c>
      <c r="AP27" s="35"/>
    </row>
    <row r="28" spans="1:42" ht="26.1" customHeight="1" x14ac:dyDescent="0.25">
      <c r="A28" s="18">
        <f t="shared" si="1"/>
        <v>114.02200000000011</v>
      </c>
      <c r="B28" s="31" t="s">
        <v>62</v>
      </c>
      <c r="C28" s="20" t="s">
        <v>63</v>
      </c>
      <c r="D28" s="21" t="s">
        <v>84</v>
      </c>
      <c r="E28" s="21" t="s">
        <v>87</v>
      </c>
      <c r="F28" s="21" t="s">
        <v>52</v>
      </c>
      <c r="G28" s="21" t="s">
        <v>86</v>
      </c>
      <c r="H28" s="22">
        <v>43647</v>
      </c>
      <c r="I28" s="22">
        <v>43677</v>
      </c>
      <c r="J28" s="23" t="str">
        <f t="shared" si="0"/>
        <v>01.07.19 - 31.07.19 (1 months)</v>
      </c>
      <c r="K28" s="24" t="s">
        <v>50</v>
      </c>
      <c r="L28" s="25">
        <v>700</v>
      </c>
      <c r="M28" s="25">
        <v>1500</v>
      </c>
      <c r="N28" s="26">
        <v>8</v>
      </c>
      <c r="O28" s="25">
        <v>700</v>
      </c>
      <c r="P28" s="25">
        <v>1500</v>
      </c>
      <c r="Q28" s="26">
        <v>8</v>
      </c>
      <c r="R28" s="25">
        <v>700</v>
      </c>
      <c r="S28" s="25">
        <v>1500</v>
      </c>
      <c r="T28" s="32">
        <v>8</v>
      </c>
      <c r="U28" s="21">
        <v>3.84</v>
      </c>
      <c r="V28" s="21"/>
      <c r="W28" s="27"/>
      <c r="X28" s="28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9"/>
      <c r="AK28" s="29"/>
      <c r="AL28" s="34"/>
      <c r="AM28" s="29"/>
      <c r="AN28" s="33"/>
      <c r="AO28" s="33">
        <v>1</v>
      </c>
      <c r="AP28" s="35"/>
    </row>
    <row r="29" spans="1:42" ht="26.1" customHeight="1" x14ac:dyDescent="0.25">
      <c r="A29" s="18">
        <f t="shared" si="1"/>
        <v>114.02300000000011</v>
      </c>
      <c r="B29" s="42" t="s">
        <v>62</v>
      </c>
      <c r="C29" s="43" t="s">
        <v>63</v>
      </c>
      <c r="D29" s="33" t="s">
        <v>84</v>
      </c>
      <c r="E29" s="33" t="s">
        <v>87</v>
      </c>
      <c r="F29" s="21" t="s">
        <v>52</v>
      </c>
      <c r="G29" s="21" t="s">
        <v>86</v>
      </c>
      <c r="H29" s="22">
        <v>43647</v>
      </c>
      <c r="I29" s="22">
        <v>43677</v>
      </c>
      <c r="J29" s="23" t="str">
        <f t="shared" si="0"/>
        <v>01.07.19 - 31.07.19 (1 months)</v>
      </c>
      <c r="K29" s="24" t="s">
        <v>50</v>
      </c>
      <c r="L29" s="25">
        <v>1900</v>
      </c>
      <c r="M29" s="25">
        <v>2300</v>
      </c>
      <c r="N29" s="26">
        <v>4</v>
      </c>
      <c r="O29" s="25">
        <v>1900</v>
      </c>
      <c r="P29" s="25">
        <v>2300</v>
      </c>
      <c r="Q29" s="26">
        <v>4</v>
      </c>
      <c r="R29" s="25">
        <v>1900</v>
      </c>
      <c r="S29" s="25">
        <v>2300</v>
      </c>
      <c r="T29" s="32">
        <v>4</v>
      </c>
      <c r="U29" s="21">
        <v>3.84</v>
      </c>
      <c r="V29" s="21"/>
      <c r="W29" s="27"/>
      <c r="X29" s="28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9"/>
      <c r="AK29" s="29"/>
      <c r="AL29" s="34"/>
      <c r="AM29" s="29"/>
      <c r="AN29" s="33"/>
      <c r="AO29" s="33">
        <v>1</v>
      </c>
      <c r="AP29" s="35"/>
    </row>
    <row r="30" spans="1:42" ht="26.1" customHeight="1" x14ac:dyDescent="0.25">
      <c r="A30" s="18">
        <f t="shared" si="1"/>
        <v>114.02400000000011</v>
      </c>
      <c r="B30" s="31" t="s">
        <v>62</v>
      </c>
      <c r="C30" s="20" t="s">
        <v>63</v>
      </c>
      <c r="D30" s="21" t="s">
        <v>84</v>
      </c>
      <c r="E30" s="21" t="s">
        <v>85</v>
      </c>
      <c r="F30" s="21" t="s">
        <v>52</v>
      </c>
      <c r="G30" s="21" t="s">
        <v>86</v>
      </c>
      <c r="H30" s="22">
        <v>43647</v>
      </c>
      <c r="I30" s="22">
        <v>43677</v>
      </c>
      <c r="J30" s="23" t="str">
        <f t="shared" si="0"/>
        <v>01.07.19 - 31.07.19 (1 months)</v>
      </c>
      <c r="K30" s="24" t="s">
        <v>50</v>
      </c>
      <c r="L30" s="25"/>
      <c r="M30" s="25"/>
      <c r="N30" s="26" t="s">
        <v>88</v>
      </c>
      <c r="O30" s="25">
        <v>1500</v>
      </c>
      <c r="P30" s="25">
        <v>1900</v>
      </c>
      <c r="Q30" s="26">
        <v>4</v>
      </c>
      <c r="R30" s="25">
        <v>1500</v>
      </c>
      <c r="S30" s="25">
        <v>1900</v>
      </c>
      <c r="T30" s="32">
        <v>4</v>
      </c>
      <c r="U30" s="33">
        <v>7.9</v>
      </c>
      <c r="V30" s="33"/>
      <c r="W30" s="33"/>
      <c r="X30" s="36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5"/>
      <c r="AK30" s="35"/>
      <c r="AL30" s="34"/>
      <c r="AM30" s="29"/>
      <c r="AN30" s="33"/>
      <c r="AO30" s="33">
        <v>2</v>
      </c>
      <c r="AP30" s="35"/>
    </row>
    <row r="31" spans="1:42" ht="26.1" customHeight="1" x14ac:dyDescent="0.25">
      <c r="A31" s="18">
        <f t="shared" si="1"/>
        <v>114.02500000000012</v>
      </c>
      <c r="B31" s="42" t="s">
        <v>62</v>
      </c>
      <c r="C31" s="43" t="s">
        <v>63</v>
      </c>
      <c r="D31" s="33" t="s">
        <v>84</v>
      </c>
      <c r="E31" s="33" t="s">
        <v>87</v>
      </c>
      <c r="F31" s="21" t="s">
        <v>52</v>
      </c>
      <c r="G31" s="21" t="s">
        <v>86</v>
      </c>
      <c r="H31" s="22">
        <v>43647</v>
      </c>
      <c r="I31" s="22">
        <v>43677</v>
      </c>
      <c r="J31" s="23" t="str">
        <f t="shared" si="0"/>
        <v>01.07.19 - 31.07.19 (1 months)</v>
      </c>
      <c r="K31" s="24" t="s">
        <v>50</v>
      </c>
      <c r="L31" s="25"/>
      <c r="M31" s="25"/>
      <c r="N31" s="26" t="s">
        <v>88</v>
      </c>
      <c r="O31" s="25">
        <v>1500</v>
      </c>
      <c r="P31" s="25">
        <v>1900</v>
      </c>
      <c r="Q31" s="26">
        <v>4</v>
      </c>
      <c r="R31" s="25">
        <v>1500</v>
      </c>
      <c r="S31" s="25">
        <v>1900</v>
      </c>
      <c r="T31" s="32">
        <v>4</v>
      </c>
      <c r="U31" s="21">
        <v>4</v>
      </c>
      <c r="V31" s="33"/>
      <c r="W31" s="33"/>
      <c r="X31" s="36"/>
      <c r="Y31" s="33"/>
      <c r="Z31" s="33"/>
      <c r="AA31" s="33"/>
      <c r="AB31" s="33"/>
      <c r="AC31" s="21"/>
      <c r="AD31" s="21"/>
      <c r="AE31" s="21"/>
      <c r="AF31" s="21"/>
      <c r="AG31" s="21"/>
      <c r="AH31" s="21"/>
      <c r="AI31" s="21"/>
      <c r="AJ31" s="29"/>
      <c r="AK31" s="29"/>
      <c r="AL31" s="34"/>
      <c r="AM31" s="29"/>
      <c r="AN31" s="33"/>
      <c r="AO31" s="33">
        <v>1</v>
      </c>
      <c r="AP31" s="35"/>
    </row>
    <row r="32" spans="1:42" ht="26.1" customHeight="1" x14ac:dyDescent="0.25">
      <c r="A32" s="18">
        <f t="shared" si="1"/>
        <v>114.02600000000012</v>
      </c>
      <c r="B32" s="31" t="s">
        <v>62</v>
      </c>
      <c r="C32" s="20" t="s">
        <v>63</v>
      </c>
      <c r="D32" s="21" t="s">
        <v>89</v>
      </c>
      <c r="E32" s="21" t="s">
        <v>90</v>
      </c>
      <c r="F32" s="21" t="s">
        <v>52</v>
      </c>
      <c r="G32" s="21" t="s">
        <v>91</v>
      </c>
      <c r="H32" s="22">
        <v>43647</v>
      </c>
      <c r="I32" s="22">
        <v>43677</v>
      </c>
      <c r="J32" s="23" t="str">
        <f t="shared" si="0"/>
        <v>01.07.19 - 31.07.19 (1 months)</v>
      </c>
      <c r="K32" s="24" t="s">
        <v>50</v>
      </c>
      <c r="L32" s="25">
        <v>700</v>
      </c>
      <c r="M32" s="25">
        <v>2300</v>
      </c>
      <c r="N32" s="26">
        <v>16</v>
      </c>
      <c r="O32" s="25">
        <v>700</v>
      </c>
      <c r="P32" s="25">
        <v>2300</v>
      </c>
      <c r="Q32" s="26">
        <v>16</v>
      </c>
      <c r="R32" s="25">
        <v>700</v>
      </c>
      <c r="S32" s="25">
        <v>2300</v>
      </c>
      <c r="T32" s="26">
        <v>16</v>
      </c>
      <c r="U32" s="21">
        <v>33.950000000000003</v>
      </c>
      <c r="V32" s="21"/>
      <c r="W32" s="27"/>
      <c r="X32" s="28"/>
      <c r="Y32" s="21"/>
      <c r="Z32" s="21"/>
      <c r="AA32" s="21"/>
      <c r="AB32" s="21"/>
      <c r="AC32" s="21">
        <v>2</v>
      </c>
      <c r="AD32" s="21">
        <v>5</v>
      </c>
      <c r="AE32" s="21">
        <v>5</v>
      </c>
      <c r="AF32" s="21">
        <v>2</v>
      </c>
      <c r="AG32" s="21">
        <v>5</v>
      </c>
      <c r="AH32" s="21"/>
      <c r="AI32" s="21"/>
      <c r="AJ32" s="29"/>
      <c r="AK32" s="29"/>
      <c r="AL32" s="30" t="s">
        <v>61</v>
      </c>
      <c r="AM32" s="29"/>
      <c r="AN32" s="21"/>
      <c r="AO32" s="21"/>
      <c r="AP32" s="29"/>
    </row>
    <row r="33" spans="1:42" ht="26.1" customHeight="1" x14ac:dyDescent="0.25">
      <c r="A33" s="18">
        <f t="shared" si="1"/>
        <v>114.02700000000013</v>
      </c>
      <c r="B33" s="31" t="s">
        <v>62</v>
      </c>
      <c r="C33" s="20" t="s">
        <v>63</v>
      </c>
      <c r="D33" s="21" t="s">
        <v>89</v>
      </c>
      <c r="E33" s="21" t="s">
        <v>90</v>
      </c>
      <c r="F33" s="21" t="s">
        <v>52</v>
      </c>
      <c r="G33" s="21" t="s">
        <v>91</v>
      </c>
      <c r="H33" s="22">
        <v>43647</v>
      </c>
      <c r="I33" s="22">
        <v>43677</v>
      </c>
      <c r="J33" s="23" t="str">
        <f t="shared" si="0"/>
        <v>01.07.19 - 31.07.19 (1 months)</v>
      </c>
      <c r="K33" s="24" t="s">
        <v>50</v>
      </c>
      <c r="L33" s="25">
        <v>700</v>
      </c>
      <c r="M33" s="25">
        <v>2300</v>
      </c>
      <c r="N33" s="26">
        <v>16</v>
      </c>
      <c r="O33" s="25">
        <v>700</v>
      </c>
      <c r="P33" s="25">
        <v>2300</v>
      </c>
      <c r="Q33" s="26">
        <v>16</v>
      </c>
      <c r="R33" s="25">
        <v>700</v>
      </c>
      <c r="S33" s="25">
        <v>2300</v>
      </c>
      <c r="T33" s="32">
        <v>16</v>
      </c>
      <c r="U33" s="21">
        <v>0</v>
      </c>
      <c r="V33" s="21"/>
      <c r="W33" s="27"/>
      <c r="X33" s="28"/>
      <c r="Y33" s="21"/>
      <c r="Z33" s="21"/>
      <c r="AA33" s="21"/>
      <c r="AB33" s="21"/>
      <c r="AC33" s="21"/>
      <c r="AD33" s="21"/>
      <c r="AE33" s="21"/>
      <c r="AF33" s="21"/>
      <c r="AG33" s="21"/>
      <c r="AH33" s="21">
        <v>2</v>
      </c>
      <c r="AI33" s="21">
        <v>5</v>
      </c>
      <c r="AJ33" s="29"/>
      <c r="AK33" s="29"/>
      <c r="AL33" s="34" t="s">
        <v>61</v>
      </c>
      <c r="AM33" s="29" t="s">
        <v>70</v>
      </c>
      <c r="AN33" s="33"/>
      <c r="AO33" s="33"/>
      <c r="AP33" s="35"/>
    </row>
    <row r="34" spans="1:42" ht="26.1" customHeight="1" x14ac:dyDescent="0.25">
      <c r="A34" s="18">
        <f t="shared" si="1"/>
        <v>114.02800000000013</v>
      </c>
      <c r="B34" s="31" t="s">
        <v>62</v>
      </c>
      <c r="C34" s="20" t="s">
        <v>63</v>
      </c>
      <c r="D34" s="44" t="s">
        <v>92</v>
      </c>
      <c r="E34" s="44" t="s">
        <v>93</v>
      </c>
      <c r="F34" s="44" t="s">
        <v>52</v>
      </c>
      <c r="G34" s="45" t="s">
        <v>94</v>
      </c>
      <c r="H34" s="46">
        <v>43646</v>
      </c>
      <c r="I34" s="46">
        <v>43677</v>
      </c>
      <c r="J34" s="23" t="str">
        <f t="shared" si="0"/>
        <v>30.06.19 - 31.07.19 (1 months)</v>
      </c>
      <c r="K34" s="47" t="s">
        <v>50</v>
      </c>
      <c r="L34" s="48">
        <v>2300</v>
      </c>
      <c r="M34" s="48">
        <v>2300</v>
      </c>
      <c r="N34" s="49">
        <v>24</v>
      </c>
      <c r="O34" s="48">
        <v>2300</v>
      </c>
      <c r="P34" s="48">
        <v>2300</v>
      </c>
      <c r="Q34" s="49">
        <v>24</v>
      </c>
      <c r="R34" s="48">
        <v>2300</v>
      </c>
      <c r="S34" s="48">
        <v>2300</v>
      </c>
      <c r="T34" s="49">
        <v>24</v>
      </c>
      <c r="U34" s="44">
        <v>100</v>
      </c>
      <c r="V34" s="44"/>
      <c r="W34" s="50"/>
      <c r="X34" s="51"/>
      <c r="Y34" s="44"/>
      <c r="Z34" s="44"/>
      <c r="AA34" s="44"/>
      <c r="AB34" s="44"/>
      <c r="AC34" s="44">
        <v>8</v>
      </c>
      <c r="AD34" s="44">
        <v>20</v>
      </c>
      <c r="AE34" s="44">
        <v>20</v>
      </c>
      <c r="AF34" s="44">
        <v>8</v>
      </c>
      <c r="AG34" s="44">
        <v>20</v>
      </c>
      <c r="AH34" s="44">
        <v>0</v>
      </c>
      <c r="AI34" s="44">
        <v>0</v>
      </c>
      <c r="AJ34" s="52"/>
      <c r="AK34" s="52"/>
      <c r="AL34" s="53"/>
      <c r="AM34" s="52"/>
      <c r="AN34" s="44"/>
      <c r="AO34" s="44"/>
      <c r="AP34" s="52"/>
    </row>
    <row r="35" spans="1:42" ht="26.1" customHeight="1" x14ac:dyDescent="0.25">
      <c r="A35" s="18">
        <f t="shared" si="1"/>
        <v>114.02900000000014</v>
      </c>
      <c r="B35" s="18" t="s">
        <v>54</v>
      </c>
      <c r="C35" s="43">
        <v>1.1000000000000001</v>
      </c>
      <c r="D35" s="54" t="s">
        <v>95</v>
      </c>
      <c r="E35" s="54" t="s">
        <v>96</v>
      </c>
      <c r="F35" s="44" t="s">
        <v>52</v>
      </c>
      <c r="G35" s="45" t="s">
        <v>94</v>
      </c>
      <c r="H35" s="46">
        <v>43646</v>
      </c>
      <c r="I35" s="46">
        <v>43677</v>
      </c>
      <c r="J35" s="23" t="str">
        <f t="shared" si="0"/>
        <v>30.06.19 - 31.07.19 (1 months)</v>
      </c>
      <c r="K35" s="47" t="s">
        <v>50</v>
      </c>
      <c r="L35" s="48">
        <v>2300</v>
      </c>
      <c r="M35" s="48">
        <v>2300</v>
      </c>
      <c r="N35" s="49">
        <v>24</v>
      </c>
      <c r="O35" s="48">
        <v>2300</v>
      </c>
      <c r="P35" s="48">
        <v>2300</v>
      </c>
      <c r="Q35" s="49">
        <v>24</v>
      </c>
      <c r="R35" s="48">
        <v>2300</v>
      </c>
      <c r="S35" s="48">
        <v>2300</v>
      </c>
      <c r="T35" s="55">
        <v>24</v>
      </c>
      <c r="U35" s="44">
        <v>20</v>
      </c>
      <c r="V35" s="44"/>
      <c r="W35" s="50"/>
      <c r="X35" s="51"/>
      <c r="Y35" s="44"/>
      <c r="Z35" s="44"/>
      <c r="AA35" s="44"/>
      <c r="AB35" s="44"/>
      <c r="AC35" s="44">
        <v>4.8</v>
      </c>
      <c r="AD35" s="44">
        <v>12</v>
      </c>
      <c r="AE35" s="44">
        <v>12</v>
      </c>
      <c r="AF35" s="44">
        <v>0</v>
      </c>
      <c r="AG35" s="44">
        <v>0</v>
      </c>
      <c r="AH35" s="44">
        <v>0</v>
      </c>
      <c r="AI35" s="44">
        <v>0</v>
      </c>
      <c r="AJ35" s="52" t="s">
        <v>97</v>
      </c>
      <c r="AK35" s="52">
        <v>74.191000000000003</v>
      </c>
      <c r="AL35" s="56"/>
      <c r="AM35" s="52" t="s">
        <v>70</v>
      </c>
      <c r="AN35" s="54"/>
      <c r="AO35" s="54"/>
      <c r="AP35" s="57"/>
    </row>
    <row r="36" spans="1:42" ht="26.1" customHeight="1" x14ac:dyDescent="0.25">
      <c r="A36" s="18">
        <f t="shared" si="1"/>
        <v>114.03000000000014</v>
      </c>
      <c r="B36" s="42" t="s">
        <v>62</v>
      </c>
      <c r="C36" s="43" t="s">
        <v>63</v>
      </c>
      <c r="D36" s="54" t="s">
        <v>95</v>
      </c>
      <c r="E36" s="54" t="s">
        <v>96</v>
      </c>
      <c r="F36" s="44" t="s">
        <v>52</v>
      </c>
      <c r="G36" s="45" t="s">
        <v>94</v>
      </c>
      <c r="H36" s="46">
        <v>43646</v>
      </c>
      <c r="I36" s="46">
        <v>43677</v>
      </c>
      <c r="J36" s="23" t="str">
        <f t="shared" si="0"/>
        <v>30.06.19 - 31.07.19 (1 months)</v>
      </c>
      <c r="K36" s="47" t="s">
        <v>50</v>
      </c>
      <c r="L36" s="48">
        <v>2300</v>
      </c>
      <c r="M36" s="48">
        <v>2300</v>
      </c>
      <c r="N36" s="49">
        <v>24</v>
      </c>
      <c r="O36" s="48">
        <v>2300</v>
      </c>
      <c r="P36" s="48">
        <v>2300</v>
      </c>
      <c r="Q36" s="49">
        <v>24</v>
      </c>
      <c r="R36" s="48">
        <v>2300</v>
      </c>
      <c r="S36" s="48">
        <v>2300</v>
      </c>
      <c r="T36" s="55">
        <v>24</v>
      </c>
      <c r="U36" s="44">
        <v>1</v>
      </c>
      <c r="V36" s="44"/>
      <c r="W36" s="50"/>
      <c r="X36" s="51"/>
      <c r="Y36" s="44"/>
      <c r="Z36" s="44"/>
      <c r="AA36" s="44"/>
      <c r="AB36" s="44"/>
      <c r="AC36" s="44">
        <v>0</v>
      </c>
      <c r="AD36" s="44">
        <v>0</v>
      </c>
      <c r="AE36" s="44">
        <v>0</v>
      </c>
      <c r="AF36" s="44">
        <v>0</v>
      </c>
      <c r="AG36" s="44">
        <v>0</v>
      </c>
      <c r="AH36" s="44">
        <v>0.4</v>
      </c>
      <c r="AI36" s="44">
        <v>1</v>
      </c>
      <c r="AJ36" s="52" t="s">
        <v>97</v>
      </c>
      <c r="AK36" s="52">
        <v>74.191000000000003</v>
      </c>
      <c r="AL36" s="56"/>
      <c r="AM36" s="52"/>
      <c r="AN36" s="54"/>
      <c r="AO36" s="54"/>
      <c r="AP36" s="57"/>
    </row>
    <row r="37" spans="1:42" ht="30" customHeight="1" x14ac:dyDescent="0.25">
      <c r="A37" s="38">
        <f t="shared" si="1"/>
        <v>114.03100000000015</v>
      </c>
      <c r="B37" s="58" t="s">
        <v>62</v>
      </c>
      <c r="C37" s="40" t="s">
        <v>63</v>
      </c>
      <c r="D37" s="37" t="s">
        <v>98</v>
      </c>
      <c r="E37" s="59" t="s">
        <v>99</v>
      </c>
      <c r="F37" s="59" t="s">
        <v>52</v>
      </c>
      <c r="G37" s="37" t="s">
        <v>69</v>
      </c>
      <c r="H37" s="60">
        <v>43647</v>
      </c>
      <c r="I37" s="60">
        <v>43677</v>
      </c>
      <c r="J37" s="23" t="str">
        <f t="shared" si="0"/>
        <v>01.07.19 - 31.07.19 (1 months)</v>
      </c>
      <c r="K37" s="24" t="s">
        <v>50</v>
      </c>
      <c r="L37" s="25">
        <v>2300</v>
      </c>
      <c r="M37" s="25">
        <v>700</v>
      </c>
      <c r="N37" s="26">
        <v>8</v>
      </c>
      <c r="O37" s="25"/>
      <c r="P37" s="25"/>
      <c r="Q37" s="26" t="s">
        <v>88</v>
      </c>
      <c r="R37" s="25"/>
      <c r="S37" s="25"/>
      <c r="T37" s="26" t="s">
        <v>88</v>
      </c>
      <c r="U37" s="37">
        <v>6.62</v>
      </c>
      <c r="V37" s="37"/>
      <c r="W37" s="61"/>
      <c r="X37" s="28"/>
      <c r="Y37" s="37"/>
      <c r="Z37" s="37"/>
      <c r="AA37" s="37"/>
      <c r="AB37" s="37"/>
      <c r="AC37" s="59">
        <v>0.8</v>
      </c>
      <c r="AD37" s="59">
        <v>2</v>
      </c>
      <c r="AE37" s="59">
        <v>2</v>
      </c>
      <c r="AF37" s="59">
        <v>0.8</v>
      </c>
      <c r="AG37" s="59">
        <v>2</v>
      </c>
      <c r="AH37" s="37"/>
      <c r="AI37" s="37"/>
      <c r="AJ37" s="62"/>
      <c r="AK37" s="62"/>
      <c r="AL37" s="62" t="s">
        <v>61</v>
      </c>
      <c r="AM37" s="62" t="s">
        <v>100</v>
      </c>
      <c r="AN37" s="37"/>
      <c r="AO37" s="37"/>
      <c r="AP37" s="62"/>
    </row>
    <row r="38" spans="1:42" ht="30" customHeight="1" x14ac:dyDescent="0.25">
      <c r="A38" s="38">
        <f t="shared" si="1"/>
        <v>114.03200000000015</v>
      </c>
      <c r="B38" s="58" t="s">
        <v>62</v>
      </c>
      <c r="C38" s="40" t="s">
        <v>63</v>
      </c>
      <c r="D38" s="37" t="s">
        <v>98</v>
      </c>
      <c r="E38" s="59" t="s">
        <v>99</v>
      </c>
      <c r="F38" s="59" t="s">
        <v>52</v>
      </c>
      <c r="G38" s="37" t="s">
        <v>69</v>
      </c>
      <c r="H38" s="60">
        <v>43647</v>
      </c>
      <c r="I38" s="60">
        <v>43677</v>
      </c>
      <c r="J38" s="23" t="str">
        <f t="shared" si="0"/>
        <v>01.07.19 - 31.07.19 (1 months)</v>
      </c>
      <c r="K38" s="24" t="s">
        <v>50</v>
      </c>
      <c r="L38" s="25">
        <v>700</v>
      </c>
      <c r="M38" s="25">
        <v>2300</v>
      </c>
      <c r="N38" s="26">
        <v>16</v>
      </c>
      <c r="O38" s="25"/>
      <c r="P38" s="25"/>
      <c r="Q38" s="26" t="s">
        <v>88</v>
      </c>
      <c r="R38" s="25"/>
      <c r="S38" s="25"/>
      <c r="T38" s="32" t="s">
        <v>88</v>
      </c>
      <c r="U38" s="37">
        <v>6.62</v>
      </c>
      <c r="V38" s="37"/>
      <c r="W38" s="61"/>
      <c r="X38" s="28"/>
      <c r="Y38" s="37"/>
      <c r="Z38" s="37"/>
      <c r="AA38" s="37"/>
      <c r="AB38" s="37"/>
      <c r="AC38" s="59">
        <v>0.8</v>
      </c>
      <c r="AD38" s="59">
        <v>2</v>
      </c>
      <c r="AE38" s="59">
        <v>2</v>
      </c>
      <c r="AF38" s="59">
        <v>0.8</v>
      </c>
      <c r="AG38" s="59">
        <v>2</v>
      </c>
      <c r="AH38" s="37">
        <v>0.4</v>
      </c>
      <c r="AI38" s="37">
        <v>1</v>
      </c>
      <c r="AJ38" s="62"/>
      <c r="AK38" s="62"/>
      <c r="AL38" s="62" t="s">
        <v>61</v>
      </c>
      <c r="AM38" s="62" t="s">
        <v>100</v>
      </c>
      <c r="AN38" s="59"/>
      <c r="AO38" s="59"/>
      <c r="AP38" s="63"/>
    </row>
    <row r="39" spans="1:42" ht="30" customHeight="1" x14ac:dyDescent="0.25">
      <c r="A39" s="38">
        <f t="shared" si="1"/>
        <v>114.03300000000016</v>
      </c>
      <c r="B39" s="58" t="s">
        <v>62</v>
      </c>
      <c r="C39" s="40" t="s">
        <v>63</v>
      </c>
      <c r="D39" s="37" t="s">
        <v>98</v>
      </c>
      <c r="E39" s="59" t="s">
        <v>99</v>
      </c>
      <c r="F39" s="59" t="s">
        <v>52</v>
      </c>
      <c r="G39" s="37" t="s">
        <v>69</v>
      </c>
      <c r="H39" s="60">
        <v>43646</v>
      </c>
      <c r="I39" s="60">
        <v>43677</v>
      </c>
      <c r="J39" s="23" t="str">
        <f t="shared" si="0"/>
        <v>30.06.19 - 31.07.19 (1 months)</v>
      </c>
      <c r="K39" s="24" t="s">
        <v>50</v>
      </c>
      <c r="L39" s="25"/>
      <c r="M39" s="25"/>
      <c r="N39" s="26" t="s">
        <v>88</v>
      </c>
      <c r="O39" s="25">
        <v>2300</v>
      </c>
      <c r="P39" s="25">
        <v>700</v>
      </c>
      <c r="Q39" s="26">
        <v>8</v>
      </c>
      <c r="R39" s="25">
        <v>2300</v>
      </c>
      <c r="S39" s="25">
        <v>700</v>
      </c>
      <c r="T39" s="32">
        <v>8</v>
      </c>
      <c r="U39" s="37">
        <v>1.32</v>
      </c>
      <c r="V39" s="37"/>
      <c r="W39" s="61"/>
      <c r="X39" s="28"/>
      <c r="Y39" s="37"/>
      <c r="Z39" s="37"/>
      <c r="AA39" s="37"/>
      <c r="AB39" s="37"/>
      <c r="AC39" s="37">
        <v>0.4</v>
      </c>
      <c r="AD39" s="37">
        <v>1</v>
      </c>
      <c r="AE39" s="37">
        <v>1</v>
      </c>
      <c r="AF39" s="37">
        <v>0.4</v>
      </c>
      <c r="AG39" s="37">
        <v>1</v>
      </c>
      <c r="AH39" s="37"/>
      <c r="AI39" s="37"/>
      <c r="AJ39" s="62"/>
      <c r="AK39" s="62"/>
      <c r="AL39" s="36" t="s">
        <v>61</v>
      </c>
      <c r="AM39" s="62" t="s">
        <v>100</v>
      </c>
      <c r="AN39" s="59"/>
      <c r="AO39" s="59"/>
      <c r="AP39" s="63"/>
    </row>
    <row r="40" spans="1:42" ht="30" customHeight="1" x14ac:dyDescent="0.25">
      <c r="A40" s="38">
        <f t="shared" si="1"/>
        <v>114.03400000000016</v>
      </c>
      <c r="B40" s="58" t="s">
        <v>62</v>
      </c>
      <c r="C40" s="40" t="s">
        <v>63</v>
      </c>
      <c r="D40" s="37" t="s">
        <v>98</v>
      </c>
      <c r="E40" s="59" t="s">
        <v>99</v>
      </c>
      <c r="F40" s="59" t="s">
        <v>52</v>
      </c>
      <c r="G40" s="37" t="s">
        <v>69</v>
      </c>
      <c r="H40" s="60">
        <v>43647</v>
      </c>
      <c r="I40" s="60">
        <v>43677</v>
      </c>
      <c r="J40" s="23" t="str">
        <f t="shared" si="0"/>
        <v>01.07.19 - 31.07.19 (1 months)</v>
      </c>
      <c r="K40" s="24" t="s">
        <v>50</v>
      </c>
      <c r="L40" s="25"/>
      <c r="M40" s="25"/>
      <c r="N40" s="26" t="s">
        <v>88</v>
      </c>
      <c r="O40" s="25">
        <v>700</v>
      </c>
      <c r="P40" s="25">
        <v>2300</v>
      </c>
      <c r="Q40" s="26">
        <v>16</v>
      </c>
      <c r="R40" s="25">
        <v>700</v>
      </c>
      <c r="S40" s="25">
        <v>2300</v>
      </c>
      <c r="T40" s="32">
        <v>16</v>
      </c>
      <c r="U40" s="37">
        <v>1.32</v>
      </c>
      <c r="V40" s="37"/>
      <c r="W40" s="61"/>
      <c r="X40" s="28"/>
      <c r="Y40" s="37"/>
      <c r="Z40" s="37"/>
      <c r="AA40" s="37"/>
      <c r="AB40" s="37"/>
      <c r="AC40" s="37">
        <v>0.4</v>
      </c>
      <c r="AD40" s="37">
        <v>1</v>
      </c>
      <c r="AE40" s="37">
        <v>1</v>
      </c>
      <c r="AF40" s="37">
        <v>0.4</v>
      </c>
      <c r="AG40" s="37">
        <v>1</v>
      </c>
      <c r="AH40" s="37">
        <v>0.4</v>
      </c>
      <c r="AI40" s="37">
        <v>1</v>
      </c>
      <c r="AJ40" s="62"/>
      <c r="AK40" s="62"/>
      <c r="AL40" s="36" t="s">
        <v>61</v>
      </c>
      <c r="AM40" s="62" t="s">
        <v>100</v>
      </c>
      <c r="AN40" s="59"/>
      <c r="AO40" s="59"/>
      <c r="AP40" s="63"/>
    </row>
    <row r="41" spans="1:42" ht="30" customHeight="1" x14ac:dyDescent="0.25">
      <c r="A41" s="18">
        <f t="shared" si="1"/>
        <v>114.03500000000017</v>
      </c>
      <c r="B41" s="19" t="s">
        <v>54</v>
      </c>
      <c r="C41" s="20">
        <v>4</v>
      </c>
      <c r="D41" s="21" t="s">
        <v>98</v>
      </c>
      <c r="E41" s="33" t="s">
        <v>99</v>
      </c>
      <c r="F41" s="33" t="s">
        <v>52</v>
      </c>
      <c r="G41" s="37" t="s">
        <v>69</v>
      </c>
      <c r="H41" s="22">
        <v>43647</v>
      </c>
      <c r="I41" s="22">
        <v>43677</v>
      </c>
      <c r="J41" s="23" t="str">
        <f t="shared" si="0"/>
        <v>01.07.19 - 31.07.19 (1 months)</v>
      </c>
      <c r="K41" s="24" t="s">
        <v>50</v>
      </c>
      <c r="L41" s="25">
        <v>2300</v>
      </c>
      <c r="M41" s="25">
        <v>2300</v>
      </c>
      <c r="N41" s="26">
        <v>24</v>
      </c>
      <c r="O41" s="25"/>
      <c r="P41" s="25"/>
      <c r="Q41" s="26" t="s">
        <v>88</v>
      </c>
      <c r="R41" s="25"/>
      <c r="S41" s="25"/>
      <c r="T41" s="32" t="s">
        <v>88</v>
      </c>
      <c r="U41" s="33">
        <v>6.45</v>
      </c>
      <c r="V41" s="33"/>
      <c r="W41" s="33"/>
      <c r="X41" s="36"/>
      <c r="Y41" s="33"/>
      <c r="Z41" s="33"/>
      <c r="AA41" s="33"/>
      <c r="AB41" s="33"/>
      <c r="AC41" s="33">
        <v>0.8</v>
      </c>
      <c r="AD41" s="33">
        <v>2</v>
      </c>
      <c r="AE41" s="33">
        <v>2</v>
      </c>
      <c r="AF41" s="33">
        <v>0.8</v>
      </c>
      <c r="AG41" s="33">
        <v>2</v>
      </c>
      <c r="AH41" s="33"/>
      <c r="AI41" s="33"/>
      <c r="AJ41" s="35"/>
      <c r="AK41" s="35"/>
      <c r="AL41" s="36" t="s">
        <v>65</v>
      </c>
      <c r="AM41" s="29" t="s">
        <v>101</v>
      </c>
      <c r="AN41" s="33"/>
      <c r="AO41" s="33"/>
      <c r="AP41" s="35"/>
    </row>
    <row r="42" spans="1:42" ht="25.5" x14ac:dyDescent="0.25">
      <c r="A42" s="18">
        <f t="shared" si="1"/>
        <v>114.03600000000017</v>
      </c>
      <c r="B42" s="19" t="s">
        <v>54</v>
      </c>
      <c r="C42" s="20">
        <v>2</v>
      </c>
      <c r="D42" s="21" t="s">
        <v>102</v>
      </c>
      <c r="E42" s="21" t="s">
        <v>103</v>
      </c>
      <c r="F42" s="21" t="s">
        <v>52</v>
      </c>
      <c r="G42" s="37" t="s">
        <v>69</v>
      </c>
      <c r="H42" s="22">
        <v>43646</v>
      </c>
      <c r="I42" s="22">
        <v>43677</v>
      </c>
      <c r="J42" s="23" t="str">
        <f t="shared" si="0"/>
        <v>30.06.19 - 31.07.19 (1 months)</v>
      </c>
      <c r="K42" s="24" t="s">
        <v>50</v>
      </c>
      <c r="L42" s="25">
        <v>2300</v>
      </c>
      <c r="M42" s="25">
        <v>700</v>
      </c>
      <c r="N42" s="26">
        <v>8</v>
      </c>
      <c r="O42" s="25">
        <v>2300</v>
      </c>
      <c r="P42" s="25">
        <v>700</v>
      </c>
      <c r="Q42" s="26">
        <v>8</v>
      </c>
      <c r="R42" s="25">
        <v>2300</v>
      </c>
      <c r="S42" s="25">
        <v>700</v>
      </c>
      <c r="T42" s="26">
        <v>8</v>
      </c>
      <c r="U42" s="21">
        <v>229.5</v>
      </c>
      <c r="V42" s="21">
        <v>0</v>
      </c>
      <c r="W42" s="27"/>
      <c r="X42" s="28" t="s">
        <v>49</v>
      </c>
      <c r="Y42" s="21">
        <v>4</v>
      </c>
      <c r="Z42" s="21">
        <v>0</v>
      </c>
      <c r="AA42" s="21">
        <v>45</v>
      </c>
      <c r="AB42" s="21">
        <v>4</v>
      </c>
      <c r="AC42" s="21">
        <v>18</v>
      </c>
      <c r="AD42" s="21">
        <v>45</v>
      </c>
      <c r="AE42" s="21">
        <v>45</v>
      </c>
      <c r="AF42" s="21">
        <v>18</v>
      </c>
      <c r="AG42" s="21">
        <v>45</v>
      </c>
      <c r="AH42" s="21">
        <v>0</v>
      </c>
      <c r="AI42" s="21">
        <v>0</v>
      </c>
      <c r="AJ42" s="29"/>
      <c r="AK42" s="29"/>
      <c r="AL42" s="30" t="s">
        <v>61</v>
      </c>
      <c r="AM42" s="29"/>
      <c r="AN42" s="21"/>
      <c r="AO42" s="21"/>
      <c r="AP42" s="29"/>
    </row>
    <row r="43" spans="1:42" ht="26.1" customHeight="1" x14ac:dyDescent="0.25">
      <c r="A43" s="18">
        <f t="shared" si="1"/>
        <v>114.03700000000018</v>
      </c>
      <c r="B43" s="18" t="s">
        <v>54</v>
      </c>
      <c r="C43" s="43">
        <v>2</v>
      </c>
      <c r="D43" s="33" t="s">
        <v>102</v>
      </c>
      <c r="E43" s="33" t="s">
        <v>103</v>
      </c>
      <c r="F43" s="21" t="s">
        <v>52</v>
      </c>
      <c r="G43" s="37" t="s">
        <v>69</v>
      </c>
      <c r="H43" s="22">
        <v>43646</v>
      </c>
      <c r="I43" s="22">
        <v>43677</v>
      </c>
      <c r="J43" s="23" t="str">
        <f t="shared" si="0"/>
        <v>30.06.19 - 31.07.19 (1 months)</v>
      </c>
      <c r="K43" s="24" t="s">
        <v>50</v>
      </c>
      <c r="L43" s="25">
        <v>2300</v>
      </c>
      <c r="M43" s="25">
        <v>700</v>
      </c>
      <c r="N43" s="26">
        <v>8</v>
      </c>
      <c r="O43" s="25">
        <v>2300</v>
      </c>
      <c r="P43" s="25">
        <v>700</v>
      </c>
      <c r="Q43" s="26">
        <v>8</v>
      </c>
      <c r="R43" s="25">
        <v>2300</v>
      </c>
      <c r="S43" s="25">
        <v>700</v>
      </c>
      <c r="T43" s="32">
        <v>8</v>
      </c>
      <c r="U43" s="21">
        <v>0</v>
      </c>
      <c r="V43" s="21">
        <v>0</v>
      </c>
      <c r="W43" s="27"/>
      <c r="X43" s="28" t="s">
        <v>49</v>
      </c>
      <c r="Y43" s="21">
        <v>4</v>
      </c>
      <c r="Z43" s="21">
        <v>0</v>
      </c>
      <c r="AA43" s="21">
        <v>45</v>
      </c>
      <c r="AB43" s="21">
        <v>4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1">
        <v>18</v>
      </c>
      <c r="AI43" s="21">
        <v>45</v>
      </c>
      <c r="AJ43" s="29"/>
      <c r="AK43" s="29"/>
      <c r="AL43" s="34" t="s">
        <v>61</v>
      </c>
      <c r="AM43" s="29" t="s">
        <v>70</v>
      </c>
      <c r="AN43" s="33"/>
      <c r="AO43" s="33"/>
      <c r="AP43" s="35"/>
    </row>
    <row r="44" spans="1:42" ht="26.1" customHeight="1" x14ac:dyDescent="0.25">
      <c r="A44" s="18">
        <f t="shared" si="1"/>
        <v>114.03800000000018</v>
      </c>
      <c r="B44" s="42" t="s">
        <v>62</v>
      </c>
      <c r="C44" s="43" t="s">
        <v>63</v>
      </c>
      <c r="D44" s="33" t="s">
        <v>102</v>
      </c>
      <c r="E44" s="33" t="s">
        <v>103</v>
      </c>
      <c r="F44" s="21" t="s">
        <v>52</v>
      </c>
      <c r="G44" s="37" t="s">
        <v>69</v>
      </c>
      <c r="H44" s="22">
        <v>43647</v>
      </c>
      <c r="I44" s="22">
        <v>43677</v>
      </c>
      <c r="J44" s="23" t="str">
        <f t="shared" si="0"/>
        <v>01.07.19 - 31.07.19 (1 months)</v>
      </c>
      <c r="K44" s="24" t="s">
        <v>50</v>
      </c>
      <c r="L44" s="25">
        <v>700</v>
      </c>
      <c r="M44" s="25">
        <v>1500</v>
      </c>
      <c r="N44" s="26">
        <v>8</v>
      </c>
      <c r="O44" s="25">
        <v>700</v>
      </c>
      <c r="P44" s="25">
        <v>1500</v>
      </c>
      <c r="Q44" s="26">
        <v>8</v>
      </c>
      <c r="R44" s="25">
        <v>700</v>
      </c>
      <c r="S44" s="25">
        <v>1500</v>
      </c>
      <c r="T44" s="32">
        <v>8</v>
      </c>
      <c r="U44" s="21">
        <v>274.5</v>
      </c>
      <c r="V44" s="21">
        <v>0</v>
      </c>
      <c r="W44" s="27"/>
      <c r="X44" s="28" t="s">
        <v>49</v>
      </c>
      <c r="Y44" s="21">
        <v>4</v>
      </c>
      <c r="Z44" s="21">
        <v>0</v>
      </c>
      <c r="AA44" s="21">
        <v>45</v>
      </c>
      <c r="AB44" s="21">
        <v>4</v>
      </c>
      <c r="AC44" s="21">
        <v>18</v>
      </c>
      <c r="AD44" s="21">
        <v>45</v>
      </c>
      <c r="AE44" s="21">
        <v>45</v>
      </c>
      <c r="AF44" s="21">
        <v>18</v>
      </c>
      <c r="AG44" s="21">
        <v>45</v>
      </c>
      <c r="AH44" s="21">
        <v>0</v>
      </c>
      <c r="AI44" s="21">
        <v>0</v>
      </c>
      <c r="AJ44" s="29"/>
      <c r="AK44" s="29"/>
      <c r="AL44" s="34" t="s">
        <v>65</v>
      </c>
      <c r="AM44" s="29"/>
      <c r="AN44" s="33"/>
      <c r="AO44" s="33"/>
      <c r="AP44" s="35"/>
    </row>
    <row r="45" spans="1:42" ht="26.1" customHeight="1" x14ac:dyDescent="0.25">
      <c r="A45" s="18">
        <f t="shared" si="1"/>
        <v>114.03900000000019</v>
      </c>
      <c r="B45" s="42" t="s">
        <v>62</v>
      </c>
      <c r="C45" s="43" t="s">
        <v>63</v>
      </c>
      <c r="D45" s="33" t="s">
        <v>102</v>
      </c>
      <c r="E45" s="33" t="s">
        <v>103</v>
      </c>
      <c r="F45" s="21" t="s">
        <v>52</v>
      </c>
      <c r="G45" s="37" t="s">
        <v>69</v>
      </c>
      <c r="H45" s="22">
        <v>43647</v>
      </c>
      <c r="I45" s="22">
        <v>43677</v>
      </c>
      <c r="J45" s="23" t="str">
        <f t="shared" si="0"/>
        <v>01.07.19 - 31.07.19 (1 months)</v>
      </c>
      <c r="K45" s="24" t="s">
        <v>50</v>
      </c>
      <c r="L45" s="25">
        <v>700</v>
      </c>
      <c r="M45" s="25">
        <v>1500</v>
      </c>
      <c r="N45" s="26">
        <v>8</v>
      </c>
      <c r="O45" s="25">
        <v>700</v>
      </c>
      <c r="P45" s="25">
        <v>1500</v>
      </c>
      <c r="Q45" s="26">
        <v>8</v>
      </c>
      <c r="R45" s="25">
        <v>700</v>
      </c>
      <c r="S45" s="25">
        <v>1500</v>
      </c>
      <c r="T45" s="32">
        <v>8</v>
      </c>
      <c r="U45" s="21">
        <v>0</v>
      </c>
      <c r="V45" s="21">
        <v>0</v>
      </c>
      <c r="W45" s="27"/>
      <c r="X45" s="28" t="s">
        <v>49</v>
      </c>
      <c r="Y45" s="21">
        <v>4</v>
      </c>
      <c r="Z45" s="21">
        <v>0</v>
      </c>
      <c r="AA45" s="21">
        <v>45</v>
      </c>
      <c r="AB45" s="21">
        <v>4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1">
        <v>18</v>
      </c>
      <c r="AI45" s="21">
        <v>45</v>
      </c>
      <c r="AJ45" s="29"/>
      <c r="AK45" s="29"/>
      <c r="AL45" s="34" t="s">
        <v>65</v>
      </c>
      <c r="AM45" s="29"/>
      <c r="AN45" s="33"/>
      <c r="AO45" s="33"/>
      <c r="AP45" s="35"/>
    </row>
    <row r="46" spans="1:42" ht="26.1" customHeight="1" x14ac:dyDescent="0.25">
      <c r="A46" s="18">
        <f t="shared" si="1"/>
        <v>114.04000000000019</v>
      </c>
      <c r="B46" s="42" t="s">
        <v>62</v>
      </c>
      <c r="C46" s="43" t="s">
        <v>63</v>
      </c>
      <c r="D46" s="33" t="s">
        <v>102</v>
      </c>
      <c r="E46" s="33" t="s">
        <v>103</v>
      </c>
      <c r="F46" s="21" t="s">
        <v>52</v>
      </c>
      <c r="G46" s="37" t="s">
        <v>69</v>
      </c>
      <c r="H46" s="22">
        <v>43647</v>
      </c>
      <c r="I46" s="22">
        <v>43677</v>
      </c>
      <c r="J46" s="23" t="str">
        <f t="shared" si="0"/>
        <v>01.07.19 - 31.07.19 (1 months)</v>
      </c>
      <c r="K46" s="64" t="s">
        <v>50</v>
      </c>
      <c r="L46" s="25">
        <v>1500</v>
      </c>
      <c r="M46" s="25">
        <v>2300</v>
      </c>
      <c r="N46" s="26">
        <v>8</v>
      </c>
      <c r="O46" s="25">
        <v>1500</v>
      </c>
      <c r="P46" s="25">
        <v>2300</v>
      </c>
      <c r="Q46" s="26">
        <v>8</v>
      </c>
      <c r="R46" s="25">
        <v>1500</v>
      </c>
      <c r="S46" s="25">
        <v>2300</v>
      </c>
      <c r="T46" s="32">
        <v>8</v>
      </c>
      <c r="U46" s="33">
        <v>274.5</v>
      </c>
      <c r="V46" s="33">
        <v>0</v>
      </c>
      <c r="W46" s="33"/>
      <c r="X46" s="36" t="s">
        <v>49</v>
      </c>
      <c r="Y46" s="33">
        <v>4</v>
      </c>
      <c r="Z46" s="33">
        <v>0</v>
      </c>
      <c r="AA46" s="33">
        <v>45</v>
      </c>
      <c r="AB46" s="33">
        <v>4</v>
      </c>
      <c r="AC46" s="33">
        <v>18</v>
      </c>
      <c r="AD46" s="33">
        <v>45</v>
      </c>
      <c r="AE46" s="33">
        <v>45</v>
      </c>
      <c r="AF46" s="33">
        <v>18</v>
      </c>
      <c r="AG46" s="33">
        <v>45</v>
      </c>
      <c r="AH46" s="33">
        <v>0</v>
      </c>
      <c r="AI46" s="33">
        <v>0</v>
      </c>
      <c r="AJ46" s="35"/>
      <c r="AK46" s="35"/>
      <c r="AL46" s="34" t="s">
        <v>66</v>
      </c>
      <c r="AM46" s="29"/>
      <c r="AN46" s="33"/>
      <c r="AO46" s="33"/>
      <c r="AP46" s="35"/>
    </row>
    <row r="47" spans="1:42" ht="26.1" customHeight="1" x14ac:dyDescent="0.25">
      <c r="A47" s="18">
        <f t="shared" si="1"/>
        <v>114.0410000000002</v>
      </c>
      <c r="B47" s="42" t="s">
        <v>62</v>
      </c>
      <c r="C47" s="43" t="s">
        <v>63</v>
      </c>
      <c r="D47" s="33" t="s">
        <v>102</v>
      </c>
      <c r="E47" s="33" t="s">
        <v>103</v>
      </c>
      <c r="F47" s="21" t="s">
        <v>52</v>
      </c>
      <c r="G47" s="37" t="s">
        <v>69</v>
      </c>
      <c r="H47" s="22">
        <v>43647</v>
      </c>
      <c r="I47" s="22">
        <v>43677</v>
      </c>
      <c r="J47" s="23" t="str">
        <f t="shared" si="0"/>
        <v>01.07.19 - 31.07.19 (1 months)</v>
      </c>
      <c r="K47" s="24" t="s">
        <v>50</v>
      </c>
      <c r="L47" s="25">
        <v>1500</v>
      </c>
      <c r="M47" s="25">
        <v>2300</v>
      </c>
      <c r="N47" s="26">
        <v>8</v>
      </c>
      <c r="O47" s="25">
        <v>1500</v>
      </c>
      <c r="P47" s="25">
        <v>2300</v>
      </c>
      <c r="Q47" s="26">
        <v>8</v>
      </c>
      <c r="R47" s="25">
        <v>1500</v>
      </c>
      <c r="S47" s="25">
        <v>2300</v>
      </c>
      <c r="T47" s="32">
        <v>8</v>
      </c>
      <c r="U47" s="21">
        <v>0</v>
      </c>
      <c r="V47" s="33">
        <v>0</v>
      </c>
      <c r="W47" s="33"/>
      <c r="X47" s="36" t="s">
        <v>49</v>
      </c>
      <c r="Y47" s="33">
        <v>4</v>
      </c>
      <c r="Z47" s="33">
        <v>0</v>
      </c>
      <c r="AA47" s="33">
        <v>45</v>
      </c>
      <c r="AB47" s="33">
        <v>4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1">
        <v>18</v>
      </c>
      <c r="AI47" s="21">
        <v>45</v>
      </c>
      <c r="AJ47" s="29"/>
      <c r="AK47" s="29"/>
      <c r="AL47" s="34" t="s">
        <v>66</v>
      </c>
      <c r="AM47" s="29"/>
      <c r="AN47" s="33"/>
      <c r="AO47" s="33"/>
      <c r="AP47" s="35"/>
    </row>
    <row r="48" spans="1:42" ht="26.1" customHeight="1" x14ac:dyDescent="0.25">
      <c r="A48" s="18">
        <f t="shared" si="1"/>
        <v>114.0420000000002</v>
      </c>
      <c r="B48" s="31" t="s">
        <v>62</v>
      </c>
      <c r="C48" s="20" t="s">
        <v>63</v>
      </c>
      <c r="D48" s="21" t="s">
        <v>104</v>
      </c>
      <c r="E48" s="21" t="s">
        <v>105</v>
      </c>
      <c r="F48" s="21" t="s">
        <v>52</v>
      </c>
      <c r="G48" s="21" t="s">
        <v>86</v>
      </c>
      <c r="H48" s="22">
        <v>43646</v>
      </c>
      <c r="I48" s="22">
        <v>43677</v>
      </c>
      <c r="J48" s="23" t="str">
        <f t="shared" si="0"/>
        <v>30.06.19 - 31.07.19 (1 months)</v>
      </c>
      <c r="K48" s="64" t="s">
        <v>50</v>
      </c>
      <c r="L48" s="25">
        <v>2300</v>
      </c>
      <c r="M48" s="25">
        <v>700</v>
      </c>
      <c r="N48" s="26">
        <v>8</v>
      </c>
      <c r="O48" s="25">
        <v>2300</v>
      </c>
      <c r="P48" s="25">
        <v>700</v>
      </c>
      <c r="Q48" s="26">
        <v>8</v>
      </c>
      <c r="R48" s="25">
        <v>2300</v>
      </c>
      <c r="S48" s="25">
        <v>700</v>
      </c>
      <c r="T48" s="26">
        <v>8</v>
      </c>
      <c r="U48" s="21">
        <v>12</v>
      </c>
      <c r="V48" s="21"/>
      <c r="W48" s="27"/>
      <c r="X48" s="28"/>
      <c r="Y48" s="21"/>
      <c r="Z48" s="21"/>
      <c r="AA48" s="21"/>
      <c r="AB48" s="21"/>
      <c r="AC48" s="21">
        <v>0.8</v>
      </c>
      <c r="AD48" s="21">
        <v>2</v>
      </c>
      <c r="AE48" s="21">
        <v>2</v>
      </c>
      <c r="AF48" s="21">
        <v>0.8</v>
      </c>
      <c r="AG48" s="21">
        <v>2</v>
      </c>
      <c r="AH48" s="21">
        <v>0</v>
      </c>
      <c r="AI48" s="21">
        <v>0</v>
      </c>
      <c r="AJ48" s="29"/>
      <c r="AK48" s="29"/>
      <c r="AL48" s="65" t="s">
        <v>61</v>
      </c>
      <c r="AM48" s="29"/>
      <c r="AN48" s="21"/>
      <c r="AO48" s="21"/>
      <c r="AP48" s="29"/>
    </row>
    <row r="49" spans="1:42" ht="26.1" customHeight="1" x14ac:dyDescent="0.25">
      <c r="A49" s="18">
        <f t="shared" si="1"/>
        <v>114.04300000000021</v>
      </c>
      <c r="B49" s="42" t="s">
        <v>62</v>
      </c>
      <c r="C49" s="43" t="s">
        <v>63</v>
      </c>
      <c r="D49" s="33" t="s">
        <v>104</v>
      </c>
      <c r="E49" s="33" t="s">
        <v>105</v>
      </c>
      <c r="F49" s="21" t="s">
        <v>52</v>
      </c>
      <c r="G49" s="21" t="s">
        <v>86</v>
      </c>
      <c r="H49" s="22">
        <v>43646</v>
      </c>
      <c r="I49" s="22">
        <v>43677</v>
      </c>
      <c r="J49" s="23" t="str">
        <f t="shared" si="0"/>
        <v>30.06.19 - 31.07.19 (1 months)</v>
      </c>
      <c r="K49" s="64" t="s">
        <v>50</v>
      </c>
      <c r="L49" s="25">
        <v>2300</v>
      </c>
      <c r="M49" s="25">
        <v>700</v>
      </c>
      <c r="N49" s="26">
        <v>8</v>
      </c>
      <c r="O49" s="25">
        <v>2300</v>
      </c>
      <c r="P49" s="25">
        <v>700</v>
      </c>
      <c r="Q49" s="26">
        <v>8</v>
      </c>
      <c r="R49" s="25">
        <v>2300</v>
      </c>
      <c r="S49" s="25">
        <v>700</v>
      </c>
      <c r="T49" s="32">
        <v>8</v>
      </c>
      <c r="U49" s="21">
        <v>0</v>
      </c>
      <c r="V49" s="21"/>
      <c r="W49" s="27"/>
      <c r="X49" s="28"/>
      <c r="Y49" s="21"/>
      <c r="Z49" s="21"/>
      <c r="AA49" s="21"/>
      <c r="AB49" s="21"/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1">
        <v>1.6</v>
      </c>
      <c r="AI49" s="21">
        <v>4</v>
      </c>
      <c r="AJ49" s="29"/>
      <c r="AK49" s="29"/>
      <c r="AL49" s="66" t="s">
        <v>61</v>
      </c>
      <c r="AM49" s="29" t="s">
        <v>70</v>
      </c>
      <c r="AN49" s="33"/>
      <c r="AO49" s="33"/>
      <c r="AP49" s="35"/>
    </row>
    <row r="50" spans="1:42" ht="26.1" customHeight="1" x14ac:dyDescent="0.25">
      <c r="A50" s="18">
        <f t="shared" si="1"/>
        <v>114.04400000000021</v>
      </c>
      <c r="B50" s="42" t="s">
        <v>62</v>
      </c>
      <c r="C50" s="43" t="s">
        <v>63</v>
      </c>
      <c r="D50" s="33" t="s">
        <v>104</v>
      </c>
      <c r="E50" s="33" t="s">
        <v>105</v>
      </c>
      <c r="F50" s="21" t="s">
        <v>52</v>
      </c>
      <c r="G50" s="21" t="s">
        <v>86</v>
      </c>
      <c r="H50" s="22">
        <v>43647</v>
      </c>
      <c r="I50" s="22">
        <v>43677</v>
      </c>
      <c r="J50" s="23" t="str">
        <f t="shared" si="0"/>
        <v>01.07.19 - 31.07.19 (1 months)</v>
      </c>
      <c r="K50" s="64" t="s">
        <v>50</v>
      </c>
      <c r="L50" s="25">
        <v>700</v>
      </c>
      <c r="M50" s="25">
        <v>1500</v>
      </c>
      <c r="N50" s="26">
        <v>8</v>
      </c>
      <c r="O50" s="25"/>
      <c r="P50" s="25"/>
      <c r="Q50" s="26" t="s">
        <v>88</v>
      </c>
      <c r="R50" s="25"/>
      <c r="S50" s="25"/>
      <c r="T50" s="32" t="s">
        <v>88</v>
      </c>
      <c r="U50" s="21">
        <v>4</v>
      </c>
      <c r="V50" s="21"/>
      <c r="W50" s="27"/>
      <c r="X50" s="28"/>
      <c r="Y50" s="21"/>
      <c r="Z50" s="21"/>
      <c r="AA50" s="21"/>
      <c r="AB50" s="21"/>
      <c r="AC50" s="21">
        <v>0.8</v>
      </c>
      <c r="AD50" s="21">
        <v>2</v>
      </c>
      <c r="AE50" s="21">
        <v>2</v>
      </c>
      <c r="AF50" s="21">
        <v>0.8</v>
      </c>
      <c r="AG50" s="21">
        <v>2</v>
      </c>
      <c r="AH50" s="21">
        <v>0</v>
      </c>
      <c r="AI50" s="21">
        <v>0</v>
      </c>
      <c r="AJ50" s="29"/>
      <c r="AK50" s="29"/>
      <c r="AL50" s="66" t="s">
        <v>65</v>
      </c>
      <c r="AM50" s="29"/>
      <c r="AN50" s="33"/>
      <c r="AO50" s="33"/>
      <c r="AP50" s="35"/>
    </row>
    <row r="51" spans="1:42" ht="26.1" customHeight="1" x14ac:dyDescent="0.25">
      <c r="A51" s="18">
        <f t="shared" si="1"/>
        <v>114.04500000000021</v>
      </c>
      <c r="B51" s="42" t="s">
        <v>62</v>
      </c>
      <c r="C51" s="43" t="s">
        <v>63</v>
      </c>
      <c r="D51" s="33" t="s">
        <v>104</v>
      </c>
      <c r="E51" s="33" t="s">
        <v>105</v>
      </c>
      <c r="F51" s="21" t="s">
        <v>52</v>
      </c>
      <c r="G51" s="21" t="s">
        <v>86</v>
      </c>
      <c r="H51" s="22">
        <v>43647</v>
      </c>
      <c r="I51" s="22">
        <v>43677</v>
      </c>
      <c r="J51" s="23" t="str">
        <f t="shared" si="0"/>
        <v>01.07.19 - 31.07.19 (1 months)</v>
      </c>
      <c r="K51" s="64" t="s">
        <v>50</v>
      </c>
      <c r="L51" s="25">
        <v>700</v>
      </c>
      <c r="M51" s="25">
        <v>1500</v>
      </c>
      <c r="N51" s="26">
        <v>8</v>
      </c>
      <c r="O51" s="25"/>
      <c r="P51" s="25"/>
      <c r="Q51" s="26" t="s">
        <v>88</v>
      </c>
      <c r="R51" s="25"/>
      <c r="S51" s="25"/>
      <c r="T51" s="32" t="s">
        <v>88</v>
      </c>
      <c r="U51" s="21">
        <v>8</v>
      </c>
      <c r="V51" s="21"/>
      <c r="W51" s="27"/>
      <c r="X51" s="28"/>
      <c r="Y51" s="21"/>
      <c r="Z51" s="21"/>
      <c r="AA51" s="21"/>
      <c r="AB51" s="21"/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1">
        <v>1.6</v>
      </c>
      <c r="AI51" s="21">
        <v>4</v>
      </c>
      <c r="AJ51" s="29"/>
      <c r="AK51" s="29"/>
      <c r="AL51" s="66" t="s">
        <v>65</v>
      </c>
      <c r="AM51" s="29"/>
      <c r="AN51" s="33"/>
      <c r="AO51" s="33"/>
      <c r="AP51" s="35"/>
    </row>
    <row r="52" spans="1:42" ht="26.1" customHeight="1" x14ac:dyDescent="0.25">
      <c r="A52" s="18">
        <f t="shared" si="1"/>
        <v>114.04600000000022</v>
      </c>
      <c r="B52" s="42" t="s">
        <v>62</v>
      </c>
      <c r="C52" s="43" t="s">
        <v>63</v>
      </c>
      <c r="D52" s="33" t="s">
        <v>104</v>
      </c>
      <c r="E52" s="33" t="s">
        <v>105</v>
      </c>
      <c r="F52" s="21" t="s">
        <v>52</v>
      </c>
      <c r="G52" s="21" t="s">
        <v>86</v>
      </c>
      <c r="H52" s="22">
        <v>43647</v>
      </c>
      <c r="I52" s="22">
        <v>43677</v>
      </c>
      <c r="J52" s="23" t="str">
        <f t="shared" si="0"/>
        <v>01.07.19 - 31.07.19 (1 months)</v>
      </c>
      <c r="K52" s="64" t="s">
        <v>50</v>
      </c>
      <c r="L52" s="25">
        <v>1500</v>
      </c>
      <c r="M52" s="25">
        <v>1900</v>
      </c>
      <c r="N52" s="26">
        <v>4</v>
      </c>
      <c r="O52" s="25"/>
      <c r="P52" s="25"/>
      <c r="Q52" s="26" t="s">
        <v>88</v>
      </c>
      <c r="R52" s="25"/>
      <c r="S52" s="25"/>
      <c r="T52" s="32" t="s">
        <v>88</v>
      </c>
      <c r="U52" s="33">
        <v>2</v>
      </c>
      <c r="V52" s="33"/>
      <c r="W52" s="33"/>
      <c r="X52" s="36"/>
      <c r="Y52" s="33"/>
      <c r="Z52" s="33"/>
      <c r="AA52" s="33"/>
      <c r="AB52" s="33"/>
      <c r="AC52" s="21">
        <v>0.4</v>
      </c>
      <c r="AD52" s="21">
        <v>1</v>
      </c>
      <c r="AE52" s="21">
        <v>1</v>
      </c>
      <c r="AF52" s="21">
        <v>0.4</v>
      </c>
      <c r="AG52" s="21">
        <v>1</v>
      </c>
      <c r="AH52" s="21">
        <v>0</v>
      </c>
      <c r="AI52" s="21">
        <v>0</v>
      </c>
      <c r="AJ52" s="35"/>
      <c r="AK52" s="35"/>
      <c r="AL52" s="66" t="s">
        <v>65</v>
      </c>
      <c r="AM52" s="29"/>
      <c r="AN52" s="33"/>
      <c r="AO52" s="33"/>
      <c r="AP52" s="35"/>
    </row>
    <row r="53" spans="1:42" ht="26.1" customHeight="1" x14ac:dyDescent="0.25">
      <c r="A53" s="18">
        <f t="shared" si="1"/>
        <v>114.04700000000022</v>
      </c>
      <c r="B53" s="42" t="s">
        <v>62</v>
      </c>
      <c r="C53" s="43" t="s">
        <v>63</v>
      </c>
      <c r="D53" s="33" t="s">
        <v>104</v>
      </c>
      <c r="E53" s="33" t="s">
        <v>105</v>
      </c>
      <c r="F53" s="21" t="s">
        <v>52</v>
      </c>
      <c r="G53" s="21" t="s">
        <v>86</v>
      </c>
      <c r="H53" s="22">
        <v>43647</v>
      </c>
      <c r="I53" s="22">
        <v>43677</v>
      </c>
      <c r="J53" s="23" t="str">
        <f t="shared" si="0"/>
        <v>01.07.19 - 31.07.19 (1 months)</v>
      </c>
      <c r="K53" s="64" t="s">
        <v>50</v>
      </c>
      <c r="L53" s="25">
        <v>1500</v>
      </c>
      <c r="M53" s="25">
        <v>1900</v>
      </c>
      <c r="N53" s="26">
        <v>4</v>
      </c>
      <c r="O53" s="25"/>
      <c r="P53" s="25"/>
      <c r="Q53" s="26" t="s">
        <v>88</v>
      </c>
      <c r="R53" s="25"/>
      <c r="S53" s="25"/>
      <c r="T53" s="32" t="s">
        <v>88</v>
      </c>
      <c r="U53" s="21">
        <v>4</v>
      </c>
      <c r="V53" s="33"/>
      <c r="W53" s="33"/>
      <c r="X53" s="36"/>
      <c r="Y53" s="33"/>
      <c r="Z53" s="33"/>
      <c r="AA53" s="33"/>
      <c r="AB53" s="33"/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1">
        <v>0.8</v>
      </c>
      <c r="AI53" s="21">
        <v>2</v>
      </c>
      <c r="AJ53" s="29"/>
      <c r="AK53" s="29"/>
      <c r="AL53" s="66" t="s">
        <v>65</v>
      </c>
      <c r="AM53" s="29"/>
      <c r="AN53" s="33"/>
      <c r="AO53" s="33"/>
      <c r="AP53" s="35"/>
    </row>
    <row r="54" spans="1:42" ht="26.1" customHeight="1" x14ac:dyDescent="0.25">
      <c r="A54" s="18">
        <f t="shared" si="1"/>
        <v>114.04800000000023</v>
      </c>
      <c r="B54" s="42" t="s">
        <v>62</v>
      </c>
      <c r="C54" s="43" t="s">
        <v>63</v>
      </c>
      <c r="D54" s="33" t="s">
        <v>104</v>
      </c>
      <c r="E54" s="33" t="s">
        <v>105</v>
      </c>
      <c r="F54" s="21" t="s">
        <v>52</v>
      </c>
      <c r="G54" s="21" t="s">
        <v>86</v>
      </c>
      <c r="H54" s="22">
        <v>43647</v>
      </c>
      <c r="I54" s="22">
        <v>43677</v>
      </c>
      <c r="J54" s="23" t="str">
        <f t="shared" si="0"/>
        <v>01.07.19 - 31.07.19 (1 months)</v>
      </c>
      <c r="K54" s="64" t="s">
        <v>50</v>
      </c>
      <c r="L54" s="25">
        <v>1900</v>
      </c>
      <c r="M54" s="25">
        <v>2300</v>
      </c>
      <c r="N54" s="26">
        <v>4</v>
      </c>
      <c r="O54" s="25">
        <v>700</v>
      </c>
      <c r="P54" s="25">
        <v>2300</v>
      </c>
      <c r="Q54" s="26">
        <v>16</v>
      </c>
      <c r="R54" s="25">
        <v>700</v>
      </c>
      <c r="S54" s="25">
        <v>2300</v>
      </c>
      <c r="T54" s="32">
        <v>16</v>
      </c>
      <c r="U54" s="21">
        <v>4</v>
      </c>
      <c r="V54" s="21"/>
      <c r="W54" s="21"/>
      <c r="X54" s="28"/>
      <c r="Y54" s="21"/>
      <c r="Z54" s="21"/>
      <c r="AA54" s="21"/>
      <c r="AB54" s="21"/>
      <c r="AC54" s="21">
        <v>0.8</v>
      </c>
      <c r="AD54" s="21">
        <v>2</v>
      </c>
      <c r="AE54" s="21">
        <v>2</v>
      </c>
      <c r="AF54" s="21">
        <v>0.8</v>
      </c>
      <c r="AG54" s="21">
        <v>2</v>
      </c>
      <c r="AH54" s="21">
        <v>0</v>
      </c>
      <c r="AI54" s="21">
        <v>0</v>
      </c>
      <c r="AJ54" s="29"/>
      <c r="AK54" s="29"/>
      <c r="AL54" s="66" t="s">
        <v>65</v>
      </c>
      <c r="AM54" s="29"/>
      <c r="AN54" s="33"/>
      <c r="AO54" s="33"/>
      <c r="AP54" s="35"/>
    </row>
    <row r="55" spans="1:42" ht="26.1" customHeight="1" x14ac:dyDescent="0.25">
      <c r="A55" s="18">
        <f t="shared" si="1"/>
        <v>114.04900000000023</v>
      </c>
      <c r="B55" s="42" t="s">
        <v>62</v>
      </c>
      <c r="C55" s="43" t="s">
        <v>63</v>
      </c>
      <c r="D55" s="33" t="s">
        <v>104</v>
      </c>
      <c r="E55" s="33" t="s">
        <v>105</v>
      </c>
      <c r="F55" s="21" t="s">
        <v>52</v>
      </c>
      <c r="G55" s="21" t="s">
        <v>86</v>
      </c>
      <c r="H55" s="22">
        <v>43647</v>
      </c>
      <c r="I55" s="22">
        <v>43677</v>
      </c>
      <c r="J55" s="23" t="str">
        <f t="shared" si="0"/>
        <v>01.07.19 - 31.07.19 (1 months)</v>
      </c>
      <c r="K55" s="64" t="s">
        <v>50</v>
      </c>
      <c r="L55" s="25">
        <v>1900</v>
      </c>
      <c r="M55" s="25">
        <v>2300</v>
      </c>
      <c r="N55" s="26">
        <v>4</v>
      </c>
      <c r="O55" s="25">
        <v>700</v>
      </c>
      <c r="P55" s="25">
        <v>2300</v>
      </c>
      <c r="Q55" s="26">
        <v>16</v>
      </c>
      <c r="R55" s="25">
        <v>700</v>
      </c>
      <c r="S55" s="25">
        <v>2300</v>
      </c>
      <c r="T55" s="32">
        <v>16</v>
      </c>
      <c r="U55" s="21">
        <v>8</v>
      </c>
      <c r="V55" s="21"/>
      <c r="W55" s="21"/>
      <c r="X55" s="28"/>
      <c r="Y55" s="21"/>
      <c r="Z55" s="21"/>
      <c r="AA55" s="21"/>
      <c r="AB55" s="21"/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1">
        <v>1.6</v>
      </c>
      <c r="AI55" s="21">
        <v>4</v>
      </c>
      <c r="AJ55" s="29"/>
      <c r="AK55" s="29"/>
      <c r="AL55" s="66" t="s">
        <v>65</v>
      </c>
      <c r="AM55" s="29"/>
      <c r="AN55" s="33"/>
      <c r="AO55" s="33"/>
      <c r="AP55" s="35"/>
    </row>
    <row r="56" spans="1:42" ht="26.1" customHeight="1" x14ac:dyDescent="0.25">
      <c r="A56" s="18">
        <f t="shared" si="1"/>
        <v>114.05000000000024</v>
      </c>
      <c r="B56" s="42" t="s">
        <v>62</v>
      </c>
      <c r="C56" s="43" t="s">
        <v>63</v>
      </c>
      <c r="D56" s="33" t="s">
        <v>104</v>
      </c>
      <c r="E56" s="33" t="s">
        <v>106</v>
      </c>
      <c r="F56" s="21" t="s">
        <v>52</v>
      </c>
      <c r="G56" s="21" t="s">
        <v>86</v>
      </c>
      <c r="H56" s="22">
        <v>43646</v>
      </c>
      <c r="I56" s="22">
        <v>43677</v>
      </c>
      <c r="J56" s="23" t="str">
        <f t="shared" si="0"/>
        <v>30.06.19 - 31.07.19 (1 months)</v>
      </c>
      <c r="K56" s="64" t="s">
        <v>50</v>
      </c>
      <c r="L56" s="67">
        <v>2300</v>
      </c>
      <c r="M56" s="67">
        <v>700</v>
      </c>
      <c r="N56" s="26">
        <v>8</v>
      </c>
      <c r="O56" s="25"/>
      <c r="P56" s="25"/>
      <c r="Q56" s="26" t="s">
        <v>88</v>
      </c>
      <c r="R56" s="25"/>
      <c r="S56" s="25"/>
      <c r="T56" s="32" t="s">
        <v>88</v>
      </c>
      <c r="U56" s="33">
        <v>0</v>
      </c>
      <c r="V56" s="33"/>
      <c r="W56" s="33"/>
      <c r="X56" s="36"/>
      <c r="Y56" s="33"/>
      <c r="Z56" s="33"/>
      <c r="AA56" s="33"/>
      <c r="AB56" s="33"/>
      <c r="AC56" s="33">
        <v>0</v>
      </c>
      <c r="AD56" s="33">
        <v>0</v>
      </c>
      <c r="AE56" s="33">
        <v>0</v>
      </c>
      <c r="AF56" s="33">
        <v>0</v>
      </c>
      <c r="AG56" s="33">
        <v>0</v>
      </c>
      <c r="AH56" s="33">
        <v>0.4</v>
      </c>
      <c r="AI56" s="33">
        <v>1</v>
      </c>
      <c r="AJ56" s="35"/>
      <c r="AK56" s="35"/>
      <c r="AL56" s="66" t="s">
        <v>66</v>
      </c>
      <c r="AM56" s="29"/>
      <c r="AN56" s="33"/>
      <c r="AO56" s="33"/>
      <c r="AP56" s="35"/>
    </row>
    <row r="57" spans="1:42" ht="26.1" customHeight="1" x14ac:dyDescent="0.25">
      <c r="A57" s="18">
        <f t="shared" si="1"/>
        <v>114.05100000000024</v>
      </c>
      <c r="B57" s="42" t="s">
        <v>62</v>
      </c>
      <c r="C57" s="43" t="s">
        <v>63</v>
      </c>
      <c r="D57" s="33" t="s">
        <v>104</v>
      </c>
      <c r="E57" s="33" t="s">
        <v>106</v>
      </c>
      <c r="F57" s="21" t="s">
        <v>52</v>
      </c>
      <c r="G57" s="21" t="s">
        <v>86</v>
      </c>
      <c r="H57" s="22">
        <v>43646</v>
      </c>
      <c r="I57" s="22">
        <v>43677</v>
      </c>
      <c r="J57" s="23" t="str">
        <f t="shared" si="0"/>
        <v>30.06.19 - 31.07.19 (1 months)</v>
      </c>
      <c r="K57" s="64" t="s">
        <v>50</v>
      </c>
      <c r="L57" s="67">
        <v>2300</v>
      </c>
      <c r="M57" s="67">
        <v>700</v>
      </c>
      <c r="N57" s="26">
        <v>8</v>
      </c>
      <c r="O57" s="25"/>
      <c r="P57" s="25"/>
      <c r="Q57" s="26" t="s">
        <v>88</v>
      </c>
      <c r="R57" s="25"/>
      <c r="S57" s="25"/>
      <c r="T57" s="32" t="s">
        <v>88</v>
      </c>
      <c r="U57" s="33">
        <v>6.5</v>
      </c>
      <c r="V57" s="33"/>
      <c r="W57" s="33"/>
      <c r="X57" s="36"/>
      <c r="Y57" s="33"/>
      <c r="Z57" s="33"/>
      <c r="AA57" s="33"/>
      <c r="AB57" s="33"/>
      <c r="AC57" s="33">
        <v>0.4</v>
      </c>
      <c r="AD57" s="33">
        <v>1</v>
      </c>
      <c r="AE57" s="33">
        <v>1</v>
      </c>
      <c r="AF57" s="33">
        <v>0.4</v>
      </c>
      <c r="AG57" s="33">
        <v>1</v>
      </c>
      <c r="AH57" s="33">
        <v>0</v>
      </c>
      <c r="AI57" s="33">
        <v>0</v>
      </c>
      <c r="AJ57" s="35"/>
      <c r="AK57" s="35"/>
      <c r="AL57" s="66" t="s">
        <v>66</v>
      </c>
      <c r="AM57" s="29"/>
      <c r="AN57" s="33"/>
      <c r="AO57" s="33"/>
      <c r="AP57" s="35"/>
    </row>
    <row r="58" spans="1:42" ht="26.1" customHeight="1" x14ac:dyDescent="0.25">
      <c r="A58" s="18">
        <f t="shared" si="1"/>
        <v>114.05200000000025</v>
      </c>
      <c r="B58" s="18" t="s">
        <v>54</v>
      </c>
      <c r="C58" s="43">
        <v>2</v>
      </c>
      <c r="D58" s="33" t="s">
        <v>104</v>
      </c>
      <c r="E58" s="33" t="s">
        <v>106</v>
      </c>
      <c r="F58" s="21" t="s">
        <v>52</v>
      </c>
      <c r="G58" s="21" t="s">
        <v>86</v>
      </c>
      <c r="H58" s="22">
        <v>43647</v>
      </c>
      <c r="I58" s="22">
        <v>43677</v>
      </c>
      <c r="J58" s="23" t="str">
        <f t="shared" si="0"/>
        <v>01.07.19 - 31.07.19 (1 months)</v>
      </c>
      <c r="K58" s="64" t="s">
        <v>50</v>
      </c>
      <c r="L58" s="67">
        <v>700</v>
      </c>
      <c r="M58" s="67">
        <v>2300</v>
      </c>
      <c r="N58" s="26">
        <v>16</v>
      </c>
      <c r="O58" s="25"/>
      <c r="P58" s="25"/>
      <c r="Q58" s="26" t="s">
        <v>88</v>
      </c>
      <c r="R58" s="25"/>
      <c r="S58" s="25"/>
      <c r="T58" s="32" t="s">
        <v>88</v>
      </c>
      <c r="U58" s="33">
        <v>3.5</v>
      </c>
      <c r="V58" s="33"/>
      <c r="W58" s="33"/>
      <c r="X58" s="36"/>
      <c r="Y58" s="33"/>
      <c r="Z58" s="33"/>
      <c r="AA58" s="33"/>
      <c r="AB58" s="33"/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0.4</v>
      </c>
      <c r="AI58" s="33">
        <v>1</v>
      </c>
      <c r="AJ58" s="35"/>
      <c r="AK58" s="35"/>
      <c r="AL58" s="66" t="s">
        <v>75</v>
      </c>
      <c r="AM58" s="29"/>
      <c r="AN58" s="33"/>
      <c r="AO58" s="33"/>
      <c r="AP58" s="35"/>
    </row>
    <row r="59" spans="1:42" ht="26.1" customHeight="1" x14ac:dyDescent="0.25">
      <c r="A59" s="18">
        <f t="shared" si="1"/>
        <v>114.05300000000025</v>
      </c>
      <c r="B59" s="18" t="s">
        <v>54</v>
      </c>
      <c r="C59" s="43">
        <v>2</v>
      </c>
      <c r="D59" s="33" t="s">
        <v>104</v>
      </c>
      <c r="E59" s="33" t="s">
        <v>106</v>
      </c>
      <c r="F59" s="21" t="s">
        <v>52</v>
      </c>
      <c r="G59" s="21" t="s">
        <v>86</v>
      </c>
      <c r="H59" s="22">
        <v>43647</v>
      </c>
      <c r="I59" s="22">
        <v>43677</v>
      </c>
      <c r="J59" s="23" t="str">
        <f t="shared" si="0"/>
        <v>01.07.19 - 31.07.19 (1 months)</v>
      </c>
      <c r="K59" s="64" t="s">
        <v>50</v>
      </c>
      <c r="L59" s="67">
        <v>700</v>
      </c>
      <c r="M59" s="67">
        <v>2300</v>
      </c>
      <c r="N59" s="26">
        <v>16</v>
      </c>
      <c r="O59" s="25"/>
      <c r="P59" s="25"/>
      <c r="Q59" s="26" t="s">
        <v>88</v>
      </c>
      <c r="R59" s="25"/>
      <c r="S59" s="25"/>
      <c r="T59" s="32" t="s">
        <v>88</v>
      </c>
      <c r="U59" s="33">
        <v>3.5</v>
      </c>
      <c r="V59" s="33"/>
      <c r="W59" s="33"/>
      <c r="X59" s="36"/>
      <c r="Y59" s="33"/>
      <c r="Z59" s="33"/>
      <c r="AA59" s="33"/>
      <c r="AB59" s="33"/>
      <c r="AC59" s="33">
        <v>0.4</v>
      </c>
      <c r="AD59" s="33">
        <v>1</v>
      </c>
      <c r="AE59" s="33">
        <v>1</v>
      </c>
      <c r="AF59" s="33">
        <v>0.4</v>
      </c>
      <c r="AG59" s="33">
        <v>1</v>
      </c>
      <c r="AH59" s="33">
        <v>0</v>
      </c>
      <c r="AI59" s="33">
        <v>0</v>
      </c>
      <c r="AJ59" s="35"/>
      <c r="AK59" s="35"/>
      <c r="AL59" s="66" t="s">
        <v>75</v>
      </c>
      <c r="AM59" s="29"/>
      <c r="AN59" s="33"/>
      <c r="AO59" s="33"/>
      <c r="AP59" s="35"/>
    </row>
    <row r="60" spans="1:42" ht="26.1" customHeight="1" x14ac:dyDescent="0.25">
      <c r="A60" s="18">
        <f t="shared" si="1"/>
        <v>114.05400000000026</v>
      </c>
      <c r="B60" s="19" t="s">
        <v>54</v>
      </c>
      <c r="C60" s="20">
        <v>2</v>
      </c>
      <c r="D60" s="21" t="s">
        <v>107</v>
      </c>
      <c r="E60" s="21" t="s">
        <v>108</v>
      </c>
      <c r="F60" s="21" t="s">
        <v>52</v>
      </c>
      <c r="G60" s="21" t="s">
        <v>91</v>
      </c>
      <c r="H60" s="22">
        <v>43646</v>
      </c>
      <c r="I60" s="22">
        <v>43677</v>
      </c>
      <c r="J60" s="23" t="str">
        <f t="shared" si="0"/>
        <v>30.06.19 - 31.07.19 (1 months)</v>
      </c>
      <c r="K60" s="24" t="s">
        <v>50</v>
      </c>
      <c r="L60" s="25">
        <v>2300</v>
      </c>
      <c r="M60" s="25">
        <v>700</v>
      </c>
      <c r="N60" s="26">
        <v>8</v>
      </c>
      <c r="O60" s="25">
        <v>2300</v>
      </c>
      <c r="P60" s="25">
        <v>700</v>
      </c>
      <c r="Q60" s="26">
        <v>8</v>
      </c>
      <c r="R60" s="25">
        <v>2300</v>
      </c>
      <c r="S60" s="25">
        <v>700</v>
      </c>
      <c r="T60" s="26">
        <v>8</v>
      </c>
      <c r="U60" s="21">
        <v>13.78</v>
      </c>
      <c r="V60" s="21"/>
      <c r="W60" s="27"/>
      <c r="X60" s="28"/>
      <c r="Y60" s="21"/>
      <c r="Z60" s="21"/>
      <c r="AA60" s="21"/>
      <c r="AB60" s="21"/>
      <c r="AC60" s="21">
        <v>0.8</v>
      </c>
      <c r="AD60" s="21">
        <v>2</v>
      </c>
      <c r="AE60" s="21">
        <v>2</v>
      </c>
      <c r="AF60" s="21">
        <v>0.8</v>
      </c>
      <c r="AG60" s="21">
        <v>2</v>
      </c>
      <c r="AH60" s="21">
        <v>0</v>
      </c>
      <c r="AI60" s="21">
        <v>0</v>
      </c>
      <c r="AJ60" s="29"/>
      <c r="AK60" s="29"/>
      <c r="AL60" s="30"/>
      <c r="AM60" s="29"/>
      <c r="AN60" s="21"/>
      <c r="AO60" s="21"/>
      <c r="AP60" s="29"/>
    </row>
    <row r="61" spans="1:42" ht="26.1" customHeight="1" x14ac:dyDescent="0.25">
      <c r="A61" s="18">
        <f t="shared" si="1"/>
        <v>114.05500000000026</v>
      </c>
      <c r="B61" s="31" t="s">
        <v>62</v>
      </c>
      <c r="C61" s="20" t="s">
        <v>63</v>
      </c>
      <c r="D61" s="21" t="s">
        <v>107</v>
      </c>
      <c r="E61" s="21" t="s">
        <v>108</v>
      </c>
      <c r="F61" s="21" t="s">
        <v>52</v>
      </c>
      <c r="G61" s="21" t="s">
        <v>91</v>
      </c>
      <c r="H61" s="22">
        <v>43647</v>
      </c>
      <c r="I61" s="22">
        <v>43677</v>
      </c>
      <c r="J61" s="23" t="str">
        <f t="shared" si="0"/>
        <v>01.07.19 - 31.07.19 (1 months)</v>
      </c>
      <c r="K61" s="24" t="s">
        <v>50</v>
      </c>
      <c r="L61" s="25">
        <v>700</v>
      </c>
      <c r="M61" s="25">
        <v>2300</v>
      </c>
      <c r="N61" s="26">
        <v>16</v>
      </c>
      <c r="O61" s="25">
        <v>700</v>
      </c>
      <c r="P61" s="25">
        <v>2300</v>
      </c>
      <c r="Q61" s="26">
        <v>16</v>
      </c>
      <c r="R61" s="25">
        <v>700</v>
      </c>
      <c r="S61" s="25">
        <v>2300</v>
      </c>
      <c r="T61" s="32">
        <v>16</v>
      </c>
      <c r="U61" s="21">
        <v>13.78</v>
      </c>
      <c r="V61" s="21"/>
      <c r="W61" s="27"/>
      <c r="X61" s="28"/>
      <c r="Y61" s="21"/>
      <c r="Z61" s="21"/>
      <c r="AA61" s="21"/>
      <c r="AB61" s="21"/>
      <c r="AC61" s="21">
        <v>0.8</v>
      </c>
      <c r="AD61" s="21">
        <v>2</v>
      </c>
      <c r="AE61" s="21">
        <v>2</v>
      </c>
      <c r="AF61" s="21">
        <v>0.8</v>
      </c>
      <c r="AG61" s="21">
        <v>2</v>
      </c>
      <c r="AH61" s="21">
        <v>0.8</v>
      </c>
      <c r="AI61" s="21">
        <v>2</v>
      </c>
      <c r="AJ61" s="29"/>
      <c r="AK61" s="29"/>
      <c r="AL61" s="34"/>
      <c r="AM61" s="29" t="s">
        <v>70</v>
      </c>
      <c r="AN61" s="33"/>
      <c r="AO61" s="33"/>
      <c r="AP61" s="35"/>
    </row>
    <row r="62" spans="1:42" ht="26.1" customHeight="1" x14ac:dyDescent="0.25">
      <c r="A62" s="18">
        <f t="shared" si="1"/>
        <v>114.05600000000027</v>
      </c>
      <c r="B62" s="19" t="s">
        <v>54</v>
      </c>
      <c r="C62" s="20">
        <v>2</v>
      </c>
      <c r="D62" s="21" t="s">
        <v>107</v>
      </c>
      <c r="E62" s="21" t="s">
        <v>109</v>
      </c>
      <c r="F62" s="21" t="s">
        <v>52</v>
      </c>
      <c r="G62" s="21" t="s">
        <v>91</v>
      </c>
      <c r="H62" s="22">
        <v>43647</v>
      </c>
      <c r="I62" s="22">
        <v>43677</v>
      </c>
      <c r="J62" s="23" t="str">
        <f t="shared" si="0"/>
        <v>01.07.19 - 31.07.19 (1 months)</v>
      </c>
      <c r="K62" s="24" t="s">
        <v>50</v>
      </c>
      <c r="L62" s="25">
        <v>700</v>
      </c>
      <c r="M62" s="25">
        <v>2300</v>
      </c>
      <c r="N62" s="26">
        <v>16</v>
      </c>
      <c r="O62" s="25"/>
      <c r="P62" s="25"/>
      <c r="Q62" s="26" t="s">
        <v>88</v>
      </c>
      <c r="R62" s="25">
        <v>700</v>
      </c>
      <c r="S62" s="25">
        <v>2300</v>
      </c>
      <c r="T62" s="32">
        <v>16</v>
      </c>
      <c r="U62" s="21">
        <v>4.9000000000000004</v>
      </c>
      <c r="V62" s="21"/>
      <c r="W62" s="27"/>
      <c r="X62" s="28"/>
      <c r="Y62" s="21"/>
      <c r="Z62" s="21"/>
      <c r="AA62" s="21"/>
      <c r="AB62" s="21"/>
      <c r="AC62" s="21"/>
      <c r="AD62" s="21"/>
      <c r="AE62" s="21"/>
      <c r="AF62" s="21"/>
      <c r="AG62" s="21"/>
      <c r="AH62" s="21">
        <v>0.4</v>
      </c>
      <c r="AI62" s="21">
        <v>1</v>
      </c>
      <c r="AJ62" s="29"/>
      <c r="AK62" s="29"/>
      <c r="AL62" s="34"/>
      <c r="AM62" s="29"/>
      <c r="AN62" s="33"/>
      <c r="AO62" s="33"/>
      <c r="AP62" s="35"/>
    </row>
    <row r="63" spans="1:42" ht="26.1" customHeight="1" x14ac:dyDescent="0.25">
      <c r="A63" s="18">
        <f t="shared" si="1"/>
        <v>114.05700000000027</v>
      </c>
      <c r="B63" s="31" t="s">
        <v>62</v>
      </c>
      <c r="C63" s="20" t="s">
        <v>63</v>
      </c>
      <c r="D63" s="21" t="s">
        <v>107</v>
      </c>
      <c r="E63" s="33" t="s">
        <v>110</v>
      </c>
      <c r="F63" s="21" t="s">
        <v>52</v>
      </c>
      <c r="G63" s="21" t="s">
        <v>91</v>
      </c>
      <c r="H63" s="22">
        <v>43647</v>
      </c>
      <c r="I63" s="22">
        <v>43677</v>
      </c>
      <c r="J63" s="23" t="str">
        <f t="shared" si="0"/>
        <v>01.07.19 - 31.07.19 (1 months)</v>
      </c>
      <c r="K63" s="24" t="s">
        <v>50</v>
      </c>
      <c r="L63" s="25">
        <v>700</v>
      </c>
      <c r="M63" s="25">
        <v>2300</v>
      </c>
      <c r="N63" s="26">
        <v>16</v>
      </c>
      <c r="O63" s="25">
        <v>700</v>
      </c>
      <c r="P63" s="25">
        <v>2300</v>
      </c>
      <c r="Q63" s="26">
        <v>16</v>
      </c>
      <c r="R63" s="25">
        <v>700</v>
      </c>
      <c r="S63" s="25">
        <v>2300</v>
      </c>
      <c r="T63" s="32">
        <v>16</v>
      </c>
      <c r="U63" s="33">
        <v>3.75</v>
      </c>
      <c r="V63" s="33"/>
      <c r="W63" s="33"/>
      <c r="X63" s="36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5"/>
      <c r="AK63" s="35"/>
      <c r="AL63" s="34"/>
      <c r="AM63" s="29"/>
      <c r="AN63" s="33"/>
      <c r="AO63" s="33">
        <v>1</v>
      </c>
      <c r="AP63" s="35"/>
    </row>
    <row r="64" spans="1:42" ht="26.1" customHeight="1" x14ac:dyDescent="0.25">
      <c r="A64" s="18">
        <f t="shared" si="1"/>
        <v>114.05800000000028</v>
      </c>
      <c r="B64" s="19" t="s">
        <v>54</v>
      </c>
      <c r="C64" s="20">
        <v>2</v>
      </c>
      <c r="D64" s="21" t="s">
        <v>111</v>
      </c>
      <c r="E64" s="21" t="s">
        <v>112</v>
      </c>
      <c r="F64" s="21" t="s">
        <v>52</v>
      </c>
      <c r="G64" s="21" t="s">
        <v>86</v>
      </c>
      <c r="H64" s="22">
        <v>43646</v>
      </c>
      <c r="I64" s="22">
        <v>43677</v>
      </c>
      <c r="J64" s="23" t="str">
        <f t="shared" si="0"/>
        <v>30.06.19 - 31.07.19 (1 months)</v>
      </c>
      <c r="K64" s="93" t="s">
        <v>50</v>
      </c>
      <c r="L64" s="25">
        <v>2300</v>
      </c>
      <c r="M64" s="25">
        <v>2300</v>
      </c>
      <c r="N64" s="26">
        <v>24</v>
      </c>
      <c r="O64" s="25">
        <v>2300</v>
      </c>
      <c r="P64" s="25">
        <v>2300</v>
      </c>
      <c r="Q64" s="26">
        <v>24</v>
      </c>
      <c r="R64" s="25">
        <v>2300</v>
      </c>
      <c r="S64" s="25">
        <v>2300</v>
      </c>
      <c r="T64" s="26">
        <v>24</v>
      </c>
      <c r="U64" s="21">
        <v>51.68</v>
      </c>
      <c r="V64" s="21">
        <v>0</v>
      </c>
      <c r="W64" s="27"/>
      <c r="X64" s="28"/>
      <c r="Y64" s="21"/>
      <c r="Z64" s="21"/>
      <c r="AA64" s="21"/>
      <c r="AB64" s="21"/>
      <c r="AC64" s="21">
        <v>3.2</v>
      </c>
      <c r="AD64" s="21">
        <v>8</v>
      </c>
      <c r="AE64" s="21">
        <v>8</v>
      </c>
      <c r="AF64" s="21">
        <v>3.2</v>
      </c>
      <c r="AG64" s="21">
        <v>8</v>
      </c>
      <c r="AH64" s="21">
        <v>0</v>
      </c>
      <c r="AI64" s="21">
        <v>0</v>
      </c>
      <c r="AJ64" s="29"/>
      <c r="AK64" s="29"/>
      <c r="AL64" s="30" t="s">
        <v>61</v>
      </c>
      <c r="AM64" s="29"/>
      <c r="AN64" s="21"/>
      <c r="AO64" s="21"/>
      <c r="AP64" s="29"/>
    </row>
    <row r="65" spans="1:42" ht="26.1" customHeight="1" x14ac:dyDescent="0.25">
      <c r="A65" s="18">
        <f t="shared" si="1"/>
        <v>114.05900000000028</v>
      </c>
      <c r="B65" s="19" t="s">
        <v>54</v>
      </c>
      <c r="C65" s="20">
        <v>2</v>
      </c>
      <c r="D65" s="21" t="s">
        <v>111</v>
      </c>
      <c r="E65" s="21" t="s">
        <v>112</v>
      </c>
      <c r="F65" s="21" t="s">
        <v>52</v>
      </c>
      <c r="G65" s="21" t="s">
        <v>86</v>
      </c>
      <c r="H65" s="22">
        <v>43646</v>
      </c>
      <c r="I65" s="22">
        <v>43677</v>
      </c>
      <c r="J65" s="23" t="str">
        <f t="shared" si="0"/>
        <v>30.06.19 - 31.07.19 (1 months)</v>
      </c>
      <c r="K65" s="93" t="s">
        <v>50</v>
      </c>
      <c r="L65" s="25">
        <v>2300</v>
      </c>
      <c r="M65" s="25">
        <v>2300</v>
      </c>
      <c r="N65" s="26">
        <v>24</v>
      </c>
      <c r="O65" s="25">
        <v>2300</v>
      </c>
      <c r="P65" s="25">
        <v>2300</v>
      </c>
      <c r="Q65" s="26">
        <v>24</v>
      </c>
      <c r="R65" s="25">
        <v>2300</v>
      </c>
      <c r="S65" s="25">
        <v>2300</v>
      </c>
      <c r="T65" s="32">
        <v>24</v>
      </c>
      <c r="U65" s="21">
        <v>0</v>
      </c>
      <c r="V65" s="21">
        <v>0</v>
      </c>
      <c r="W65" s="27"/>
      <c r="X65" s="28"/>
      <c r="Y65" s="21"/>
      <c r="Z65" s="21"/>
      <c r="AA65" s="21"/>
      <c r="AB65" s="21"/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1">
        <v>0.8</v>
      </c>
      <c r="AI65" s="21">
        <v>2</v>
      </c>
      <c r="AJ65" s="29"/>
      <c r="AK65" s="29"/>
      <c r="AL65" s="34" t="s">
        <v>61</v>
      </c>
      <c r="AM65" s="29" t="s">
        <v>70</v>
      </c>
      <c r="AN65" s="33"/>
      <c r="AO65" s="33"/>
      <c r="AP65" s="35" t="s">
        <v>113</v>
      </c>
    </row>
    <row r="66" spans="1:42" ht="26.1" customHeight="1" x14ac:dyDescent="0.25">
      <c r="A66" s="18">
        <f t="shared" si="1"/>
        <v>114.06000000000029</v>
      </c>
      <c r="B66" s="31" t="s">
        <v>62</v>
      </c>
      <c r="C66" s="20" t="s">
        <v>63</v>
      </c>
      <c r="D66" s="21" t="s">
        <v>111</v>
      </c>
      <c r="E66" s="33" t="s">
        <v>114</v>
      </c>
      <c r="F66" s="21" t="s">
        <v>52</v>
      </c>
      <c r="G66" s="21" t="s">
        <v>86</v>
      </c>
      <c r="H66" s="22">
        <v>43646</v>
      </c>
      <c r="I66" s="22">
        <v>43677</v>
      </c>
      <c r="J66" s="23" t="str">
        <f t="shared" si="0"/>
        <v>30.06.19 - 31.07.19 (1 months)</v>
      </c>
      <c r="K66" s="93" t="s">
        <v>50</v>
      </c>
      <c r="L66" s="25">
        <v>2300</v>
      </c>
      <c r="M66" s="25">
        <v>2300</v>
      </c>
      <c r="N66" s="26">
        <v>24</v>
      </c>
      <c r="O66" s="25">
        <v>2300</v>
      </c>
      <c r="P66" s="25">
        <v>2300</v>
      </c>
      <c r="Q66" s="26">
        <v>24</v>
      </c>
      <c r="R66" s="25">
        <v>2300</v>
      </c>
      <c r="S66" s="25">
        <v>2300</v>
      </c>
      <c r="T66" s="32">
        <v>24</v>
      </c>
      <c r="U66" s="21">
        <v>16.149999999999999</v>
      </c>
      <c r="V66" s="21">
        <v>0</v>
      </c>
      <c r="W66" s="27"/>
      <c r="X66" s="28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9"/>
      <c r="AK66" s="29"/>
      <c r="AL66" s="34"/>
      <c r="AM66" s="29"/>
      <c r="AN66" s="33">
        <v>0</v>
      </c>
      <c r="AO66" s="33">
        <v>5</v>
      </c>
      <c r="AP66" s="35"/>
    </row>
    <row r="67" spans="1:42" ht="26.1" customHeight="1" x14ac:dyDescent="0.25">
      <c r="A67" s="18">
        <f t="shared" si="1"/>
        <v>114.06100000000029</v>
      </c>
      <c r="B67" s="42" t="s">
        <v>62</v>
      </c>
      <c r="C67" s="43" t="s">
        <v>63</v>
      </c>
      <c r="D67" s="33" t="s">
        <v>115</v>
      </c>
      <c r="E67" s="33" t="s">
        <v>116</v>
      </c>
      <c r="F67" s="21" t="s">
        <v>52</v>
      </c>
      <c r="G67" s="21" t="s">
        <v>60</v>
      </c>
      <c r="H67" s="22">
        <v>43647</v>
      </c>
      <c r="I67" s="22">
        <v>43677</v>
      </c>
      <c r="J67" s="23" t="str">
        <f t="shared" si="0"/>
        <v>01.07.19 - 31.07.19 (1 months)</v>
      </c>
      <c r="K67" s="68" t="s">
        <v>50</v>
      </c>
      <c r="L67" s="67">
        <v>700</v>
      </c>
      <c r="M67" s="67">
        <v>1500</v>
      </c>
      <c r="N67" s="26">
        <v>8</v>
      </c>
      <c r="O67" s="67">
        <v>700</v>
      </c>
      <c r="P67" s="67">
        <v>1500</v>
      </c>
      <c r="Q67" s="26">
        <v>8</v>
      </c>
      <c r="R67" s="67">
        <v>700</v>
      </c>
      <c r="S67" s="67">
        <v>1500</v>
      </c>
      <c r="T67" s="26">
        <v>8</v>
      </c>
      <c r="U67" s="21">
        <v>122</v>
      </c>
      <c r="V67" s="37"/>
      <c r="W67" s="27"/>
      <c r="X67" s="28"/>
      <c r="Y67" s="21"/>
      <c r="Z67" s="21"/>
      <c r="AA67" s="21"/>
      <c r="AB67" s="21"/>
      <c r="AC67" s="21">
        <v>8</v>
      </c>
      <c r="AD67" s="21">
        <v>20</v>
      </c>
      <c r="AE67" s="21">
        <v>20</v>
      </c>
      <c r="AF67" s="21">
        <v>8</v>
      </c>
      <c r="AG67" s="21">
        <v>20</v>
      </c>
      <c r="AH67" s="21">
        <v>8</v>
      </c>
      <c r="AI67" s="21">
        <v>20</v>
      </c>
      <c r="AJ67" s="29"/>
      <c r="AK67" s="29"/>
      <c r="AL67" s="30"/>
      <c r="AM67" s="29"/>
      <c r="AN67" s="21"/>
      <c r="AO67" s="21"/>
      <c r="AP67" s="29" t="s">
        <v>117</v>
      </c>
    </row>
    <row r="68" spans="1:42" ht="26.1" customHeight="1" x14ac:dyDescent="0.25">
      <c r="A68" s="18">
        <f t="shared" si="1"/>
        <v>114.0620000000003</v>
      </c>
      <c r="B68" s="42" t="s">
        <v>62</v>
      </c>
      <c r="C68" s="43" t="s">
        <v>63</v>
      </c>
      <c r="D68" s="33" t="s">
        <v>115</v>
      </c>
      <c r="E68" s="33" t="s">
        <v>116</v>
      </c>
      <c r="F68" s="21" t="s">
        <v>52</v>
      </c>
      <c r="G68" s="21" t="s">
        <v>60</v>
      </c>
      <c r="H68" s="22">
        <v>43647</v>
      </c>
      <c r="I68" s="22">
        <v>43677</v>
      </c>
      <c r="J68" s="23" t="str">
        <f t="shared" si="0"/>
        <v>01.07.19 - 31.07.19 (1 months)</v>
      </c>
      <c r="K68" s="68" t="s">
        <v>50</v>
      </c>
      <c r="L68" s="67">
        <v>1500</v>
      </c>
      <c r="M68" s="67">
        <v>1900</v>
      </c>
      <c r="N68" s="26">
        <v>4</v>
      </c>
      <c r="O68" s="67">
        <v>1500</v>
      </c>
      <c r="P68" s="67">
        <v>1900</v>
      </c>
      <c r="Q68" s="26">
        <v>4</v>
      </c>
      <c r="R68" s="67">
        <v>1500</v>
      </c>
      <c r="S68" s="67">
        <v>1900</v>
      </c>
      <c r="T68" s="32">
        <v>4</v>
      </c>
      <c r="U68" s="21">
        <v>135</v>
      </c>
      <c r="V68" s="37"/>
      <c r="W68" s="27"/>
      <c r="X68" s="28"/>
      <c r="Y68" s="21"/>
      <c r="Z68" s="21"/>
      <c r="AA68" s="21"/>
      <c r="AB68" s="21"/>
      <c r="AC68" s="21">
        <v>8</v>
      </c>
      <c r="AD68" s="21">
        <v>20</v>
      </c>
      <c r="AE68" s="21">
        <v>20</v>
      </c>
      <c r="AF68" s="21">
        <v>8</v>
      </c>
      <c r="AG68" s="21">
        <v>20</v>
      </c>
      <c r="AH68" s="21">
        <v>8</v>
      </c>
      <c r="AI68" s="21">
        <v>20</v>
      </c>
      <c r="AJ68" s="29"/>
      <c r="AK68" s="29"/>
      <c r="AL68" s="34" t="s">
        <v>61</v>
      </c>
      <c r="AM68" s="29"/>
      <c r="AN68" s="33"/>
      <c r="AO68" s="33"/>
      <c r="AP68" s="29" t="s">
        <v>117</v>
      </c>
    </row>
    <row r="69" spans="1:42" ht="26.1" customHeight="1" x14ac:dyDescent="0.25">
      <c r="A69" s="18">
        <f t="shared" si="1"/>
        <v>114.0630000000003</v>
      </c>
      <c r="B69" s="42" t="s">
        <v>62</v>
      </c>
      <c r="C69" s="43" t="s">
        <v>63</v>
      </c>
      <c r="D69" s="33" t="s">
        <v>115</v>
      </c>
      <c r="E69" s="33" t="s">
        <v>116</v>
      </c>
      <c r="F69" s="21" t="s">
        <v>52</v>
      </c>
      <c r="G69" s="21" t="s">
        <v>60</v>
      </c>
      <c r="H69" s="22">
        <v>43647</v>
      </c>
      <c r="I69" s="22">
        <v>43677</v>
      </c>
      <c r="J69" s="23" t="str">
        <f t="shared" si="0"/>
        <v>01.07.19 - 31.07.19 (1 months)</v>
      </c>
      <c r="K69" s="68" t="s">
        <v>50</v>
      </c>
      <c r="L69" s="67">
        <v>1900</v>
      </c>
      <c r="M69" s="67">
        <v>2300</v>
      </c>
      <c r="N69" s="26">
        <v>4</v>
      </c>
      <c r="O69" s="67">
        <v>1900</v>
      </c>
      <c r="P69" s="67">
        <v>2300</v>
      </c>
      <c r="Q69" s="26">
        <v>4</v>
      </c>
      <c r="R69" s="67">
        <v>1900</v>
      </c>
      <c r="S69" s="67">
        <v>2300</v>
      </c>
      <c r="T69" s="32">
        <v>4</v>
      </c>
      <c r="U69" s="21">
        <v>130</v>
      </c>
      <c r="V69" s="37"/>
      <c r="W69" s="27"/>
      <c r="X69" s="28"/>
      <c r="Y69" s="21"/>
      <c r="Z69" s="21"/>
      <c r="AA69" s="21"/>
      <c r="AB69" s="21"/>
      <c r="AC69" s="21">
        <v>8</v>
      </c>
      <c r="AD69" s="21">
        <v>20</v>
      </c>
      <c r="AE69" s="21">
        <v>20</v>
      </c>
      <c r="AF69" s="21">
        <v>8</v>
      </c>
      <c r="AG69" s="21">
        <v>20</v>
      </c>
      <c r="AH69" s="21">
        <v>8</v>
      </c>
      <c r="AI69" s="21">
        <v>20</v>
      </c>
      <c r="AJ69" s="29"/>
      <c r="AK69" s="29"/>
      <c r="AL69" s="34" t="s">
        <v>61</v>
      </c>
      <c r="AM69" s="29"/>
      <c r="AN69" s="33"/>
      <c r="AO69" s="33"/>
      <c r="AP69" s="29" t="s">
        <v>117</v>
      </c>
    </row>
    <row r="70" spans="1:42" ht="45" x14ac:dyDescent="0.25">
      <c r="A70" s="18">
        <f t="shared" si="1"/>
        <v>114.06400000000031</v>
      </c>
      <c r="B70" s="18" t="s">
        <v>54</v>
      </c>
      <c r="C70" s="43">
        <v>2</v>
      </c>
      <c r="D70" s="33" t="s">
        <v>115</v>
      </c>
      <c r="E70" s="33" t="s">
        <v>118</v>
      </c>
      <c r="F70" s="21" t="s">
        <v>52</v>
      </c>
      <c r="G70" s="21" t="s">
        <v>60</v>
      </c>
      <c r="H70" s="22">
        <v>43646</v>
      </c>
      <c r="I70" s="22">
        <v>43677</v>
      </c>
      <c r="J70" s="23" t="str">
        <f t="shared" ref="J70:J111" si="3">IFERROR(TEXT(H70,"DD.MM.YY")&amp;" - "&amp;TEXT(I70,"DD.MM.YY")&amp;" ("&amp;DATEDIF(H70,I70+1,"m")&amp;" months)","Tender End Date is Before Start Date")</f>
        <v>30.06.19 - 31.07.19 (1 months)</v>
      </c>
      <c r="K70" s="68" t="s">
        <v>50</v>
      </c>
      <c r="L70" s="25">
        <v>2300</v>
      </c>
      <c r="M70" s="25">
        <v>2300</v>
      </c>
      <c r="N70" s="26">
        <v>24</v>
      </c>
      <c r="O70" s="25">
        <v>2300</v>
      </c>
      <c r="P70" s="25">
        <v>2300</v>
      </c>
      <c r="Q70" s="26">
        <v>24</v>
      </c>
      <c r="R70" s="25">
        <v>2300</v>
      </c>
      <c r="S70" s="25">
        <v>2300</v>
      </c>
      <c r="T70" s="32">
        <v>24</v>
      </c>
      <c r="U70" s="21">
        <v>20.399999999999999</v>
      </c>
      <c r="V70" s="37"/>
      <c r="W70" s="27"/>
      <c r="X70" s="28"/>
      <c r="Y70" s="21"/>
      <c r="Z70" s="21"/>
      <c r="AA70" s="21"/>
      <c r="AB70" s="21"/>
      <c r="AC70" s="21">
        <v>1.2</v>
      </c>
      <c r="AD70" s="21">
        <v>3</v>
      </c>
      <c r="AE70" s="21">
        <v>3</v>
      </c>
      <c r="AF70" s="21">
        <v>1.2</v>
      </c>
      <c r="AG70" s="21">
        <v>3</v>
      </c>
      <c r="AH70" s="21">
        <v>1.2</v>
      </c>
      <c r="AI70" s="21">
        <v>3</v>
      </c>
      <c r="AJ70" s="29"/>
      <c r="AK70" s="29"/>
      <c r="AL70" s="30"/>
      <c r="AM70" s="29" t="s">
        <v>119</v>
      </c>
      <c r="AN70" s="33"/>
      <c r="AO70" s="33"/>
      <c r="AP70" s="29" t="s">
        <v>117</v>
      </c>
    </row>
    <row r="71" spans="1:42" ht="45" x14ac:dyDescent="0.25">
      <c r="A71" s="18">
        <f t="shared" si="1"/>
        <v>114.06500000000031</v>
      </c>
      <c r="B71" s="18" t="s">
        <v>54</v>
      </c>
      <c r="C71" s="43">
        <v>2</v>
      </c>
      <c r="D71" s="33" t="s">
        <v>115</v>
      </c>
      <c r="E71" s="33" t="s">
        <v>118</v>
      </c>
      <c r="F71" s="21" t="s">
        <v>52</v>
      </c>
      <c r="G71" s="21" t="s">
        <v>60</v>
      </c>
      <c r="H71" s="22">
        <v>43646</v>
      </c>
      <c r="I71" s="22">
        <v>43677</v>
      </c>
      <c r="J71" s="23" t="str">
        <f t="shared" si="3"/>
        <v>30.06.19 - 31.07.19 (1 months)</v>
      </c>
      <c r="K71" s="68" t="s">
        <v>50</v>
      </c>
      <c r="L71" s="25">
        <v>2300</v>
      </c>
      <c r="M71" s="25">
        <v>700</v>
      </c>
      <c r="N71" s="26">
        <v>8</v>
      </c>
      <c r="O71" s="25">
        <v>2300</v>
      </c>
      <c r="P71" s="25">
        <v>700</v>
      </c>
      <c r="Q71" s="26">
        <v>8</v>
      </c>
      <c r="R71" s="25">
        <v>2300</v>
      </c>
      <c r="S71" s="25">
        <v>700</v>
      </c>
      <c r="T71" s="32">
        <v>8</v>
      </c>
      <c r="U71" s="21">
        <v>22.5</v>
      </c>
      <c r="V71" s="37"/>
      <c r="W71" s="33"/>
      <c r="X71" s="36"/>
      <c r="Y71" s="33"/>
      <c r="Z71" s="33"/>
      <c r="AA71" s="33"/>
      <c r="AB71" s="33"/>
      <c r="AC71" s="33">
        <v>1.2</v>
      </c>
      <c r="AD71" s="33">
        <v>3</v>
      </c>
      <c r="AE71" s="33">
        <v>3</v>
      </c>
      <c r="AF71" s="33">
        <v>1.2</v>
      </c>
      <c r="AG71" s="33">
        <v>3</v>
      </c>
      <c r="AH71" s="33">
        <v>1.2</v>
      </c>
      <c r="AI71" s="33">
        <v>3</v>
      </c>
      <c r="AJ71" s="35"/>
      <c r="AK71" s="35"/>
      <c r="AL71" s="34"/>
      <c r="AM71" s="29" t="s">
        <v>120</v>
      </c>
      <c r="AN71" s="33"/>
      <c r="AO71" s="33"/>
      <c r="AP71" s="29" t="s">
        <v>117</v>
      </c>
    </row>
    <row r="72" spans="1:42" ht="45" x14ac:dyDescent="0.25">
      <c r="A72" s="18">
        <f t="shared" ref="A72:A111" si="4">A71+0.001</f>
        <v>114.06600000000032</v>
      </c>
      <c r="B72" s="18" t="s">
        <v>54</v>
      </c>
      <c r="C72" s="43">
        <v>2</v>
      </c>
      <c r="D72" s="33" t="s">
        <v>115</v>
      </c>
      <c r="E72" s="33" t="s">
        <v>118</v>
      </c>
      <c r="F72" s="21" t="s">
        <v>52</v>
      </c>
      <c r="G72" s="21" t="s">
        <v>60</v>
      </c>
      <c r="H72" s="22">
        <v>43647</v>
      </c>
      <c r="I72" s="22">
        <v>43677</v>
      </c>
      <c r="J72" s="23" t="str">
        <f t="shared" si="3"/>
        <v>01.07.19 - 31.07.19 (1 months)</v>
      </c>
      <c r="K72" s="68" t="s">
        <v>50</v>
      </c>
      <c r="L72" s="25">
        <v>700</v>
      </c>
      <c r="M72" s="25">
        <v>2300</v>
      </c>
      <c r="N72" s="26">
        <v>16</v>
      </c>
      <c r="O72" s="25">
        <v>700</v>
      </c>
      <c r="P72" s="25">
        <v>2300</v>
      </c>
      <c r="Q72" s="26">
        <v>16</v>
      </c>
      <c r="R72" s="25">
        <v>700</v>
      </c>
      <c r="S72" s="25">
        <v>2300</v>
      </c>
      <c r="T72" s="32">
        <v>16</v>
      </c>
      <c r="U72" s="21">
        <v>22.5</v>
      </c>
      <c r="V72" s="37"/>
      <c r="W72" s="33"/>
      <c r="X72" s="36"/>
      <c r="Y72" s="33"/>
      <c r="Z72" s="33"/>
      <c r="AA72" s="33"/>
      <c r="AB72" s="33"/>
      <c r="AC72" s="21">
        <v>1.2</v>
      </c>
      <c r="AD72" s="21">
        <v>3</v>
      </c>
      <c r="AE72" s="21">
        <v>3</v>
      </c>
      <c r="AF72" s="21">
        <v>1.2</v>
      </c>
      <c r="AG72" s="21">
        <v>3</v>
      </c>
      <c r="AH72" s="21">
        <v>1.2</v>
      </c>
      <c r="AI72" s="21">
        <v>3</v>
      </c>
      <c r="AJ72" s="29"/>
      <c r="AK72" s="29"/>
      <c r="AL72" s="34"/>
      <c r="AM72" s="29" t="s">
        <v>121</v>
      </c>
      <c r="AN72" s="33"/>
      <c r="AO72" s="33"/>
      <c r="AP72" s="29" t="s">
        <v>117</v>
      </c>
    </row>
    <row r="73" spans="1:42" ht="26.1" customHeight="1" x14ac:dyDescent="0.25">
      <c r="A73" s="38">
        <f t="shared" si="4"/>
        <v>114.06700000000032</v>
      </c>
      <c r="B73" s="38" t="s">
        <v>54</v>
      </c>
      <c r="C73" s="69">
        <v>2</v>
      </c>
      <c r="D73" s="59" t="s">
        <v>122</v>
      </c>
      <c r="E73" s="59" t="s">
        <v>123</v>
      </c>
      <c r="F73" s="37" t="s">
        <v>47</v>
      </c>
      <c r="G73" s="37" t="s">
        <v>60</v>
      </c>
      <c r="H73" s="60">
        <v>43646</v>
      </c>
      <c r="I73" s="60">
        <v>43677</v>
      </c>
      <c r="J73" s="23" t="str">
        <f t="shared" si="3"/>
        <v>30.06.19 - 31.07.19 (1 months)</v>
      </c>
      <c r="K73" s="24" t="s">
        <v>50</v>
      </c>
      <c r="L73" s="25">
        <v>2300</v>
      </c>
      <c r="M73" s="25">
        <v>700</v>
      </c>
      <c r="N73" s="26">
        <v>8</v>
      </c>
      <c r="O73" s="25">
        <v>2300</v>
      </c>
      <c r="P73" s="25">
        <v>700</v>
      </c>
      <c r="Q73" s="26">
        <v>8</v>
      </c>
      <c r="R73" s="25">
        <v>2300</v>
      </c>
      <c r="S73" s="25">
        <v>700</v>
      </c>
      <c r="T73" s="32">
        <v>8</v>
      </c>
      <c r="U73" s="37">
        <v>65.89</v>
      </c>
      <c r="V73" s="37"/>
      <c r="W73" s="37"/>
      <c r="X73" s="28"/>
      <c r="Y73" s="37"/>
      <c r="Z73" s="37"/>
      <c r="AA73" s="37"/>
      <c r="AB73" s="37"/>
      <c r="AC73" s="37">
        <v>4.4000000000000004</v>
      </c>
      <c r="AD73" s="37">
        <v>11</v>
      </c>
      <c r="AE73" s="37">
        <v>11</v>
      </c>
      <c r="AF73" s="37">
        <v>4.4000000000000004</v>
      </c>
      <c r="AG73" s="37">
        <v>11</v>
      </c>
      <c r="AH73" s="37">
        <v>4.4000000000000004</v>
      </c>
      <c r="AI73" s="37">
        <v>11</v>
      </c>
      <c r="AJ73" s="62"/>
      <c r="AK73" s="62"/>
      <c r="AL73" s="34"/>
      <c r="AM73" s="62"/>
      <c r="AN73" s="59"/>
      <c r="AO73" s="59"/>
      <c r="AP73" s="62" t="s">
        <v>117</v>
      </c>
    </row>
    <row r="74" spans="1:42" ht="26.1" customHeight="1" x14ac:dyDescent="0.25">
      <c r="A74" s="38">
        <f t="shared" si="4"/>
        <v>114.06800000000032</v>
      </c>
      <c r="B74" s="70" t="s">
        <v>62</v>
      </c>
      <c r="C74" s="69" t="s">
        <v>63</v>
      </c>
      <c r="D74" s="59" t="s">
        <v>122</v>
      </c>
      <c r="E74" s="59" t="s">
        <v>123</v>
      </c>
      <c r="F74" s="37" t="s">
        <v>47</v>
      </c>
      <c r="G74" s="37" t="s">
        <v>60</v>
      </c>
      <c r="H74" s="60">
        <v>43647</v>
      </c>
      <c r="I74" s="60">
        <v>43677</v>
      </c>
      <c r="J74" s="23" t="str">
        <f t="shared" si="3"/>
        <v>01.07.19 - 31.07.19 (1 months)</v>
      </c>
      <c r="K74" s="24" t="s">
        <v>50</v>
      </c>
      <c r="L74" s="25">
        <v>700</v>
      </c>
      <c r="M74" s="25">
        <v>1500</v>
      </c>
      <c r="N74" s="26">
        <v>8</v>
      </c>
      <c r="O74" s="25">
        <v>700</v>
      </c>
      <c r="P74" s="25">
        <v>1500</v>
      </c>
      <c r="Q74" s="26">
        <v>8</v>
      </c>
      <c r="R74" s="25">
        <v>700</v>
      </c>
      <c r="S74" s="25">
        <v>1500</v>
      </c>
      <c r="T74" s="32">
        <v>8</v>
      </c>
      <c r="U74" s="37">
        <v>79.400000000000006</v>
      </c>
      <c r="V74" s="37"/>
      <c r="W74" s="37"/>
      <c r="X74" s="28"/>
      <c r="Y74" s="37"/>
      <c r="Z74" s="37"/>
      <c r="AA74" s="37"/>
      <c r="AB74" s="37"/>
      <c r="AC74" s="37">
        <v>4</v>
      </c>
      <c r="AD74" s="37">
        <v>10</v>
      </c>
      <c r="AE74" s="37">
        <v>10</v>
      </c>
      <c r="AF74" s="37">
        <v>4</v>
      </c>
      <c r="AG74" s="37">
        <v>10</v>
      </c>
      <c r="AH74" s="37">
        <v>4</v>
      </c>
      <c r="AI74" s="37">
        <v>10</v>
      </c>
      <c r="AJ74" s="62"/>
      <c r="AK74" s="62"/>
      <c r="AL74" s="34"/>
      <c r="AM74" s="62"/>
      <c r="AN74" s="59"/>
      <c r="AO74" s="59"/>
      <c r="AP74" s="62" t="s">
        <v>117</v>
      </c>
    </row>
    <row r="75" spans="1:42" ht="26.1" customHeight="1" x14ac:dyDescent="0.25">
      <c r="A75" s="18">
        <f t="shared" si="4"/>
        <v>114.06900000000033</v>
      </c>
      <c r="B75" s="42" t="s">
        <v>62</v>
      </c>
      <c r="C75" s="43" t="s">
        <v>63</v>
      </c>
      <c r="D75" s="33" t="s">
        <v>115</v>
      </c>
      <c r="E75" s="33" t="s">
        <v>124</v>
      </c>
      <c r="F75" s="21" t="s">
        <v>52</v>
      </c>
      <c r="G75" s="37" t="s">
        <v>60</v>
      </c>
      <c r="H75" s="22">
        <v>43646</v>
      </c>
      <c r="I75" s="22">
        <v>43677</v>
      </c>
      <c r="J75" s="23" t="str">
        <f t="shared" si="3"/>
        <v>30.06.19 - 31.07.19 (1 months)</v>
      </c>
      <c r="K75" s="68" t="s">
        <v>50</v>
      </c>
      <c r="L75" s="25">
        <v>2300</v>
      </c>
      <c r="M75" s="25">
        <v>700</v>
      </c>
      <c r="N75" s="26">
        <v>8</v>
      </c>
      <c r="O75" s="25">
        <v>2300</v>
      </c>
      <c r="P75" s="25">
        <v>700</v>
      </c>
      <c r="Q75" s="26">
        <v>8</v>
      </c>
      <c r="R75" s="25">
        <v>2300</v>
      </c>
      <c r="S75" s="25">
        <v>700</v>
      </c>
      <c r="T75" s="32">
        <v>8</v>
      </c>
      <c r="U75" s="33">
        <v>6.49</v>
      </c>
      <c r="V75" s="37"/>
      <c r="W75" s="21"/>
      <c r="X75" s="28"/>
      <c r="Y75" s="21"/>
      <c r="Z75" s="21"/>
      <c r="AA75" s="21"/>
      <c r="AB75" s="21"/>
      <c r="AC75" s="33">
        <v>0.4</v>
      </c>
      <c r="AD75" s="33">
        <v>1</v>
      </c>
      <c r="AE75" s="33">
        <v>1</v>
      </c>
      <c r="AF75" s="33">
        <v>0.4</v>
      </c>
      <c r="AG75" s="33">
        <v>1</v>
      </c>
      <c r="AH75" s="33">
        <v>0.4</v>
      </c>
      <c r="AI75" s="33">
        <v>1</v>
      </c>
      <c r="AJ75" s="29"/>
      <c r="AK75" s="29"/>
      <c r="AL75" s="34"/>
      <c r="AM75" s="29"/>
      <c r="AN75" s="33"/>
      <c r="AO75" s="33"/>
      <c r="AP75" s="29" t="s">
        <v>117</v>
      </c>
    </row>
    <row r="76" spans="1:42" ht="26.1" customHeight="1" x14ac:dyDescent="0.25">
      <c r="A76" s="18">
        <f t="shared" si="4"/>
        <v>114.07000000000033</v>
      </c>
      <c r="B76" s="18" t="s">
        <v>54</v>
      </c>
      <c r="C76" s="43">
        <v>2</v>
      </c>
      <c r="D76" s="33" t="s">
        <v>122</v>
      </c>
      <c r="E76" s="33" t="s">
        <v>125</v>
      </c>
      <c r="F76" s="21" t="s">
        <v>47</v>
      </c>
      <c r="G76" s="37" t="s">
        <v>60</v>
      </c>
      <c r="H76" s="22">
        <v>43646</v>
      </c>
      <c r="I76" s="22">
        <v>43677</v>
      </c>
      <c r="J76" s="23" t="str">
        <f t="shared" si="3"/>
        <v>30.06.19 - 31.07.19 (1 months)</v>
      </c>
      <c r="K76" s="68" t="s">
        <v>50</v>
      </c>
      <c r="L76" s="25">
        <v>2300</v>
      </c>
      <c r="M76" s="25">
        <v>700</v>
      </c>
      <c r="N76" s="26">
        <v>8</v>
      </c>
      <c r="O76" s="25">
        <v>2300</v>
      </c>
      <c r="P76" s="25">
        <v>700</v>
      </c>
      <c r="Q76" s="26">
        <v>8</v>
      </c>
      <c r="R76" s="25">
        <v>2300</v>
      </c>
      <c r="S76" s="25">
        <v>700</v>
      </c>
      <c r="T76" s="32">
        <v>8</v>
      </c>
      <c r="U76" s="33">
        <v>49.6</v>
      </c>
      <c r="V76" s="37"/>
      <c r="W76" s="33"/>
      <c r="X76" s="36"/>
      <c r="Y76" s="33"/>
      <c r="Z76" s="33"/>
      <c r="AA76" s="33"/>
      <c r="AB76" s="33"/>
      <c r="AC76" s="21">
        <v>3.2</v>
      </c>
      <c r="AD76" s="21">
        <v>8</v>
      </c>
      <c r="AE76" s="21">
        <v>3.2</v>
      </c>
      <c r="AF76" s="21">
        <v>8</v>
      </c>
      <c r="AG76" s="21">
        <v>8</v>
      </c>
      <c r="AH76" s="21">
        <v>3.2</v>
      </c>
      <c r="AI76" s="21">
        <v>8</v>
      </c>
      <c r="AJ76" s="35"/>
      <c r="AK76" s="35"/>
      <c r="AL76" s="34"/>
      <c r="AM76" s="29"/>
      <c r="AN76" s="33"/>
      <c r="AO76" s="33"/>
      <c r="AP76" s="29" t="s">
        <v>117</v>
      </c>
    </row>
    <row r="77" spans="1:42" ht="26.1" customHeight="1" x14ac:dyDescent="0.25">
      <c r="A77" s="18">
        <f t="shared" si="4"/>
        <v>114.07100000000034</v>
      </c>
      <c r="B77" s="18" t="s">
        <v>54</v>
      </c>
      <c r="C77" s="43">
        <v>2</v>
      </c>
      <c r="D77" s="33" t="s">
        <v>122</v>
      </c>
      <c r="E77" s="33" t="s">
        <v>125</v>
      </c>
      <c r="F77" s="21" t="s">
        <v>47</v>
      </c>
      <c r="G77" s="37" t="s">
        <v>60</v>
      </c>
      <c r="H77" s="22">
        <v>43647</v>
      </c>
      <c r="I77" s="22">
        <v>43677</v>
      </c>
      <c r="J77" s="23" t="str">
        <f t="shared" si="3"/>
        <v>01.07.19 - 31.07.19 (1 months)</v>
      </c>
      <c r="K77" s="68" t="s">
        <v>50</v>
      </c>
      <c r="L77" s="25">
        <v>700</v>
      </c>
      <c r="M77" s="25">
        <v>2300</v>
      </c>
      <c r="N77" s="26">
        <v>16</v>
      </c>
      <c r="O77" s="25">
        <v>700</v>
      </c>
      <c r="P77" s="25">
        <v>2300</v>
      </c>
      <c r="Q77" s="26">
        <v>16</v>
      </c>
      <c r="R77" s="25">
        <v>700</v>
      </c>
      <c r="S77" s="25">
        <v>2300</v>
      </c>
      <c r="T77" s="32">
        <v>16</v>
      </c>
      <c r="U77" s="33">
        <v>60</v>
      </c>
      <c r="V77" s="37"/>
      <c r="W77" s="33"/>
      <c r="X77" s="36"/>
      <c r="Y77" s="33"/>
      <c r="Z77" s="33"/>
      <c r="AA77" s="33"/>
      <c r="AB77" s="33"/>
      <c r="AC77" s="21">
        <v>3.2</v>
      </c>
      <c r="AD77" s="21">
        <v>8</v>
      </c>
      <c r="AE77" s="21">
        <v>3.2</v>
      </c>
      <c r="AF77" s="21">
        <v>8</v>
      </c>
      <c r="AG77" s="21">
        <v>8</v>
      </c>
      <c r="AH77" s="21">
        <v>3.2</v>
      </c>
      <c r="AI77" s="21">
        <v>8</v>
      </c>
      <c r="AJ77" s="35"/>
      <c r="AK77" s="35"/>
      <c r="AL77" s="34"/>
      <c r="AM77" s="29"/>
      <c r="AN77" s="33"/>
      <c r="AO77" s="33"/>
      <c r="AP77" s="29" t="s">
        <v>117</v>
      </c>
    </row>
    <row r="78" spans="1:42" ht="26.1" customHeight="1" x14ac:dyDescent="0.25">
      <c r="A78" s="18">
        <f t="shared" si="4"/>
        <v>114.07200000000034</v>
      </c>
      <c r="B78" s="18" t="s">
        <v>54</v>
      </c>
      <c r="C78" s="43">
        <v>2</v>
      </c>
      <c r="D78" s="33" t="s">
        <v>122</v>
      </c>
      <c r="E78" s="33" t="s">
        <v>126</v>
      </c>
      <c r="F78" s="21" t="s">
        <v>47</v>
      </c>
      <c r="G78" s="37" t="s">
        <v>60</v>
      </c>
      <c r="H78" s="22">
        <v>43646</v>
      </c>
      <c r="I78" s="22">
        <v>43677</v>
      </c>
      <c r="J78" s="23" t="str">
        <f t="shared" si="3"/>
        <v>30.06.19 - 31.07.19 (1 months)</v>
      </c>
      <c r="K78" s="68" t="s">
        <v>50</v>
      </c>
      <c r="L78" s="25">
        <v>2300</v>
      </c>
      <c r="M78" s="25">
        <v>700</v>
      </c>
      <c r="N78" s="26">
        <v>8</v>
      </c>
      <c r="O78" s="25">
        <v>2300</v>
      </c>
      <c r="P78" s="25">
        <v>700</v>
      </c>
      <c r="Q78" s="26">
        <v>8</v>
      </c>
      <c r="R78" s="25">
        <v>2300</v>
      </c>
      <c r="S78" s="25">
        <v>700</v>
      </c>
      <c r="T78" s="32">
        <v>8</v>
      </c>
      <c r="U78" s="33">
        <v>20.34</v>
      </c>
      <c r="V78" s="37"/>
      <c r="W78" s="33"/>
      <c r="X78" s="36"/>
      <c r="Y78" s="33"/>
      <c r="Z78" s="33"/>
      <c r="AA78" s="33"/>
      <c r="AB78" s="33"/>
      <c r="AC78" s="33">
        <v>1.2</v>
      </c>
      <c r="AD78" s="33">
        <v>3</v>
      </c>
      <c r="AE78" s="33">
        <v>3</v>
      </c>
      <c r="AF78" s="33">
        <v>1.2</v>
      </c>
      <c r="AG78" s="33">
        <v>3</v>
      </c>
      <c r="AH78" s="33">
        <v>1.2</v>
      </c>
      <c r="AI78" s="33">
        <v>3</v>
      </c>
      <c r="AJ78" s="35"/>
      <c r="AK78" s="35"/>
      <c r="AL78" s="34"/>
      <c r="AM78" s="29"/>
      <c r="AN78" s="33"/>
      <c r="AO78" s="33"/>
      <c r="AP78" s="29" t="s">
        <v>117</v>
      </c>
    </row>
    <row r="79" spans="1:42" ht="26.1" customHeight="1" x14ac:dyDescent="0.25">
      <c r="A79" s="18">
        <f t="shared" si="4"/>
        <v>114.07300000000035</v>
      </c>
      <c r="B79" s="42" t="s">
        <v>62</v>
      </c>
      <c r="C79" s="43" t="s">
        <v>63</v>
      </c>
      <c r="D79" s="33" t="s">
        <v>122</v>
      </c>
      <c r="E79" s="33" t="s">
        <v>126</v>
      </c>
      <c r="F79" s="21" t="s">
        <v>47</v>
      </c>
      <c r="G79" s="37" t="s">
        <v>60</v>
      </c>
      <c r="H79" s="22">
        <v>43647</v>
      </c>
      <c r="I79" s="22">
        <v>43677</v>
      </c>
      <c r="J79" s="23" t="str">
        <f t="shared" si="3"/>
        <v>01.07.19 - 31.07.19 (1 months)</v>
      </c>
      <c r="K79" s="68" t="s">
        <v>50</v>
      </c>
      <c r="L79" s="25">
        <v>700</v>
      </c>
      <c r="M79" s="25">
        <v>2300</v>
      </c>
      <c r="N79" s="26">
        <v>16</v>
      </c>
      <c r="O79" s="25">
        <v>700</v>
      </c>
      <c r="P79" s="25">
        <v>2300</v>
      </c>
      <c r="Q79" s="26">
        <v>16</v>
      </c>
      <c r="R79" s="25">
        <v>700</v>
      </c>
      <c r="S79" s="25">
        <v>2300</v>
      </c>
      <c r="T79" s="32">
        <v>16</v>
      </c>
      <c r="U79" s="33">
        <v>21.33</v>
      </c>
      <c r="V79" s="37"/>
      <c r="W79" s="33"/>
      <c r="X79" s="36"/>
      <c r="Y79" s="33"/>
      <c r="Z79" s="33"/>
      <c r="AA79" s="33"/>
      <c r="AB79" s="33"/>
      <c r="AC79" s="33">
        <v>1.2</v>
      </c>
      <c r="AD79" s="33">
        <v>3</v>
      </c>
      <c r="AE79" s="33">
        <v>3</v>
      </c>
      <c r="AF79" s="33">
        <v>1.2</v>
      </c>
      <c r="AG79" s="33">
        <v>3</v>
      </c>
      <c r="AH79" s="33">
        <v>1.2</v>
      </c>
      <c r="AI79" s="33">
        <v>3</v>
      </c>
      <c r="AJ79" s="35"/>
      <c r="AK79" s="35"/>
      <c r="AL79" s="34"/>
      <c r="AM79" s="29"/>
      <c r="AN79" s="33"/>
      <c r="AO79" s="33"/>
      <c r="AP79" s="29" t="s">
        <v>117</v>
      </c>
    </row>
    <row r="80" spans="1:42" ht="26.1" customHeight="1" x14ac:dyDescent="0.25">
      <c r="A80" s="18">
        <f t="shared" si="4"/>
        <v>114.07400000000035</v>
      </c>
      <c r="B80" s="18" t="s">
        <v>54</v>
      </c>
      <c r="C80" s="43">
        <v>2</v>
      </c>
      <c r="D80" s="33" t="s">
        <v>122</v>
      </c>
      <c r="E80" s="33" t="s">
        <v>127</v>
      </c>
      <c r="F80" s="21" t="s">
        <v>47</v>
      </c>
      <c r="G80" s="37" t="s">
        <v>60</v>
      </c>
      <c r="H80" s="22">
        <v>43646</v>
      </c>
      <c r="I80" s="22">
        <v>43677</v>
      </c>
      <c r="J80" s="23" t="str">
        <f t="shared" si="3"/>
        <v>30.06.19 - 31.07.19 (1 months)</v>
      </c>
      <c r="K80" s="68" t="s">
        <v>50</v>
      </c>
      <c r="L80" s="25">
        <v>2300</v>
      </c>
      <c r="M80" s="25">
        <v>700</v>
      </c>
      <c r="N80" s="26">
        <v>8</v>
      </c>
      <c r="O80" s="25">
        <v>2300</v>
      </c>
      <c r="P80" s="25">
        <v>700</v>
      </c>
      <c r="Q80" s="26">
        <v>8</v>
      </c>
      <c r="R80" s="25">
        <v>2300</v>
      </c>
      <c r="S80" s="25">
        <v>700</v>
      </c>
      <c r="T80" s="32">
        <v>8</v>
      </c>
      <c r="U80" s="33">
        <v>18.149999999999999</v>
      </c>
      <c r="V80" s="37"/>
      <c r="W80" s="33"/>
      <c r="X80" s="36"/>
      <c r="Y80" s="33"/>
      <c r="Z80" s="33"/>
      <c r="AA80" s="33"/>
      <c r="AB80" s="33"/>
      <c r="AC80" s="33">
        <v>1.2</v>
      </c>
      <c r="AD80" s="33">
        <v>3</v>
      </c>
      <c r="AE80" s="33">
        <v>3</v>
      </c>
      <c r="AF80" s="33">
        <v>1.2</v>
      </c>
      <c r="AG80" s="33">
        <v>3</v>
      </c>
      <c r="AH80" s="33">
        <v>1.2</v>
      </c>
      <c r="AI80" s="33">
        <v>3</v>
      </c>
      <c r="AJ80" s="35"/>
      <c r="AK80" s="35"/>
      <c r="AL80" s="34"/>
      <c r="AM80" s="29"/>
      <c r="AN80" s="33"/>
      <c r="AO80" s="33"/>
      <c r="AP80" s="29" t="s">
        <v>117</v>
      </c>
    </row>
    <row r="81" spans="1:42" ht="26.1" customHeight="1" x14ac:dyDescent="0.25">
      <c r="A81" s="38">
        <f t="shared" si="4"/>
        <v>114.07500000000036</v>
      </c>
      <c r="B81" s="70" t="s">
        <v>62</v>
      </c>
      <c r="C81" s="69" t="s">
        <v>63</v>
      </c>
      <c r="D81" s="33" t="s">
        <v>122</v>
      </c>
      <c r="E81" s="33" t="s">
        <v>127</v>
      </c>
      <c r="F81" s="21" t="s">
        <v>47</v>
      </c>
      <c r="G81" s="37" t="s">
        <v>60</v>
      </c>
      <c r="H81" s="22">
        <v>43647</v>
      </c>
      <c r="I81" s="22">
        <v>43677</v>
      </c>
      <c r="J81" s="23" t="str">
        <f t="shared" si="3"/>
        <v>01.07.19 - 31.07.19 (1 months)</v>
      </c>
      <c r="K81" s="68" t="s">
        <v>50</v>
      </c>
      <c r="L81" s="67">
        <v>700</v>
      </c>
      <c r="M81" s="67">
        <v>1500</v>
      </c>
      <c r="N81" s="26">
        <v>8</v>
      </c>
      <c r="O81" s="67">
        <v>700</v>
      </c>
      <c r="P81" s="67">
        <v>1500</v>
      </c>
      <c r="Q81" s="26">
        <v>8</v>
      </c>
      <c r="R81" s="67">
        <v>700</v>
      </c>
      <c r="S81" s="67">
        <v>1500</v>
      </c>
      <c r="T81" s="32">
        <v>8</v>
      </c>
      <c r="U81" s="33">
        <v>22.56</v>
      </c>
      <c r="V81" s="37"/>
      <c r="W81" s="33"/>
      <c r="X81" s="36"/>
      <c r="Y81" s="33"/>
      <c r="Z81" s="33"/>
      <c r="AA81" s="33"/>
      <c r="AB81" s="33"/>
      <c r="AC81" s="33">
        <v>1.2</v>
      </c>
      <c r="AD81" s="33">
        <v>3</v>
      </c>
      <c r="AE81" s="33">
        <v>3</v>
      </c>
      <c r="AF81" s="33">
        <v>1.2</v>
      </c>
      <c r="AG81" s="33">
        <v>3</v>
      </c>
      <c r="AH81" s="33">
        <v>1.2</v>
      </c>
      <c r="AI81" s="33">
        <v>3</v>
      </c>
      <c r="AJ81" s="35"/>
      <c r="AK81" s="35"/>
      <c r="AL81" s="34"/>
      <c r="AM81" s="29"/>
      <c r="AN81" s="33"/>
      <c r="AO81" s="33"/>
      <c r="AP81" s="29" t="s">
        <v>117</v>
      </c>
    </row>
    <row r="82" spans="1:42" ht="26.1" customHeight="1" x14ac:dyDescent="0.25">
      <c r="A82" s="38">
        <f t="shared" si="4"/>
        <v>114.07600000000036</v>
      </c>
      <c r="B82" s="71" t="s">
        <v>54</v>
      </c>
      <c r="C82" s="69">
        <v>2</v>
      </c>
      <c r="D82" s="33" t="s">
        <v>122</v>
      </c>
      <c r="E82" s="33" t="s">
        <v>127</v>
      </c>
      <c r="F82" s="21" t="s">
        <v>47</v>
      </c>
      <c r="G82" s="37" t="s">
        <v>60</v>
      </c>
      <c r="H82" s="22">
        <v>43647</v>
      </c>
      <c r="I82" s="22">
        <v>43677</v>
      </c>
      <c r="J82" s="23" t="str">
        <f t="shared" si="3"/>
        <v>01.07.19 - 31.07.19 (1 months)</v>
      </c>
      <c r="K82" s="68" t="s">
        <v>50</v>
      </c>
      <c r="L82" s="25">
        <v>1500</v>
      </c>
      <c r="M82" s="25">
        <v>2300</v>
      </c>
      <c r="N82" s="26">
        <v>8</v>
      </c>
      <c r="O82" s="25">
        <v>1500</v>
      </c>
      <c r="P82" s="25">
        <v>2300</v>
      </c>
      <c r="Q82" s="26">
        <v>8</v>
      </c>
      <c r="R82" s="25">
        <v>1500</v>
      </c>
      <c r="S82" s="25">
        <v>2300</v>
      </c>
      <c r="T82" s="32">
        <v>8</v>
      </c>
      <c r="U82" s="33">
        <v>22.26</v>
      </c>
      <c r="V82" s="37"/>
      <c r="W82" s="33"/>
      <c r="X82" s="36"/>
      <c r="Y82" s="33"/>
      <c r="Z82" s="33"/>
      <c r="AA82" s="33"/>
      <c r="AB82" s="33"/>
      <c r="AC82" s="33">
        <v>1.2</v>
      </c>
      <c r="AD82" s="33">
        <v>3</v>
      </c>
      <c r="AE82" s="33">
        <v>3</v>
      </c>
      <c r="AF82" s="33">
        <v>1.2</v>
      </c>
      <c r="AG82" s="33">
        <v>3</v>
      </c>
      <c r="AH82" s="33">
        <v>1.2</v>
      </c>
      <c r="AI82" s="33">
        <v>3</v>
      </c>
      <c r="AJ82" s="35"/>
      <c r="AK82" s="35"/>
      <c r="AL82" s="34"/>
      <c r="AM82" s="29"/>
      <c r="AN82" s="33"/>
      <c r="AO82" s="33"/>
      <c r="AP82" s="29" t="s">
        <v>117</v>
      </c>
    </row>
    <row r="83" spans="1:42" ht="26.1" customHeight="1" x14ac:dyDescent="0.25">
      <c r="A83" s="38">
        <f t="shared" si="4"/>
        <v>114.07700000000037</v>
      </c>
      <c r="B83" s="70" t="s">
        <v>62</v>
      </c>
      <c r="C83" s="69" t="s">
        <v>63</v>
      </c>
      <c r="D83" s="33" t="s">
        <v>115</v>
      </c>
      <c r="E83" s="33" t="s">
        <v>128</v>
      </c>
      <c r="F83" s="21" t="s">
        <v>52</v>
      </c>
      <c r="G83" s="37" t="s">
        <v>129</v>
      </c>
      <c r="H83" s="22">
        <v>43647</v>
      </c>
      <c r="I83" s="22">
        <v>43677</v>
      </c>
      <c r="J83" s="23" t="str">
        <f t="shared" si="3"/>
        <v>01.07.19 - 31.07.19 (1 months)</v>
      </c>
      <c r="K83" s="68" t="s">
        <v>50</v>
      </c>
      <c r="L83" s="67">
        <v>700</v>
      </c>
      <c r="M83" s="67">
        <v>1500</v>
      </c>
      <c r="N83" s="26">
        <v>8</v>
      </c>
      <c r="O83" s="67">
        <v>700</v>
      </c>
      <c r="P83" s="67">
        <v>1500</v>
      </c>
      <c r="Q83" s="26">
        <v>8</v>
      </c>
      <c r="R83" s="67">
        <v>700</v>
      </c>
      <c r="S83" s="67">
        <v>1500</v>
      </c>
      <c r="T83" s="32">
        <v>8</v>
      </c>
      <c r="U83" s="33">
        <v>19.25</v>
      </c>
      <c r="V83" s="37"/>
      <c r="W83" s="33"/>
      <c r="X83" s="36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5"/>
      <c r="AK83" s="35"/>
      <c r="AL83" s="34"/>
      <c r="AM83" s="29"/>
      <c r="AN83" s="33"/>
      <c r="AO83" s="33">
        <v>5</v>
      </c>
      <c r="AP83" s="29"/>
    </row>
    <row r="84" spans="1:42" ht="26.1" customHeight="1" x14ac:dyDescent="0.25">
      <c r="A84" s="38">
        <f t="shared" si="4"/>
        <v>114.07800000000037</v>
      </c>
      <c r="B84" s="70" t="s">
        <v>62</v>
      </c>
      <c r="C84" s="69" t="s">
        <v>63</v>
      </c>
      <c r="D84" s="33" t="s">
        <v>115</v>
      </c>
      <c r="E84" s="33" t="s">
        <v>128</v>
      </c>
      <c r="F84" s="21" t="s">
        <v>52</v>
      </c>
      <c r="G84" s="37" t="s">
        <v>129</v>
      </c>
      <c r="H84" s="22">
        <v>43647</v>
      </c>
      <c r="I84" s="22">
        <v>43677</v>
      </c>
      <c r="J84" s="23" t="str">
        <f t="shared" si="3"/>
        <v>01.07.19 - 31.07.19 (1 months)</v>
      </c>
      <c r="K84" s="68" t="s">
        <v>50</v>
      </c>
      <c r="L84" s="67">
        <v>1500</v>
      </c>
      <c r="M84" s="67">
        <v>2300</v>
      </c>
      <c r="N84" s="26">
        <v>8</v>
      </c>
      <c r="O84" s="67">
        <v>1500</v>
      </c>
      <c r="P84" s="67">
        <v>2300</v>
      </c>
      <c r="Q84" s="26">
        <v>8</v>
      </c>
      <c r="R84" s="67">
        <v>1500</v>
      </c>
      <c r="S84" s="67">
        <v>2300</v>
      </c>
      <c r="T84" s="32">
        <v>8</v>
      </c>
      <c r="U84" s="33">
        <v>19.25</v>
      </c>
      <c r="V84" s="37"/>
      <c r="W84" s="33"/>
      <c r="X84" s="36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5"/>
      <c r="AK84" s="35"/>
      <c r="AL84" s="34"/>
      <c r="AM84" s="29"/>
      <c r="AN84" s="33"/>
      <c r="AO84" s="33">
        <v>5</v>
      </c>
      <c r="AP84" s="29"/>
    </row>
    <row r="85" spans="1:42" ht="26.1" customHeight="1" x14ac:dyDescent="0.25">
      <c r="A85" s="38">
        <f t="shared" si="4"/>
        <v>114.07900000000038</v>
      </c>
      <c r="B85" s="70" t="s">
        <v>62</v>
      </c>
      <c r="C85" s="69" t="s">
        <v>63</v>
      </c>
      <c r="D85" s="33" t="s">
        <v>115</v>
      </c>
      <c r="E85" s="33" t="s">
        <v>130</v>
      </c>
      <c r="F85" s="21" t="s">
        <v>52</v>
      </c>
      <c r="G85" s="37" t="s">
        <v>129</v>
      </c>
      <c r="H85" s="22">
        <v>43647</v>
      </c>
      <c r="I85" s="22">
        <v>43677</v>
      </c>
      <c r="J85" s="23" t="str">
        <f t="shared" si="3"/>
        <v>01.07.19 - 31.07.19 (1 months)</v>
      </c>
      <c r="K85" s="68" t="s">
        <v>50</v>
      </c>
      <c r="L85" s="67">
        <v>700</v>
      </c>
      <c r="M85" s="67">
        <v>1500</v>
      </c>
      <c r="N85" s="26">
        <v>8</v>
      </c>
      <c r="O85" s="67">
        <v>700</v>
      </c>
      <c r="P85" s="67">
        <v>1500</v>
      </c>
      <c r="Q85" s="26">
        <v>8</v>
      </c>
      <c r="R85" s="67">
        <v>700</v>
      </c>
      <c r="S85" s="67">
        <v>1500</v>
      </c>
      <c r="T85" s="32">
        <v>8</v>
      </c>
      <c r="U85" s="33">
        <v>15.6</v>
      </c>
      <c r="V85" s="37"/>
      <c r="W85" s="33"/>
      <c r="X85" s="36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5"/>
      <c r="AK85" s="35"/>
      <c r="AL85" s="34"/>
      <c r="AM85" s="29"/>
      <c r="AN85" s="33"/>
      <c r="AO85" s="33">
        <v>4</v>
      </c>
      <c r="AP85" s="35"/>
    </row>
    <row r="86" spans="1:42" ht="26.1" customHeight="1" x14ac:dyDescent="0.25">
      <c r="A86" s="38">
        <f t="shared" si="4"/>
        <v>114.08000000000038</v>
      </c>
      <c r="B86" s="70" t="s">
        <v>62</v>
      </c>
      <c r="C86" s="69" t="s">
        <v>63</v>
      </c>
      <c r="D86" s="33" t="s">
        <v>115</v>
      </c>
      <c r="E86" s="33" t="s">
        <v>130</v>
      </c>
      <c r="F86" s="21" t="s">
        <v>52</v>
      </c>
      <c r="G86" s="37" t="s">
        <v>129</v>
      </c>
      <c r="H86" s="22">
        <v>43647</v>
      </c>
      <c r="I86" s="22">
        <v>43677</v>
      </c>
      <c r="J86" s="23" t="str">
        <f t="shared" si="3"/>
        <v>01.07.19 - 31.07.19 (1 months)</v>
      </c>
      <c r="K86" s="68" t="s">
        <v>50</v>
      </c>
      <c r="L86" s="67">
        <v>1500</v>
      </c>
      <c r="M86" s="67">
        <v>2300</v>
      </c>
      <c r="N86" s="26">
        <v>8</v>
      </c>
      <c r="O86" s="67">
        <v>1500</v>
      </c>
      <c r="P86" s="67">
        <v>2300</v>
      </c>
      <c r="Q86" s="26">
        <v>8</v>
      </c>
      <c r="R86" s="67">
        <v>1500</v>
      </c>
      <c r="S86" s="67">
        <v>2300</v>
      </c>
      <c r="T86" s="32">
        <v>8</v>
      </c>
      <c r="U86" s="33">
        <v>15.6</v>
      </c>
      <c r="V86" s="37"/>
      <c r="W86" s="33"/>
      <c r="X86" s="36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5"/>
      <c r="AK86" s="35"/>
      <c r="AL86" s="34"/>
      <c r="AM86" s="29"/>
      <c r="AN86" s="33"/>
      <c r="AO86" s="33">
        <v>4</v>
      </c>
      <c r="AP86" s="35"/>
    </row>
    <row r="87" spans="1:42" ht="45" customHeight="1" x14ac:dyDescent="0.25">
      <c r="A87" s="38">
        <f t="shared" si="4"/>
        <v>114.08100000000039</v>
      </c>
      <c r="B87" s="39" t="s">
        <v>54</v>
      </c>
      <c r="C87" s="40">
        <v>4</v>
      </c>
      <c r="D87" s="21" t="s">
        <v>131</v>
      </c>
      <c r="E87" s="21" t="s">
        <v>132</v>
      </c>
      <c r="F87" s="21" t="s">
        <v>52</v>
      </c>
      <c r="G87" s="37" t="s">
        <v>133</v>
      </c>
      <c r="H87" s="22">
        <v>43647</v>
      </c>
      <c r="I87" s="22">
        <v>43677</v>
      </c>
      <c r="J87" s="23" t="str">
        <f t="shared" si="3"/>
        <v>01.07.19 - 31.07.19 (1 months)</v>
      </c>
      <c r="K87" s="24" t="s">
        <v>50</v>
      </c>
      <c r="L87" s="25">
        <v>700</v>
      </c>
      <c r="M87" s="25">
        <v>2300</v>
      </c>
      <c r="N87" s="26">
        <v>16</v>
      </c>
      <c r="O87" s="25">
        <v>700</v>
      </c>
      <c r="P87" s="25">
        <v>2300</v>
      </c>
      <c r="Q87" s="26">
        <v>16</v>
      </c>
      <c r="R87" s="25">
        <v>700</v>
      </c>
      <c r="S87" s="25">
        <v>2300</v>
      </c>
      <c r="T87" s="26">
        <v>16</v>
      </c>
      <c r="U87" s="21">
        <v>31</v>
      </c>
      <c r="V87" s="21"/>
      <c r="W87" s="27"/>
      <c r="X87" s="28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9"/>
      <c r="AK87" s="29"/>
      <c r="AL87" s="30"/>
      <c r="AM87" s="29" t="s">
        <v>134</v>
      </c>
      <c r="AN87" s="21"/>
      <c r="AO87" s="21">
        <v>10</v>
      </c>
      <c r="AP87" s="29" t="s">
        <v>135</v>
      </c>
    </row>
    <row r="88" spans="1:42" ht="45" customHeight="1" x14ac:dyDescent="0.25">
      <c r="A88" s="38">
        <f t="shared" si="4"/>
        <v>114.08200000000039</v>
      </c>
      <c r="B88" s="70" t="s">
        <v>62</v>
      </c>
      <c r="C88" s="69" t="s">
        <v>63</v>
      </c>
      <c r="D88" s="33" t="s">
        <v>131</v>
      </c>
      <c r="E88" s="33" t="s">
        <v>132</v>
      </c>
      <c r="F88" s="21" t="s">
        <v>52</v>
      </c>
      <c r="G88" s="37" t="s">
        <v>133</v>
      </c>
      <c r="H88" s="22">
        <v>43647</v>
      </c>
      <c r="I88" s="22">
        <v>43677</v>
      </c>
      <c r="J88" s="23" t="str">
        <f t="shared" si="3"/>
        <v>01.07.19 - 31.07.19 (1 months)</v>
      </c>
      <c r="K88" s="24" t="s">
        <v>50</v>
      </c>
      <c r="L88" s="25">
        <v>700</v>
      </c>
      <c r="M88" s="25">
        <v>2300</v>
      </c>
      <c r="N88" s="26">
        <v>16</v>
      </c>
      <c r="O88" s="25">
        <v>700</v>
      </c>
      <c r="P88" s="25">
        <v>2300</v>
      </c>
      <c r="Q88" s="26">
        <v>16</v>
      </c>
      <c r="R88" s="25">
        <v>700</v>
      </c>
      <c r="S88" s="25">
        <v>2300</v>
      </c>
      <c r="T88" s="32">
        <v>16</v>
      </c>
      <c r="U88" s="21">
        <v>59</v>
      </c>
      <c r="V88" s="21"/>
      <c r="W88" s="27"/>
      <c r="X88" s="28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9"/>
      <c r="AK88" s="29"/>
      <c r="AL88" s="34"/>
      <c r="AM88" s="29" t="s">
        <v>136</v>
      </c>
      <c r="AN88" s="33"/>
      <c r="AO88" s="33">
        <v>20</v>
      </c>
      <c r="AP88" s="29" t="s">
        <v>137</v>
      </c>
    </row>
    <row r="89" spans="1:42" ht="26.1" customHeight="1" x14ac:dyDescent="0.25">
      <c r="A89" s="38">
        <f t="shared" si="4"/>
        <v>114.0830000000004</v>
      </c>
      <c r="B89" s="39" t="s">
        <v>54</v>
      </c>
      <c r="C89" s="40">
        <v>2</v>
      </c>
      <c r="D89" s="21" t="s">
        <v>138</v>
      </c>
      <c r="E89" s="21" t="s">
        <v>139</v>
      </c>
      <c r="F89" s="21" t="s">
        <v>52</v>
      </c>
      <c r="G89" s="21" t="s">
        <v>60</v>
      </c>
      <c r="H89" s="22">
        <v>43646</v>
      </c>
      <c r="I89" s="22">
        <v>43677</v>
      </c>
      <c r="J89" s="23" t="str">
        <f t="shared" si="3"/>
        <v>30.06.19 - 31.07.19 (1 months)</v>
      </c>
      <c r="K89" s="24" t="s">
        <v>50</v>
      </c>
      <c r="L89" s="25">
        <v>2300</v>
      </c>
      <c r="M89" s="25">
        <v>700</v>
      </c>
      <c r="N89" s="26">
        <v>8</v>
      </c>
      <c r="O89" s="25">
        <v>2300</v>
      </c>
      <c r="P89" s="25">
        <v>700</v>
      </c>
      <c r="Q89" s="26">
        <v>8</v>
      </c>
      <c r="R89" s="25">
        <v>2300</v>
      </c>
      <c r="S89" s="25">
        <v>700</v>
      </c>
      <c r="T89" s="26">
        <v>8</v>
      </c>
      <c r="U89" s="21">
        <v>115.9</v>
      </c>
      <c r="V89" s="21"/>
      <c r="W89" s="27"/>
      <c r="X89" s="28" t="s">
        <v>49</v>
      </c>
      <c r="Y89" s="21"/>
      <c r="Z89" s="21"/>
      <c r="AA89" s="21"/>
      <c r="AB89" s="21"/>
      <c r="AC89" s="21">
        <v>7.6</v>
      </c>
      <c r="AD89" s="21">
        <v>19</v>
      </c>
      <c r="AE89" s="21">
        <v>19</v>
      </c>
      <c r="AF89" s="21">
        <v>7.6</v>
      </c>
      <c r="AG89" s="21">
        <v>19</v>
      </c>
      <c r="AH89" s="21">
        <v>7.6</v>
      </c>
      <c r="AI89" s="21">
        <v>19</v>
      </c>
      <c r="AJ89" s="29"/>
      <c r="AK89" s="29"/>
      <c r="AL89" s="30"/>
      <c r="AM89" s="29"/>
      <c r="AN89" s="21"/>
      <c r="AO89" s="21"/>
      <c r="AP89" s="29"/>
    </row>
    <row r="90" spans="1:42" ht="26.1" customHeight="1" x14ac:dyDescent="0.25">
      <c r="A90" s="38">
        <f t="shared" si="4"/>
        <v>114.0840000000004</v>
      </c>
      <c r="B90" s="39" t="s">
        <v>54</v>
      </c>
      <c r="C90" s="40">
        <v>2</v>
      </c>
      <c r="D90" s="21" t="s">
        <v>138</v>
      </c>
      <c r="E90" s="21" t="s">
        <v>139</v>
      </c>
      <c r="F90" s="21" t="s">
        <v>52</v>
      </c>
      <c r="G90" s="21" t="s">
        <v>60</v>
      </c>
      <c r="H90" s="22">
        <v>43647</v>
      </c>
      <c r="I90" s="22">
        <v>43677</v>
      </c>
      <c r="J90" s="23" t="str">
        <f t="shared" si="3"/>
        <v>01.07.19 - 31.07.19 (1 months)</v>
      </c>
      <c r="K90" s="24" t="s">
        <v>50</v>
      </c>
      <c r="L90" s="25">
        <v>700</v>
      </c>
      <c r="M90" s="25">
        <v>1500</v>
      </c>
      <c r="N90" s="26">
        <v>8</v>
      </c>
      <c r="O90" s="25">
        <v>700</v>
      </c>
      <c r="P90" s="25">
        <v>1500</v>
      </c>
      <c r="Q90" s="26">
        <v>8</v>
      </c>
      <c r="R90" s="25">
        <v>700</v>
      </c>
      <c r="S90" s="25">
        <v>1500</v>
      </c>
      <c r="T90" s="32">
        <v>8</v>
      </c>
      <c r="U90" s="21">
        <v>131.1</v>
      </c>
      <c r="V90" s="21"/>
      <c r="W90" s="27"/>
      <c r="X90" s="28" t="s">
        <v>49</v>
      </c>
      <c r="Y90" s="21"/>
      <c r="Z90" s="21"/>
      <c r="AA90" s="21"/>
      <c r="AB90" s="21"/>
      <c r="AC90" s="21">
        <v>7.6</v>
      </c>
      <c r="AD90" s="21">
        <v>19</v>
      </c>
      <c r="AE90" s="21">
        <v>19</v>
      </c>
      <c r="AF90" s="21">
        <v>7.6</v>
      </c>
      <c r="AG90" s="21">
        <v>19</v>
      </c>
      <c r="AH90" s="21">
        <v>7.6</v>
      </c>
      <c r="AI90" s="21">
        <v>19</v>
      </c>
      <c r="AJ90" s="29"/>
      <c r="AK90" s="29"/>
      <c r="AL90" s="34"/>
      <c r="AM90" s="29" t="s">
        <v>70</v>
      </c>
      <c r="AN90" s="33"/>
      <c r="AO90" s="33"/>
      <c r="AP90" s="35"/>
    </row>
    <row r="91" spans="1:42" ht="43.5" customHeight="1" x14ac:dyDescent="0.25">
      <c r="A91" s="38">
        <f t="shared" si="4"/>
        <v>114.08500000000041</v>
      </c>
      <c r="B91" s="58" t="s">
        <v>62</v>
      </c>
      <c r="C91" s="40" t="s">
        <v>63</v>
      </c>
      <c r="D91" s="21" t="s">
        <v>140</v>
      </c>
      <c r="E91" s="21" t="s">
        <v>141</v>
      </c>
      <c r="F91" s="21" t="s">
        <v>52</v>
      </c>
      <c r="G91" s="21" t="s">
        <v>129</v>
      </c>
      <c r="H91" s="22">
        <v>43647</v>
      </c>
      <c r="I91" s="22">
        <v>43677</v>
      </c>
      <c r="J91" s="23" t="str">
        <f t="shared" si="3"/>
        <v>01.07.19 - 31.07.19 (1 months)</v>
      </c>
      <c r="K91" s="24" t="s">
        <v>50</v>
      </c>
      <c r="L91" s="25">
        <v>700</v>
      </c>
      <c r="M91" s="25">
        <v>2300</v>
      </c>
      <c r="N91" s="26">
        <v>16</v>
      </c>
      <c r="O91" s="25">
        <v>700</v>
      </c>
      <c r="P91" s="25">
        <v>2300</v>
      </c>
      <c r="Q91" s="26">
        <v>16</v>
      </c>
      <c r="R91" s="25">
        <v>700</v>
      </c>
      <c r="S91" s="25">
        <v>2300</v>
      </c>
      <c r="T91" s="26">
        <v>16</v>
      </c>
      <c r="U91" s="21">
        <v>41</v>
      </c>
      <c r="V91" s="21"/>
      <c r="W91" s="27"/>
      <c r="X91" s="28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9"/>
      <c r="AK91" s="29"/>
      <c r="AL91" s="30"/>
      <c r="AM91" s="29" t="s">
        <v>142</v>
      </c>
      <c r="AN91" s="21"/>
      <c r="AO91" s="21">
        <v>12</v>
      </c>
      <c r="AP91" s="29"/>
    </row>
    <row r="92" spans="1:42" ht="52.5" customHeight="1" x14ac:dyDescent="0.25">
      <c r="A92" s="38">
        <f t="shared" si="4"/>
        <v>114.08600000000041</v>
      </c>
      <c r="B92" s="39" t="s">
        <v>54</v>
      </c>
      <c r="C92" s="40">
        <v>4</v>
      </c>
      <c r="D92" s="21" t="s">
        <v>140</v>
      </c>
      <c r="E92" s="21" t="s">
        <v>141</v>
      </c>
      <c r="F92" s="21" t="s">
        <v>52</v>
      </c>
      <c r="G92" s="21" t="s">
        <v>129</v>
      </c>
      <c r="H92" s="22">
        <v>43647</v>
      </c>
      <c r="I92" s="22">
        <v>43677</v>
      </c>
      <c r="J92" s="23" t="str">
        <f t="shared" si="3"/>
        <v>01.07.19 - 31.07.19 (1 months)</v>
      </c>
      <c r="K92" s="24" t="s">
        <v>50</v>
      </c>
      <c r="L92" s="25">
        <v>700</v>
      </c>
      <c r="M92" s="25">
        <v>2300</v>
      </c>
      <c r="N92" s="26">
        <v>16</v>
      </c>
      <c r="O92" s="25">
        <v>700</v>
      </c>
      <c r="P92" s="25">
        <v>2300</v>
      </c>
      <c r="Q92" s="26">
        <v>16</v>
      </c>
      <c r="R92" s="25">
        <v>700</v>
      </c>
      <c r="S92" s="25">
        <v>2300</v>
      </c>
      <c r="T92" s="32">
        <v>16</v>
      </c>
      <c r="U92" s="21">
        <v>81</v>
      </c>
      <c r="V92" s="21"/>
      <c r="W92" s="27"/>
      <c r="X92" s="28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9"/>
      <c r="AK92" s="29"/>
      <c r="AL92" s="34"/>
      <c r="AM92" s="29" t="s">
        <v>143</v>
      </c>
      <c r="AN92" s="33"/>
      <c r="AO92" s="33">
        <v>20</v>
      </c>
      <c r="AP92" s="35"/>
    </row>
    <row r="93" spans="1:42" ht="26.1" customHeight="1" x14ac:dyDescent="0.25">
      <c r="A93" s="38">
        <f t="shared" si="4"/>
        <v>114.08700000000042</v>
      </c>
      <c r="B93" s="38" t="s">
        <v>54</v>
      </c>
      <c r="C93" s="69">
        <v>2</v>
      </c>
      <c r="D93" s="33" t="s">
        <v>140</v>
      </c>
      <c r="E93" s="33" t="s">
        <v>144</v>
      </c>
      <c r="F93" s="21" t="s">
        <v>52</v>
      </c>
      <c r="G93" s="21" t="s">
        <v>60</v>
      </c>
      <c r="H93" s="22">
        <v>43646</v>
      </c>
      <c r="I93" s="22">
        <v>43677</v>
      </c>
      <c r="J93" s="23" t="str">
        <f t="shared" si="3"/>
        <v>30.06.19 - 31.07.19 (1 months)</v>
      </c>
      <c r="K93" s="24" t="s">
        <v>50</v>
      </c>
      <c r="L93" s="25">
        <v>2300</v>
      </c>
      <c r="M93" s="25">
        <v>700</v>
      </c>
      <c r="N93" s="26">
        <v>8</v>
      </c>
      <c r="O93" s="25">
        <v>2300</v>
      </c>
      <c r="P93" s="25">
        <v>700</v>
      </c>
      <c r="Q93" s="26">
        <v>8</v>
      </c>
      <c r="R93" s="25">
        <v>2300</v>
      </c>
      <c r="S93" s="25">
        <v>700</v>
      </c>
      <c r="T93" s="32">
        <v>8</v>
      </c>
      <c r="U93" s="21">
        <v>24.96</v>
      </c>
      <c r="V93" s="21"/>
      <c r="W93" s="27"/>
      <c r="X93" s="28"/>
      <c r="Y93" s="21"/>
      <c r="Z93" s="21"/>
      <c r="AA93" s="21"/>
      <c r="AB93" s="21"/>
      <c r="AC93" s="21">
        <v>1.6</v>
      </c>
      <c r="AD93" s="21">
        <v>4</v>
      </c>
      <c r="AE93" s="21">
        <v>4</v>
      </c>
      <c r="AF93" s="21">
        <v>1.6</v>
      </c>
      <c r="AG93" s="21">
        <v>4</v>
      </c>
      <c r="AH93" s="21"/>
      <c r="AI93" s="21"/>
      <c r="AJ93" s="29"/>
      <c r="AK93" s="29"/>
      <c r="AL93" s="34"/>
      <c r="AM93" s="29"/>
      <c r="AN93" s="33"/>
      <c r="AO93" s="33"/>
      <c r="AP93" s="35"/>
    </row>
    <row r="94" spans="1:42" ht="26.1" customHeight="1" x14ac:dyDescent="0.25">
      <c r="A94" s="38">
        <f t="shared" si="4"/>
        <v>114.08800000000042</v>
      </c>
      <c r="B94" s="38" t="s">
        <v>54</v>
      </c>
      <c r="C94" s="69">
        <v>2</v>
      </c>
      <c r="D94" s="33" t="s">
        <v>140</v>
      </c>
      <c r="E94" s="33" t="s">
        <v>144</v>
      </c>
      <c r="F94" s="21" t="s">
        <v>52</v>
      </c>
      <c r="G94" s="21" t="s">
        <v>60</v>
      </c>
      <c r="H94" s="22">
        <v>43647</v>
      </c>
      <c r="I94" s="22">
        <v>43677</v>
      </c>
      <c r="J94" s="23" t="str">
        <f t="shared" si="3"/>
        <v>01.07.19 - 31.07.19 (1 months)</v>
      </c>
      <c r="K94" s="24" t="s">
        <v>50</v>
      </c>
      <c r="L94" s="25">
        <v>700</v>
      </c>
      <c r="M94" s="25">
        <v>2300</v>
      </c>
      <c r="N94" s="26">
        <v>16</v>
      </c>
      <c r="O94" s="25">
        <v>700</v>
      </c>
      <c r="P94" s="25">
        <v>2300</v>
      </c>
      <c r="Q94" s="26">
        <v>16</v>
      </c>
      <c r="R94" s="25">
        <v>700</v>
      </c>
      <c r="S94" s="25">
        <v>2300</v>
      </c>
      <c r="T94" s="32">
        <v>16</v>
      </c>
      <c r="U94" s="21">
        <v>27.6</v>
      </c>
      <c r="V94" s="21"/>
      <c r="W94" s="27"/>
      <c r="X94" s="28"/>
      <c r="Y94" s="21"/>
      <c r="Z94" s="21"/>
      <c r="AA94" s="21"/>
      <c r="AB94" s="21"/>
      <c r="AC94" s="21">
        <v>1.6</v>
      </c>
      <c r="AD94" s="21">
        <v>4</v>
      </c>
      <c r="AE94" s="21">
        <v>4</v>
      </c>
      <c r="AF94" s="21">
        <v>1.6</v>
      </c>
      <c r="AG94" s="21">
        <v>4</v>
      </c>
      <c r="AH94" s="21"/>
      <c r="AI94" s="21"/>
      <c r="AJ94" s="29"/>
      <c r="AK94" s="29"/>
      <c r="AL94" s="34"/>
      <c r="AM94" s="29"/>
      <c r="AN94" s="33"/>
      <c r="AO94" s="33"/>
      <c r="AP94" s="35"/>
    </row>
    <row r="95" spans="1:42" ht="26.1" customHeight="1" x14ac:dyDescent="0.25">
      <c r="A95" s="38">
        <f t="shared" si="4"/>
        <v>114.08900000000042</v>
      </c>
      <c r="B95" s="58" t="s">
        <v>62</v>
      </c>
      <c r="C95" s="40" t="s">
        <v>63</v>
      </c>
      <c r="D95" s="21" t="s">
        <v>145</v>
      </c>
      <c r="E95" s="21" t="s">
        <v>146</v>
      </c>
      <c r="F95" s="21" t="s">
        <v>52</v>
      </c>
      <c r="G95" s="21" t="s">
        <v>60</v>
      </c>
      <c r="H95" s="22">
        <v>43646</v>
      </c>
      <c r="I95" s="22">
        <v>43677</v>
      </c>
      <c r="J95" s="23" t="str">
        <f t="shared" si="3"/>
        <v>30.06.19 - 31.07.19 (1 months)</v>
      </c>
      <c r="K95" s="68" t="s">
        <v>50</v>
      </c>
      <c r="L95" s="25">
        <v>2300</v>
      </c>
      <c r="M95" s="25">
        <v>700</v>
      </c>
      <c r="N95" s="26">
        <v>8</v>
      </c>
      <c r="O95" s="25">
        <v>2300</v>
      </c>
      <c r="P95" s="25">
        <v>700</v>
      </c>
      <c r="Q95" s="26">
        <v>8</v>
      </c>
      <c r="R95" s="25">
        <v>2300</v>
      </c>
      <c r="S95" s="25">
        <v>700</v>
      </c>
      <c r="T95" s="26">
        <v>8</v>
      </c>
      <c r="U95" s="21">
        <v>5.5</v>
      </c>
      <c r="V95" s="21"/>
      <c r="W95" s="27"/>
      <c r="X95" s="28"/>
      <c r="Y95" s="21"/>
      <c r="Z95" s="21"/>
      <c r="AA95" s="21"/>
      <c r="AB95" s="21"/>
      <c r="AC95" s="21">
        <v>0.4</v>
      </c>
      <c r="AD95" s="21">
        <v>1</v>
      </c>
      <c r="AE95" s="21">
        <v>1</v>
      </c>
      <c r="AF95" s="21">
        <v>0.4</v>
      </c>
      <c r="AG95" s="21">
        <v>1</v>
      </c>
      <c r="AH95" s="21">
        <v>0</v>
      </c>
      <c r="AI95" s="21"/>
      <c r="AJ95" s="29"/>
      <c r="AK95" s="29"/>
      <c r="AL95" s="30"/>
      <c r="AM95" s="29"/>
      <c r="AN95" s="21"/>
      <c r="AO95" s="21"/>
      <c r="AP95" s="29"/>
    </row>
    <row r="96" spans="1:42" ht="25.5" x14ac:dyDescent="0.25">
      <c r="A96" s="38">
        <f t="shared" si="4"/>
        <v>114.09000000000043</v>
      </c>
      <c r="B96" s="39" t="s">
        <v>54</v>
      </c>
      <c r="C96" s="40">
        <v>2</v>
      </c>
      <c r="D96" s="21" t="s">
        <v>147</v>
      </c>
      <c r="E96" s="21" t="s">
        <v>148</v>
      </c>
      <c r="F96" s="21" t="s">
        <v>52</v>
      </c>
      <c r="G96" s="37" t="s">
        <v>69</v>
      </c>
      <c r="H96" s="22">
        <v>43646</v>
      </c>
      <c r="I96" s="22">
        <v>43677</v>
      </c>
      <c r="J96" s="23" t="str">
        <f t="shared" si="3"/>
        <v>30.06.19 - 31.07.19 (1 months)</v>
      </c>
      <c r="K96" s="24" t="s">
        <v>50</v>
      </c>
      <c r="L96" s="25">
        <v>2300</v>
      </c>
      <c r="M96" s="25">
        <v>2300</v>
      </c>
      <c r="N96" s="26">
        <v>24</v>
      </c>
      <c r="O96" s="25">
        <v>2300</v>
      </c>
      <c r="P96" s="25">
        <v>2300</v>
      </c>
      <c r="Q96" s="26">
        <v>24</v>
      </c>
      <c r="R96" s="25">
        <v>2300</v>
      </c>
      <c r="S96" s="25">
        <v>2300</v>
      </c>
      <c r="T96" s="26">
        <v>24</v>
      </c>
      <c r="U96" s="21">
        <v>215.28</v>
      </c>
      <c r="V96" s="21">
        <v>0</v>
      </c>
      <c r="W96" s="27">
        <v>0</v>
      </c>
      <c r="X96" s="28" t="s">
        <v>149</v>
      </c>
      <c r="Y96" s="21"/>
      <c r="Z96" s="21"/>
      <c r="AA96" s="21"/>
      <c r="AB96" s="21"/>
      <c r="AC96" s="21">
        <v>14.4</v>
      </c>
      <c r="AD96" s="21">
        <v>36</v>
      </c>
      <c r="AE96" s="21">
        <v>36</v>
      </c>
      <c r="AF96" s="21">
        <v>14.4</v>
      </c>
      <c r="AG96" s="21">
        <v>36</v>
      </c>
      <c r="AH96" s="21">
        <v>14.4</v>
      </c>
      <c r="AI96" s="21">
        <v>36</v>
      </c>
      <c r="AJ96" s="29"/>
      <c r="AK96" s="29"/>
      <c r="AL96" s="30"/>
      <c r="AM96" s="29"/>
      <c r="AN96" s="21"/>
      <c r="AO96" s="21"/>
      <c r="AP96" s="29"/>
    </row>
    <row r="97" spans="1:42" ht="51.75" customHeight="1" x14ac:dyDescent="0.25">
      <c r="A97" s="18">
        <f t="shared" si="4"/>
        <v>114.09100000000043</v>
      </c>
      <c r="B97" s="31" t="s">
        <v>62</v>
      </c>
      <c r="C97" s="20" t="s">
        <v>63</v>
      </c>
      <c r="D97" s="21" t="s">
        <v>150</v>
      </c>
      <c r="E97" s="21" t="s">
        <v>151</v>
      </c>
      <c r="F97" s="21" t="s">
        <v>152</v>
      </c>
      <c r="G97" s="37" t="s">
        <v>60</v>
      </c>
      <c r="H97" s="22">
        <v>43646</v>
      </c>
      <c r="I97" s="22">
        <v>43677</v>
      </c>
      <c r="J97" s="23" t="str">
        <f t="shared" si="3"/>
        <v>30.06.19 - 31.07.19 (1 months)</v>
      </c>
      <c r="K97" s="24" t="s">
        <v>50</v>
      </c>
      <c r="L97" s="25">
        <v>2300</v>
      </c>
      <c r="M97" s="25">
        <v>700</v>
      </c>
      <c r="N97" s="26">
        <v>8</v>
      </c>
      <c r="O97" s="25">
        <v>2300</v>
      </c>
      <c r="P97" s="25">
        <v>700</v>
      </c>
      <c r="Q97" s="26">
        <v>8</v>
      </c>
      <c r="R97" s="25">
        <v>2300</v>
      </c>
      <c r="S97" s="25">
        <v>700</v>
      </c>
      <c r="T97" s="26">
        <v>8</v>
      </c>
      <c r="U97" s="21">
        <v>248.64</v>
      </c>
      <c r="V97" s="21" t="s">
        <v>51</v>
      </c>
      <c r="W97" s="27" t="s">
        <v>51</v>
      </c>
      <c r="X97" s="72" t="s">
        <v>51</v>
      </c>
      <c r="Y97" s="21" t="s">
        <v>51</v>
      </c>
      <c r="Z97" s="27" t="s">
        <v>51</v>
      </c>
      <c r="AA97" s="72" t="s">
        <v>51</v>
      </c>
      <c r="AB97" s="21" t="s">
        <v>51</v>
      </c>
      <c r="AC97" s="21">
        <v>19.2</v>
      </c>
      <c r="AD97" s="21">
        <v>48</v>
      </c>
      <c r="AE97" s="21">
        <v>48</v>
      </c>
      <c r="AF97" s="21">
        <v>19.2</v>
      </c>
      <c r="AG97" s="21">
        <v>48</v>
      </c>
      <c r="AH97" s="21">
        <v>0</v>
      </c>
      <c r="AI97" s="21">
        <v>0</v>
      </c>
      <c r="AJ97" s="29" t="s">
        <v>51</v>
      </c>
      <c r="AK97" s="29" t="s">
        <v>51</v>
      </c>
      <c r="AL97" s="30" t="s">
        <v>61</v>
      </c>
      <c r="AM97" s="29" t="s">
        <v>153</v>
      </c>
      <c r="AN97" s="29" t="s">
        <v>51</v>
      </c>
      <c r="AO97" s="29" t="s">
        <v>51</v>
      </c>
      <c r="AP97" s="29" t="s">
        <v>51</v>
      </c>
    </row>
    <row r="98" spans="1:42" ht="45.75" customHeight="1" x14ac:dyDescent="0.25">
      <c r="A98" s="18">
        <f t="shared" si="4"/>
        <v>114.09200000000044</v>
      </c>
      <c r="B98" s="31" t="s">
        <v>62</v>
      </c>
      <c r="C98" s="20" t="s">
        <v>63</v>
      </c>
      <c r="D98" s="21" t="s">
        <v>150</v>
      </c>
      <c r="E98" s="21" t="s">
        <v>151</v>
      </c>
      <c r="F98" s="21" t="s">
        <v>152</v>
      </c>
      <c r="G98" s="37" t="s">
        <v>60</v>
      </c>
      <c r="H98" s="22">
        <v>43647</v>
      </c>
      <c r="I98" s="22">
        <v>43677</v>
      </c>
      <c r="J98" s="23" t="str">
        <f t="shared" si="3"/>
        <v>01.07.19 - 31.07.19 (1 months)</v>
      </c>
      <c r="K98" s="24" t="s">
        <v>50</v>
      </c>
      <c r="L98" s="25">
        <v>700</v>
      </c>
      <c r="M98" s="25">
        <v>2300</v>
      </c>
      <c r="N98" s="26">
        <v>16</v>
      </c>
      <c r="O98" s="25">
        <v>700</v>
      </c>
      <c r="P98" s="25">
        <v>2300</v>
      </c>
      <c r="Q98" s="26">
        <v>16</v>
      </c>
      <c r="R98" s="25">
        <v>700</v>
      </c>
      <c r="S98" s="25">
        <v>2300</v>
      </c>
      <c r="T98" s="32">
        <v>16</v>
      </c>
      <c r="U98" s="21">
        <v>248.64</v>
      </c>
      <c r="V98" s="21" t="s">
        <v>51</v>
      </c>
      <c r="W98" s="27" t="s">
        <v>51</v>
      </c>
      <c r="X98" s="72" t="s">
        <v>51</v>
      </c>
      <c r="Y98" s="21" t="s">
        <v>51</v>
      </c>
      <c r="Z98" s="27" t="s">
        <v>51</v>
      </c>
      <c r="AA98" s="72" t="s">
        <v>51</v>
      </c>
      <c r="AB98" s="21" t="s">
        <v>51</v>
      </c>
      <c r="AC98" s="21">
        <v>19.2</v>
      </c>
      <c r="AD98" s="21">
        <v>48</v>
      </c>
      <c r="AE98" s="21">
        <v>48</v>
      </c>
      <c r="AF98" s="21">
        <v>19.2</v>
      </c>
      <c r="AG98" s="21">
        <v>48</v>
      </c>
      <c r="AH98" s="21">
        <v>16</v>
      </c>
      <c r="AI98" s="21">
        <v>40</v>
      </c>
      <c r="AJ98" s="29" t="s">
        <v>51</v>
      </c>
      <c r="AK98" s="29" t="s">
        <v>51</v>
      </c>
      <c r="AL98" s="34" t="s">
        <v>61</v>
      </c>
      <c r="AM98" s="29" t="s">
        <v>153</v>
      </c>
      <c r="AN98" s="29" t="s">
        <v>51</v>
      </c>
      <c r="AO98" s="29" t="s">
        <v>51</v>
      </c>
      <c r="AP98" s="29" t="s">
        <v>51</v>
      </c>
    </row>
    <row r="99" spans="1:42" ht="44.25" customHeight="1" x14ac:dyDescent="0.25">
      <c r="A99" s="18">
        <f t="shared" si="4"/>
        <v>114.09300000000044</v>
      </c>
      <c r="B99" s="19" t="s">
        <v>54</v>
      </c>
      <c r="C99" s="20">
        <v>4</v>
      </c>
      <c r="D99" s="21" t="s">
        <v>150</v>
      </c>
      <c r="E99" s="21" t="s">
        <v>151</v>
      </c>
      <c r="F99" s="21" t="s">
        <v>152</v>
      </c>
      <c r="G99" s="37" t="s">
        <v>60</v>
      </c>
      <c r="H99" s="22">
        <v>43646</v>
      </c>
      <c r="I99" s="22">
        <v>43677</v>
      </c>
      <c r="J99" s="23" t="str">
        <f t="shared" si="3"/>
        <v>30.06.19 - 31.07.19 (1 months)</v>
      </c>
      <c r="K99" s="24" t="s">
        <v>50</v>
      </c>
      <c r="L99" s="25">
        <v>2300</v>
      </c>
      <c r="M99" s="25">
        <v>700</v>
      </c>
      <c r="N99" s="26">
        <v>8</v>
      </c>
      <c r="O99" s="25">
        <v>2300</v>
      </c>
      <c r="P99" s="25">
        <v>700</v>
      </c>
      <c r="Q99" s="26">
        <v>8</v>
      </c>
      <c r="R99" s="25">
        <v>2300</v>
      </c>
      <c r="S99" s="25">
        <v>700</v>
      </c>
      <c r="T99" s="32">
        <v>8</v>
      </c>
      <c r="U99" s="21">
        <v>249.36</v>
      </c>
      <c r="V99" s="21" t="s">
        <v>51</v>
      </c>
      <c r="W99" s="27" t="s">
        <v>51</v>
      </c>
      <c r="X99" s="72" t="s">
        <v>51</v>
      </c>
      <c r="Y99" s="21" t="s">
        <v>51</v>
      </c>
      <c r="Z99" s="27" t="s">
        <v>51</v>
      </c>
      <c r="AA99" s="72" t="s">
        <v>51</v>
      </c>
      <c r="AB99" s="21" t="s">
        <v>51</v>
      </c>
      <c r="AC99" s="21">
        <v>19.2</v>
      </c>
      <c r="AD99" s="21">
        <v>48</v>
      </c>
      <c r="AE99" s="21">
        <v>48</v>
      </c>
      <c r="AF99" s="21">
        <v>19.2</v>
      </c>
      <c r="AG99" s="21">
        <v>48</v>
      </c>
      <c r="AH99" s="21">
        <v>0</v>
      </c>
      <c r="AI99" s="21">
        <v>0</v>
      </c>
      <c r="AJ99" s="29" t="s">
        <v>51</v>
      </c>
      <c r="AK99" s="29" t="s">
        <v>51</v>
      </c>
      <c r="AL99" s="34" t="s">
        <v>65</v>
      </c>
      <c r="AM99" s="29" t="s">
        <v>154</v>
      </c>
      <c r="AN99" s="29" t="s">
        <v>51</v>
      </c>
      <c r="AO99" s="29" t="s">
        <v>51</v>
      </c>
      <c r="AP99" s="29" t="s">
        <v>51</v>
      </c>
    </row>
    <row r="100" spans="1:42" ht="42" customHeight="1" x14ac:dyDescent="0.25">
      <c r="A100" s="18">
        <f t="shared" si="4"/>
        <v>114.09400000000045</v>
      </c>
      <c r="B100" s="19" t="s">
        <v>54</v>
      </c>
      <c r="C100" s="20">
        <v>4</v>
      </c>
      <c r="D100" s="21" t="s">
        <v>150</v>
      </c>
      <c r="E100" s="21" t="s">
        <v>151</v>
      </c>
      <c r="F100" s="21" t="s">
        <v>152</v>
      </c>
      <c r="G100" s="37" t="s">
        <v>60</v>
      </c>
      <c r="H100" s="22">
        <v>43646</v>
      </c>
      <c r="I100" s="22">
        <v>43677</v>
      </c>
      <c r="J100" s="23" t="str">
        <f t="shared" si="3"/>
        <v>30.06.19 - 31.07.19 (1 months)</v>
      </c>
      <c r="K100" s="24" t="s">
        <v>50</v>
      </c>
      <c r="L100" s="25">
        <v>2300</v>
      </c>
      <c r="M100" s="25">
        <v>1500</v>
      </c>
      <c r="N100" s="26">
        <v>16</v>
      </c>
      <c r="O100" s="25">
        <v>2300</v>
      </c>
      <c r="P100" s="25">
        <v>1500</v>
      </c>
      <c r="Q100" s="26">
        <v>16</v>
      </c>
      <c r="R100" s="25">
        <v>2300</v>
      </c>
      <c r="S100" s="25">
        <v>1500</v>
      </c>
      <c r="T100" s="32">
        <v>16</v>
      </c>
      <c r="U100" s="21">
        <v>249.12</v>
      </c>
      <c r="V100" s="21" t="s">
        <v>51</v>
      </c>
      <c r="W100" s="27" t="s">
        <v>51</v>
      </c>
      <c r="X100" s="72" t="s">
        <v>51</v>
      </c>
      <c r="Y100" s="21" t="s">
        <v>51</v>
      </c>
      <c r="Z100" s="27" t="s">
        <v>51</v>
      </c>
      <c r="AA100" s="72" t="s">
        <v>51</v>
      </c>
      <c r="AB100" s="21" t="s">
        <v>51</v>
      </c>
      <c r="AC100" s="21">
        <v>19.2</v>
      </c>
      <c r="AD100" s="21">
        <v>48</v>
      </c>
      <c r="AE100" s="21">
        <v>48</v>
      </c>
      <c r="AF100" s="21">
        <v>19.2</v>
      </c>
      <c r="AG100" s="21">
        <v>48</v>
      </c>
      <c r="AH100" s="21">
        <v>0</v>
      </c>
      <c r="AI100" s="21">
        <v>0</v>
      </c>
      <c r="AJ100" s="29" t="s">
        <v>51</v>
      </c>
      <c r="AK100" s="29" t="s">
        <v>51</v>
      </c>
      <c r="AL100" s="34" t="s">
        <v>66</v>
      </c>
      <c r="AM100" s="29" t="s">
        <v>155</v>
      </c>
      <c r="AN100" s="29" t="s">
        <v>51</v>
      </c>
      <c r="AO100" s="29" t="s">
        <v>51</v>
      </c>
      <c r="AP100" s="29" t="s">
        <v>51</v>
      </c>
    </row>
    <row r="101" spans="1:42" ht="26.1" customHeight="1" x14ac:dyDescent="0.25">
      <c r="A101" s="18">
        <f t="shared" si="4"/>
        <v>114.09500000000045</v>
      </c>
      <c r="B101" s="31" t="s">
        <v>62</v>
      </c>
      <c r="C101" s="20" t="s">
        <v>63</v>
      </c>
      <c r="D101" s="21" t="s">
        <v>156</v>
      </c>
      <c r="E101" s="21" t="s">
        <v>157</v>
      </c>
      <c r="F101" s="21" t="s">
        <v>52</v>
      </c>
      <c r="G101" s="37" t="s">
        <v>158</v>
      </c>
      <c r="H101" s="22">
        <v>43647</v>
      </c>
      <c r="I101" s="22">
        <v>43677</v>
      </c>
      <c r="J101" s="23" t="str">
        <f t="shared" si="3"/>
        <v>01.07.19 - 31.07.19 (1 months)</v>
      </c>
      <c r="K101" s="24" t="s">
        <v>50</v>
      </c>
      <c r="L101" s="25">
        <v>700</v>
      </c>
      <c r="M101" s="25">
        <v>2300</v>
      </c>
      <c r="N101" s="26">
        <v>16</v>
      </c>
      <c r="O101" s="25">
        <v>700</v>
      </c>
      <c r="P101" s="25">
        <v>2300</v>
      </c>
      <c r="Q101" s="26">
        <v>16</v>
      </c>
      <c r="R101" s="25">
        <v>700</v>
      </c>
      <c r="S101" s="25">
        <v>2300</v>
      </c>
      <c r="T101" s="26">
        <v>16</v>
      </c>
      <c r="U101" s="21">
        <v>65</v>
      </c>
      <c r="V101" s="21"/>
      <c r="W101" s="27"/>
      <c r="X101" s="28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9"/>
      <c r="AK101" s="29"/>
      <c r="AL101" s="30"/>
      <c r="AM101" s="29"/>
      <c r="AN101" s="21"/>
      <c r="AO101" s="21">
        <v>20</v>
      </c>
      <c r="AP101" s="29"/>
    </row>
    <row r="102" spans="1:42" ht="26.1" customHeight="1" x14ac:dyDescent="0.25">
      <c r="A102" s="18">
        <f t="shared" si="4"/>
        <v>114.09600000000046</v>
      </c>
      <c r="B102" s="42" t="s">
        <v>62</v>
      </c>
      <c r="C102" s="43" t="s">
        <v>63</v>
      </c>
      <c r="D102" s="33" t="s">
        <v>159</v>
      </c>
      <c r="E102" s="33" t="s">
        <v>160</v>
      </c>
      <c r="F102" s="33" t="s">
        <v>52</v>
      </c>
      <c r="G102" s="59" t="s">
        <v>158</v>
      </c>
      <c r="H102" s="22">
        <v>43647</v>
      </c>
      <c r="I102" s="22">
        <v>43677</v>
      </c>
      <c r="J102" s="23" t="str">
        <f t="shared" si="3"/>
        <v>01.07.19 - 31.07.19 (1 months)</v>
      </c>
      <c r="K102" s="24" t="s">
        <v>50</v>
      </c>
      <c r="L102" s="25">
        <v>700</v>
      </c>
      <c r="M102" s="25">
        <v>2300</v>
      </c>
      <c r="N102" s="26">
        <v>16</v>
      </c>
      <c r="O102" s="25">
        <v>700</v>
      </c>
      <c r="P102" s="25">
        <v>2300</v>
      </c>
      <c r="Q102" s="26">
        <v>16</v>
      </c>
      <c r="R102" s="25">
        <v>700</v>
      </c>
      <c r="S102" s="25">
        <v>2300</v>
      </c>
      <c r="T102" s="32">
        <v>16</v>
      </c>
      <c r="U102" s="21">
        <v>65</v>
      </c>
      <c r="V102" s="21"/>
      <c r="W102" s="27"/>
      <c r="X102" s="28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9"/>
      <c r="AK102" s="29"/>
      <c r="AL102" s="34"/>
      <c r="AM102" s="21"/>
      <c r="AN102" s="21"/>
      <c r="AO102" s="33">
        <v>20</v>
      </c>
      <c r="AP102" s="21"/>
    </row>
    <row r="103" spans="1:42" ht="26.1" customHeight="1" x14ac:dyDescent="0.25">
      <c r="A103" s="18">
        <f t="shared" si="4"/>
        <v>114.09700000000046</v>
      </c>
      <c r="B103" s="42" t="s">
        <v>62</v>
      </c>
      <c r="C103" s="43" t="s">
        <v>63</v>
      </c>
      <c r="D103" s="33" t="s">
        <v>161</v>
      </c>
      <c r="E103" s="33" t="s">
        <v>162</v>
      </c>
      <c r="F103" s="33" t="s">
        <v>52</v>
      </c>
      <c r="G103" s="59" t="s">
        <v>158</v>
      </c>
      <c r="H103" s="22">
        <v>43647</v>
      </c>
      <c r="I103" s="22">
        <v>43677</v>
      </c>
      <c r="J103" s="23" t="str">
        <f t="shared" si="3"/>
        <v>01.07.19 - 31.07.19 (1 months)</v>
      </c>
      <c r="K103" s="24" t="s">
        <v>50</v>
      </c>
      <c r="L103" s="25">
        <v>700</v>
      </c>
      <c r="M103" s="25">
        <v>2300</v>
      </c>
      <c r="N103" s="26">
        <v>16</v>
      </c>
      <c r="O103" s="25">
        <v>700</v>
      </c>
      <c r="P103" s="25">
        <v>2300</v>
      </c>
      <c r="Q103" s="26">
        <v>16</v>
      </c>
      <c r="R103" s="25">
        <v>700</v>
      </c>
      <c r="S103" s="25">
        <v>2300</v>
      </c>
      <c r="T103" s="32">
        <v>16</v>
      </c>
      <c r="U103" s="21">
        <v>65</v>
      </c>
      <c r="V103" s="21"/>
      <c r="W103" s="27"/>
      <c r="X103" s="28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9"/>
      <c r="AK103" s="29"/>
      <c r="AL103" s="34"/>
      <c r="AM103" s="33"/>
      <c r="AN103" s="33"/>
      <c r="AO103" s="33">
        <v>20</v>
      </c>
      <c r="AP103" s="33"/>
    </row>
    <row r="104" spans="1:42" ht="26.1" customHeight="1" x14ac:dyDescent="0.25">
      <c r="A104" s="18">
        <f t="shared" si="4"/>
        <v>114.09800000000047</v>
      </c>
      <c r="B104" s="42" t="s">
        <v>62</v>
      </c>
      <c r="C104" s="43" t="s">
        <v>63</v>
      </c>
      <c r="D104" s="33" t="s">
        <v>163</v>
      </c>
      <c r="E104" s="33" t="s">
        <v>164</v>
      </c>
      <c r="F104" s="33" t="s">
        <v>52</v>
      </c>
      <c r="G104" s="59" t="s">
        <v>158</v>
      </c>
      <c r="H104" s="22">
        <v>43647</v>
      </c>
      <c r="I104" s="22">
        <v>43677</v>
      </c>
      <c r="J104" s="23" t="str">
        <f t="shared" si="3"/>
        <v>01.07.19 - 31.07.19 (1 months)</v>
      </c>
      <c r="K104" s="24" t="s">
        <v>50</v>
      </c>
      <c r="L104" s="25">
        <v>700</v>
      </c>
      <c r="M104" s="25">
        <v>2300</v>
      </c>
      <c r="N104" s="26">
        <v>16</v>
      </c>
      <c r="O104" s="25">
        <v>700</v>
      </c>
      <c r="P104" s="25">
        <v>2300</v>
      </c>
      <c r="Q104" s="26">
        <v>16</v>
      </c>
      <c r="R104" s="25">
        <v>700</v>
      </c>
      <c r="S104" s="25">
        <v>2300</v>
      </c>
      <c r="T104" s="32">
        <v>16</v>
      </c>
      <c r="U104" s="21">
        <v>65</v>
      </c>
      <c r="V104" s="21"/>
      <c r="W104" s="27"/>
      <c r="X104" s="28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9"/>
      <c r="AK104" s="29"/>
      <c r="AL104" s="34"/>
      <c r="AM104" s="33"/>
      <c r="AN104" s="33"/>
      <c r="AO104" s="33">
        <v>20</v>
      </c>
      <c r="AP104" s="33"/>
    </row>
    <row r="105" spans="1:42" ht="26.1" customHeight="1" x14ac:dyDescent="0.25">
      <c r="A105" s="18">
        <f t="shared" si="4"/>
        <v>114.09900000000047</v>
      </c>
      <c r="B105" s="42" t="s">
        <v>62</v>
      </c>
      <c r="C105" s="43" t="s">
        <v>63</v>
      </c>
      <c r="D105" s="33" t="s">
        <v>165</v>
      </c>
      <c r="E105" s="33" t="s">
        <v>166</v>
      </c>
      <c r="F105" s="33" t="s">
        <v>52</v>
      </c>
      <c r="G105" s="59" t="s">
        <v>158</v>
      </c>
      <c r="H105" s="22">
        <v>43647</v>
      </c>
      <c r="I105" s="22">
        <v>43677</v>
      </c>
      <c r="J105" s="23" t="str">
        <f t="shared" si="3"/>
        <v>01.07.19 - 31.07.19 (1 months)</v>
      </c>
      <c r="K105" s="24" t="s">
        <v>50</v>
      </c>
      <c r="L105" s="25">
        <v>700</v>
      </c>
      <c r="M105" s="25">
        <v>2300</v>
      </c>
      <c r="N105" s="26">
        <v>16</v>
      </c>
      <c r="O105" s="25">
        <v>700</v>
      </c>
      <c r="P105" s="25">
        <v>2300</v>
      </c>
      <c r="Q105" s="26">
        <v>16</v>
      </c>
      <c r="R105" s="25">
        <v>700</v>
      </c>
      <c r="S105" s="25">
        <v>2300</v>
      </c>
      <c r="T105" s="32">
        <v>16</v>
      </c>
      <c r="U105" s="21">
        <v>65</v>
      </c>
      <c r="V105" s="33"/>
      <c r="W105" s="33"/>
      <c r="X105" s="36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5"/>
      <c r="AK105" s="35"/>
      <c r="AL105" s="34"/>
      <c r="AM105" s="33"/>
      <c r="AN105" s="33"/>
      <c r="AO105" s="33">
        <v>20</v>
      </c>
      <c r="AP105" s="33"/>
    </row>
    <row r="106" spans="1:42" ht="26.1" customHeight="1" x14ac:dyDescent="0.25">
      <c r="A106" s="18">
        <f t="shared" si="4"/>
        <v>114.10000000000048</v>
      </c>
      <c r="B106" s="42" t="s">
        <v>62</v>
      </c>
      <c r="C106" s="43" t="s">
        <v>63</v>
      </c>
      <c r="D106" s="33" t="s">
        <v>167</v>
      </c>
      <c r="E106" s="33" t="s">
        <v>168</v>
      </c>
      <c r="F106" s="33" t="s">
        <v>52</v>
      </c>
      <c r="G106" s="59" t="s">
        <v>158</v>
      </c>
      <c r="H106" s="22">
        <v>43647</v>
      </c>
      <c r="I106" s="22">
        <v>43677</v>
      </c>
      <c r="J106" s="23" t="str">
        <f t="shared" si="3"/>
        <v>01.07.19 - 31.07.19 (1 months)</v>
      </c>
      <c r="K106" s="24" t="s">
        <v>50</v>
      </c>
      <c r="L106" s="25">
        <v>700</v>
      </c>
      <c r="M106" s="25">
        <v>2300</v>
      </c>
      <c r="N106" s="26">
        <v>16</v>
      </c>
      <c r="O106" s="25">
        <v>700</v>
      </c>
      <c r="P106" s="25">
        <v>2300</v>
      </c>
      <c r="Q106" s="26">
        <v>16</v>
      </c>
      <c r="R106" s="25">
        <v>700</v>
      </c>
      <c r="S106" s="25">
        <v>2300</v>
      </c>
      <c r="T106" s="32">
        <v>16</v>
      </c>
      <c r="U106" s="21">
        <v>65</v>
      </c>
      <c r="V106" s="33"/>
      <c r="W106" s="33"/>
      <c r="X106" s="36"/>
      <c r="Y106" s="33"/>
      <c r="Z106" s="33"/>
      <c r="AA106" s="33"/>
      <c r="AB106" s="33"/>
      <c r="AC106" s="21"/>
      <c r="AD106" s="21"/>
      <c r="AE106" s="21"/>
      <c r="AF106" s="21"/>
      <c r="AG106" s="21"/>
      <c r="AH106" s="21"/>
      <c r="AI106" s="21"/>
      <c r="AJ106" s="29"/>
      <c r="AK106" s="29"/>
      <c r="AL106" s="34"/>
      <c r="AM106" s="33"/>
      <c r="AN106" s="33"/>
      <c r="AO106" s="33">
        <v>20</v>
      </c>
      <c r="AP106" s="33"/>
    </row>
    <row r="107" spans="1:42" ht="26.1" customHeight="1" x14ac:dyDescent="0.25">
      <c r="A107" s="18">
        <f t="shared" si="4"/>
        <v>114.10100000000048</v>
      </c>
      <c r="B107" s="18" t="s">
        <v>54</v>
      </c>
      <c r="C107" s="43">
        <v>5</v>
      </c>
      <c r="D107" s="33" t="s">
        <v>161</v>
      </c>
      <c r="E107" s="33" t="s">
        <v>162</v>
      </c>
      <c r="F107" s="33" t="s">
        <v>52</v>
      </c>
      <c r="G107" s="59" t="s">
        <v>158</v>
      </c>
      <c r="H107" s="22">
        <v>43646</v>
      </c>
      <c r="I107" s="22">
        <v>43677</v>
      </c>
      <c r="J107" s="23" t="str">
        <f t="shared" si="3"/>
        <v>30.06.19 - 31.07.19 (1 months)</v>
      </c>
      <c r="K107" s="24" t="s">
        <v>50</v>
      </c>
      <c r="L107" s="25">
        <v>2300</v>
      </c>
      <c r="M107" s="25">
        <v>700</v>
      </c>
      <c r="N107" s="26">
        <v>8</v>
      </c>
      <c r="O107" s="25">
        <v>2300</v>
      </c>
      <c r="P107" s="25">
        <v>700</v>
      </c>
      <c r="Q107" s="26">
        <v>8</v>
      </c>
      <c r="R107" s="25">
        <v>2300</v>
      </c>
      <c r="S107" s="25">
        <v>700</v>
      </c>
      <c r="T107" s="32">
        <v>8</v>
      </c>
      <c r="U107" s="21">
        <v>20</v>
      </c>
      <c r="V107" s="21"/>
      <c r="W107" s="21"/>
      <c r="X107" s="28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9"/>
      <c r="AK107" s="29"/>
      <c r="AL107" s="34"/>
      <c r="AM107" s="29"/>
      <c r="AN107" s="33"/>
      <c r="AO107" s="33">
        <v>20</v>
      </c>
      <c r="AP107" s="35"/>
    </row>
    <row r="108" spans="1:42" ht="26.1" customHeight="1" x14ac:dyDescent="0.25">
      <c r="A108" s="18">
        <f t="shared" si="4"/>
        <v>114.10200000000049</v>
      </c>
      <c r="B108" s="18" t="s">
        <v>54</v>
      </c>
      <c r="C108" s="43">
        <v>5</v>
      </c>
      <c r="D108" s="33" t="s">
        <v>163</v>
      </c>
      <c r="E108" s="33" t="s">
        <v>164</v>
      </c>
      <c r="F108" s="33" t="s">
        <v>52</v>
      </c>
      <c r="G108" s="59" t="s">
        <v>158</v>
      </c>
      <c r="H108" s="22">
        <v>43646</v>
      </c>
      <c r="I108" s="22">
        <v>43677</v>
      </c>
      <c r="J108" s="23" t="str">
        <f t="shared" si="3"/>
        <v>30.06.19 - 31.07.19 (1 months)</v>
      </c>
      <c r="K108" s="24" t="s">
        <v>50</v>
      </c>
      <c r="L108" s="25">
        <v>2300</v>
      </c>
      <c r="M108" s="25">
        <v>700</v>
      </c>
      <c r="N108" s="26">
        <v>8</v>
      </c>
      <c r="O108" s="25">
        <v>2300</v>
      </c>
      <c r="P108" s="25">
        <v>700</v>
      </c>
      <c r="Q108" s="26">
        <v>8</v>
      </c>
      <c r="R108" s="25">
        <v>2300</v>
      </c>
      <c r="S108" s="25">
        <v>700</v>
      </c>
      <c r="T108" s="32">
        <v>8</v>
      </c>
      <c r="U108" s="21">
        <v>20</v>
      </c>
      <c r="V108" s="21"/>
      <c r="W108" s="21"/>
      <c r="X108" s="28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9"/>
      <c r="AK108" s="29"/>
      <c r="AL108" s="34"/>
      <c r="AM108" s="29"/>
      <c r="AN108" s="33"/>
      <c r="AO108" s="33">
        <v>20</v>
      </c>
      <c r="AP108" s="35"/>
    </row>
    <row r="109" spans="1:42" ht="45.95" customHeight="1" x14ac:dyDescent="0.25">
      <c r="A109" s="18">
        <f t="shared" si="4"/>
        <v>114.10300000000049</v>
      </c>
      <c r="B109" s="31" t="s">
        <v>62</v>
      </c>
      <c r="C109" s="20" t="s">
        <v>63</v>
      </c>
      <c r="D109" s="21" t="s">
        <v>169</v>
      </c>
      <c r="E109" s="21" t="s">
        <v>170</v>
      </c>
      <c r="F109" s="21" t="s">
        <v>52</v>
      </c>
      <c r="G109" s="37" t="s">
        <v>69</v>
      </c>
      <c r="H109" s="22">
        <v>43647</v>
      </c>
      <c r="I109" s="22">
        <v>43677</v>
      </c>
      <c r="J109" s="23" t="str">
        <f t="shared" si="3"/>
        <v>01.07.19 - 31.07.19 (1 months)</v>
      </c>
      <c r="K109" s="24" t="s">
        <v>50</v>
      </c>
      <c r="L109" s="25">
        <v>2300</v>
      </c>
      <c r="M109" s="25">
        <v>300</v>
      </c>
      <c r="N109" s="26">
        <v>4</v>
      </c>
      <c r="O109" s="25">
        <v>2300</v>
      </c>
      <c r="P109" s="25">
        <v>300</v>
      </c>
      <c r="Q109" s="26">
        <v>4</v>
      </c>
      <c r="R109" s="25">
        <v>2300</v>
      </c>
      <c r="S109" s="25">
        <v>300</v>
      </c>
      <c r="T109" s="26">
        <v>4</v>
      </c>
      <c r="U109" s="21">
        <v>18</v>
      </c>
      <c r="V109" s="21"/>
      <c r="W109" s="27"/>
      <c r="X109" s="28"/>
      <c r="Y109" s="21"/>
      <c r="Z109" s="21"/>
      <c r="AA109" s="21"/>
      <c r="AB109" s="21"/>
      <c r="AC109" s="21">
        <v>1.6</v>
      </c>
      <c r="AD109" s="21">
        <v>4</v>
      </c>
      <c r="AE109" s="21">
        <v>4</v>
      </c>
      <c r="AF109" s="21">
        <v>1.6</v>
      </c>
      <c r="AG109" s="21">
        <v>4</v>
      </c>
      <c r="AH109" s="21">
        <v>1.6</v>
      </c>
      <c r="AI109" s="21">
        <v>4</v>
      </c>
      <c r="AJ109" s="29"/>
      <c r="AK109" s="29"/>
      <c r="AL109" s="30"/>
      <c r="AM109" s="29" t="s">
        <v>171</v>
      </c>
      <c r="AN109" s="21"/>
      <c r="AO109" s="21"/>
      <c r="AP109" s="73"/>
    </row>
    <row r="110" spans="1:42" ht="45.95" customHeight="1" x14ac:dyDescent="0.25">
      <c r="A110" s="18">
        <f t="shared" si="4"/>
        <v>114.1040000000005</v>
      </c>
      <c r="B110" s="19" t="s">
        <v>54</v>
      </c>
      <c r="C110" s="20">
        <v>2</v>
      </c>
      <c r="D110" s="21" t="s">
        <v>169</v>
      </c>
      <c r="E110" s="21" t="s">
        <v>170</v>
      </c>
      <c r="F110" s="21" t="s">
        <v>52</v>
      </c>
      <c r="G110" s="37" t="s">
        <v>69</v>
      </c>
      <c r="H110" s="22">
        <v>43647</v>
      </c>
      <c r="I110" s="22">
        <v>43677</v>
      </c>
      <c r="J110" s="23" t="str">
        <f t="shared" si="3"/>
        <v>01.07.19 - 31.07.19 (1 months)</v>
      </c>
      <c r="K110" s="24" t="s">
        <v>50</v>
      </c>
      <c r="L110" s="25">
        <v>700</v>
      </c>
      <c r="M110" s="25">
        <v>2300</v>
      </c>
      <c r="N110" s="26">
        <v>16</v>
      </c>
      <c r="O110" s="25">
        <v>700</v>
      </c>
      <c r="P110" s="25">
        <v>2300</v>
      </c>
      <c r="Q110" s="26">
        <v>16</v>
      </c>
      <c r="R110" s="25">
        <v>700</v>
      </c>
      <c r="S110" s="25">
        <v>2300</v>
      </c>
      <c r="T110" s="32">
        <v>16</v>
      </c>
      <c r="U110" s="21">
        <v>27.96</v>
      </c>
      <c r="V110" s="21"/>
      <c r="W110" s="27"/>
      <c r="X110" s="28"/>
      <c r="Y110" s="21"/>
      <c r="Z110" s="21"/>
      <c r="AA110" s="21"/>
      <c r="AB110" s="21"/>
      <c r="AC110" s="21">
        <v>1.6</v>
      </c>
      <c r="AD110" s="21">
        <v>4</v>
      </c>
      <c r="AE110" s="21">
        <v>4</v>
      </c>
      <c r="AF110" s="21">
        <v>1.6</v>
      </c>
      <c r="AG110" s="21">
        <v>4</v>
      </c>
      <c r="AH110" s="21">
        <v>1.6</v>
      </c>
      <c r="AI110" s="21">
        <v>4</v>
      </c>
      <c r="AJ110" s="29"/>
      <c r="AK110" s="29"/>
      <c r="AL110" s="34"/>
      <c r="AM110" s="29" t="s">
        <v>171</v>
      </c>
      <c r="AN110" s="33"/>
      <c r="AO110" s="33"/>
      <c r="AP110" s="35"/>
    </row>
    <row r="111" spans="1:42" ht="45.95" customHeight="1" x14ac:dyDescent="0.25">
      <c r="A111" s="18">
        <f t="shared" si="4"/>
        <v>114.1050000000005</v>
      </c>
      <c r="B111" s="19" t="s">
        <v>54</v>
      </c>
      <c r="C111" s="20">
        <v>4</v>
      </c>
      <c r="D111" s="21" t="s">
        <v>169</v>
      </c>
      <c r="E111" s="21" t="s">
        <v>170</v>
      </c>
      <c r="F111" s="21" t="s">
        <v>52</v>
      </c>
      <c r="G111" s="37" t="s">
        <v>69</v>
      </c>
      <c r="H111" s="22">
        <v>43647</v>
      </c>
      <c r="I111" s="22">
        <v>43677</v>
      </c>
      <c r="J111" s="23" t="str">
        <f t="shared" si="3"/>
        <v>01.07.19 - 31.07.19 (1 months)</v>
      </c>
      <c r="K111" s="24" t="s">
        <v>50</v>
      </c>
      <c r="L111" s="25">
        <v>2300</v>
      </c>
      <c r="M111" s="25">
        <v>2300</v>
      </c>
      <c r="N111" s="26">
        <v>24</v>
      </c>
      <c r="O111" s="25">
        <v>2300</v>
      </c>
      <c r="P111" s="25">
        <v>2300</v>
      </c>
      <c r="Q111" s="26">
        <v>24</v>
      </c>
      <c r="R111" s="25">
        <v>2300</v>
      </c>
      <c r="S111" s="25">
        <v>2300</v>
      </c>
      <c r="T111" s="32">
        <v>24</v>
      </c>
      <c r="U111" s="21">
        <v>30</v>
      </c>
      <c r="V111" s="21"/>
      <c r="W111" s="27"/>
      <c r="X111" s="28"/>
      <c r="Y111" s="21"/>
      <c r="Z111" s="21"/>
      <c r="AA111" s="21"/>
      <c r="AB111" s="21"/>
      <c r="AC111" s="21">
        <v>1.6</v>
      </c>
      <c r="AD111" s="21">
        <v>4</v>
      </c>
      <c r="AE111" s="21">
        <v>4</v>
      </c>
      <c r="AF111" s="21">
        <v>1.6</v>
      </c>
      <c r="AG111" s="21">
        <v>4</v>
      </c>
      <c r="AH111" s="21">
        <v>1.6</v>
      </c>
      <c r="AI111" s="21">
        <v>4</v>
      </c>
      <c r="AJ111" s="29"/>
      <c r="AK111" s="29"/>
      <c r="AL111" s="34"/>
      <c r="AM111" s="29" t="s">
        <v>172</v>
      </c>
      <c r="AN111" s="33"/>
      <c r="AO111" s="33"/>
      <c r="AP111" s="35"/>
    </row>
    <row r="113" spans="1:7" x14ac:dyDescent="0.25">
      <c r="A113" s="96" t="s">
        <v>173</v>
      </c>
      <c r="B113" s="75" t="s">
        <v>174</v>
      </c>
      <c r="C113" s="76"/>
      <c r="D113" s="99" t="s">
        <v>175</v>
      </c>
      <c r="E113" s="99"/>
      <c r="F113" s="99"/>
      <c r="G113" s="100"/>
    </row>
    <row r="114" spans="1:7" ht="26.25" x14ac:dyDescent="0.25">
      <c r="A114" s="97"/>
      <c r="B114" s="101">
        <v>1</v>
      </c>
      <c r="C114" s="103" t="s">
        <v>176</v>
      </c>
      <c r="D114" s="104"/>
      <c r="E114" s="77">
        <v>1.1000000000000001</v>
      </c>
      <c r="F114" s="78" t="s">
        <v>177</v>
      </c>
      <c r="G114" s="79"/>
    </row>
    <row r="115" spans="1:7" x14ac:dyDescent="0.25">
      <c r="A115" s="97"/>
      <c r="B115" s="102"/>
      <c r="C115" s="105"/>
      <c r="D115" s="106"/>
      <c r="E115" s="80">
        <v>1.2</v>
      </c>
      <c r="F115" s="81" t="s">
        <v>178</v>
      </c>
      <c r="G115" s="82"/>
    </row>
    <row r="116" spans="1:7" x14ac:dyDescent="0.25">
      <c r="A116" s="97"/>
      <c r="B116" s="102"/>
      <c r="C116" s="105"/>
      <c r="D116" s="106"/>
      <c r="E116" s="80">
        <v>1.3</v>
      </c>
      <c r="F116" s="81" t="s">
        <v>179</v>
      </c>
      <c r="G116" s="82"/>
    </row>
    <row r="117" spans="1:7" x14ac:dyDescent="0.25">
      <c r="A117" s="97"/>
      <c r="B117" s="102"/>
      <c r="C117" s="107"/>
      <c r="D117" s="108"/>
      <c r="E117" s="83">
        <v>1.4</v>
      </c>
      <c r="F117" s="84" t="s">
        <v>180</v>
      </c>
      <c r="G117" s="85"/>
    </row>
    <row r="118" spans="1:7" x14ac:dyDescent="0.25">
      <c r="A118" s="97"/>
      <c r="B118" s="86">
        <v>2</v>
      </c>
      <c r="C118" s="87" t="s">
        <v>181</v>
      </c>
      <c r="D118" s="88"/>
      <c r="E118" s="88"/>
      <c r="F118" s="89"/>
      <c r="G118" s="82"/>
    </row>
    <row r="119" spans="1:7" x14ac:dyDescent="0.25">
      <c r="A119" s="97"/>
      <c r="B119" s="86">
        <v>3</v>
      </c>
      <c r="C119" s="87" t="s">
        <v>182</v>
      </c>
      <c r="D119" s="88"/>
      <c r="E119" s="88"/>
      <c r="F119" s="89"/>
      <c r="G119" s="82"/>
    </row>
    <row r="120" spans="1:7" x14ac:dyDescent="0.25">
      <c r="A120" s="97"/>
      <c r="B120" s="86">
        <v>4</v>
      </c>
      <c r="C120" s="87" t="s">
        <v>183</v>
      </c>
      <c r="D120" s="88"/>
      <c r="E120" s="88"/>
      <c r="F120" s="89"/>
      <c r="G120" s="82"/>
    </row>
    <row r="121" spans="1:7" x14ac:dyDescent="0.25">
      <c r="A121" s="98"/>
      <c r="B121" s="90">
        <v>5</v>
      </c>
      <c r="C121" s="109" t="s">
        <v>184</v>
      </c>
      <c r="D121" s="110"/>
      <c r="E121" s="91"/>
      <c r="F121" s="91"/>
      <c r="G121" s="92"/>
    </row>
  </sheetData>
  <mergeCells count="38">
    <mergeCell ref="F2:F4"/>
    <mergeCell ref="A2:A4"/>
    <mergeCell ref="B2:B4"/>
    <mergeCell ref="C2:C4"/>
    <mergeCell ref="D2:D4"/>
    <mergeCell ref="E2:E4"/>
    <mergeCell ref="AN2:AO2"/>
    <mergeCell ref="AP2:AP4"/>
    <mergeCell ref="L3:N3"/>
    <mergeCell ref="O3:Q3"/>
    <mergeCell ref="R3:T3"/>
    <mergeCell ref="U3:U4"/>
    <mergeCell ref="V3:V4"/>
    <mergeCell ref="W3:W4"/>
    <mergeCell ref="Y3:Y4"/>
    <mergeCell ref="Z3:Z4"/>
    <mergeCell ref="Y2:AB2"/>
    <mergeCell ref="AC2:AI3"/>
    <mergeCell ref="AJ2:AJ4"/>
    <mergeCell ref="AK2:AK4"/>
    <mergeCell ref="AL2:AL4"/>
    <mergeCell ref="AM2:AM4"/>
    <mergeCell ref="AN3:AO3"/>
    <mergeCell ref="A113:A121"/>
    <mergeCell ref="D113:G113"/>
    <mergeCell ref="B114:B117"/>
    <mergeCell ref="C114:D117"/>
    <mergeCell ref="C121:D121"/>
    <mergeCell ref="AA3:AA4"/>
    <mergeCell ref="AB3:AB4"/>
    <mergeCell ref="I2:I4"/>
    <mergeCell ref="J2:J4"/>
    <mergeCell ref="K2:K4"/>
    <mergeCell ref="L2:T2"/>
    <mergeCell ref="U2:W2"/>
    <mergeCell ref="X2:X4"/>
    <mergeCell ref="G2:G4"/>
    <mergeCell ref="H2:H4"/>
  </mergeCells>
  <conditionalFormatting sqref="H22">
    <cfRule type="expression" dxfId="16" priority="1">
      <formula>AND(OR(YEAR($H22)&gt;YEAR($I22), AND(YEAR($H22)=YEAR($I22), MONTH($H22)&gt;MONTH($I22)), AND(YEAR($H22)=YEAR($I22), MONTH($H22)=MONTH($I22), DAY($H22&gt;=$I22))), $H22&lt;&gt;"", $I22&lt;&gt;"")</formula>
    </cfRule>
  </conditionalFormatting>
  <conditionalFormatting sqref="J19:J23">
    <cfRule type="expression" dxfId="15" priority="17">
      <formula>AND(OR(YEAR($H19)&gt;YEAR($I19), AND(YEAR($H19)=YEAR($I19), MONTH($H19)&gt;MONTH($I19)), AND(YEAR($H19)=YEAR($I19), MONTH($H19)=MONTH($I19), DAY($H19&gt;=$I19))), $H19&lt;&gt;"", $I19&lt;&gt;"")</formula>
    </cfRule>
  </conditionalFormatting>
  <conditionalFormatting sqref="I19">
    <cfRule type="expression" dxfId="14" priority="16">
      <formula>AND(OR(YEAR($H19)&gt;YEAR($I19), AND(YEAR($H19)=YEAR($I19), MONTH($H19)&gt;MONTH($I19)), AND(YEAR($H19)=YEAR($I19), MONTH($H19)=MONTH($I19), DAY($H19&gt;=$I19))), $H19&lt;&gt;"", $I19&lt;&gt;"")</formula>
    </cfRule>
  </conditionalFormatting>
  <conditionalFormatting sqref="H19">
    <cfRule type="expression" dxfId="13" priority="15">
      <formula>AND(OR(YEAR($H19)&gt;YEAR($I19), AND(YEAR($H19)=YEAR($I19), MONTH($H19)&gt;MONTH($I19)), AND(YEAR($H19)=YEAR($I19), MONTH($H19)=MONTH($I19), DAY($H19&gt;=$I19))), $H19&lt;&gt;"", $I19&lt;&gt;"")</formula>
    </cfRule>
  </conditionalFormatting>
  <conditionalFormatting sqref="I20">
    <cfRule type="expression" dxfId="12" priority="14">
      <formula>AND(OR(YEAR($H20)&gt;YEAR($I20), AND(YEAR($H20)=YEAR($I20), MONTH($H20)&gt;MONTH($I20)), AND(YEAR($H20)=YEAR($I20), MONTH($H20)=MONTH($I20), DAY($H20&gt;=$I20))), $H20&lt;&gt;"", $I20&lt;&gt;"")</formula>
    </cfRule>
  </conditionalFormatting>
  <conditionalFormatting sqref="H20">
    <cfRule type="expression" dxfId="11" priority="13">
      <formula>AND(OR(YEAR($H20)&gt;YEAR($I20), AND(YEAR($H20)=YEAR($I20), MONTH($H20)&gt;MONTH($I20)), AND(YEAR($H20)=YEAR($I20), MONTH($H20)=MONTH($I20), DAY($H20&gt;=$I20))), $H20&lt;&gt;"", $I20&lt;&gt;"")</formula>
    </cfRule>
  </conditionalFormatting>
  <conditionalFormatting sqref="I21">
    <cfRule type="expression" dxfId="10" priority="12">
      <formula>AND(OR(YEAR($H21)&gt;YEAR($I21), AND(YEAR($H21)=YEAR($I21), MONTH($H21)&gt;MONTH($I21)), AND(YEAR($H21)=YEAR($I21), MONTH($H21)=MONTH($I21), DAY($H21&gt;=$I21))), $H21&lt;&gt;"", $I21&lt;&gt;"")</formula>
    </cfRule>
  </conditionalFormatting>
  <conditionalFormatting sqref="H21">
    <cfRule type="expression" dxfId="9" priority="11">
      <formula>AND(OR(YEAR($H21)&gt;YEAR($I21), AND(YEAR($H21)=YEAR($I21), MONTH($H21)&gt;MONTH($I21)), AND(YEAR($H21)=YEAR($I21), MONTH($H21)=MONTH($I21), DAY($H21&gt;=$I21))), $H21&lt;&gt;"", $I21&lt;&gt;"")</formula>
    </cfRule>
  </conditionalFormatting>
  <conditionalFormatting sqref="I23">
    <cfRule type="expression" dxfId="8" priority="10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H23">
    <cfRule type="expression" dxfId="7" priority="9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I23">
    <cfRule type="expression" dxfId="6" priority="8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H23">
    <cfRule type="expression" dxfId="5" priority="7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I23">
    <cfRule type="expression" dxfId="4" priority="6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H23">
    <cfRule type="expression" dxfId="3" priority="5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I23">
    <cfRule type="expression" dxfId="2" priority="4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H23">
    <cfRule type="expression" dxfId="1" priority="3">
      <formula>AND(OR(YEAR($H23)&gt;YEAR($I23), AND(YEAR($H23)=YEAR($I23), MONTH($H23)&gt;MONTH($I23)), AND(YEAR($H23)=YEAR($I23), MONTH($H23)=MONTH($I23), DAY($H23&gt;=$I23))), $H23&lt;&gt;"", $I23&lt;&gt;"")</formula>
    </cfRule>
  </conditionalFormatting>
  <conditionalFormatting sqref="I22">
    <cfRule type="expression" dxfId="0" priority="2">
      <formula>AND(OR(YEAR($H22)&gt;YEAR($I22), AND(YEAR($H22)=YEAR($I22), MONTH($H22)&gt;MONTH($I22)), AND(YEAR($H22)=YEAR($I22), MONTH($H22)=MONTH($I22), DAY($H22&gt;=$I22))), $H22&lt;&gt;"", $I22&lt;&gt;"")</formula>
    </cfRule>
  </conditionalFormatting>
  <dataValidations count="7">
    <dataValidation type="list" showInputMessage="1" showErrorMessage="1" errorTitle="Incorrect Tender Times" error="This option is not allowed in this tender round._x000a__x000a_Please review the drop down options." promptTitle="Times for tender" prompt="Input the EFA blocks you'd like to tender in for" sqref="S19:S23 M19:M23 P19:P23">
      <formula1>EFA</formula1>
    </dataValidation>
    <dataValidation allowBlank="1" showInputMessage="1" errorTitle="Incorrect Tender Period" error="This tender period is not available in this tender round" sqref="J19:J23"/>
    <dataValidation type="whole" allowBlank="1" showInputMessage="1" showErrorMessage="1" errorTitle="Incorrect MW Volume" error="Please only submit whole MW volumes into this field." sqref="AN19:AO23 Y19:AB23 AD19:AD23 AG19:AG23 AI19:AI23">
      <formula1>0</formula1>
      <formula2>1000</formula2>
    </dataValidation>
    <dataValidation type="textLength" allowBlank="1" showInputMessage="1" showErrorMessage="1" errorTitle="Incorrect Input" error="Please only enter &quot;Yes&quot; if you are adding volume._x000a__x000a_If this is not applicable, leave blank." sqref="AJ19:AJ23">
      <formula1>1</formula1>
      <formula2>3</formula2>
    </dataValidation>
    <dataValidation type="textLength" allowBlank="1" showInputMessage="1" showErrorMessage="1" errorTitle="Incorrect Input" error="Please use letters to determine which bids are part of the all-or-nothing tender._x000a__x000a_E.g. A, A, A or B, B, B" sqref="AL19:AL23">
      <formula1>1</formula1>
      <formula2>1</formula2>
    </dataValidation>
    <dataValidation type="textLength" allowBlank="1" showInputMessage="1" showErrorMessage="1" errorTitle="Incorrect Input" error="Please only enter &quot;Yes&quot; or &quot;No&quot; if deemed applicable." sqref="X19:X23">
      <formula1>1</formula1>
      <formula2>3</formula2>
    </dataValidation>
    <dataValidation allowBlank="1" showInputMessage="1" showErrorMessage="1" errorTitle="Incorrect MW Volume" error="Please only submit whole MW volumes into this field." sqref="AC19:AC23 AE19:AF23 AH19:AH23"/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'C:\Users\andrew.rice\AppData\Local\Microsoft\Windows\Temporary Internet Files\Content.Outlook\VVCPF4ZE\[FFR_Zenobe.xlsm]Drop down boxes'!#REF!</xm:f>
          </x14:formula1>
          <xm:sqref>F19:F23</xm:sqref>
        </x14:dataValidation>
        <x14:dataValidation type="list" allowBlank="1" showInputMessage="1" showErrorMessage="1">
          <x14:formula1>
            <xm:f>IF($F13="TO connection",'C:\Users\andrew.rice\AppData\Local\Microsoft\Windows\Temporary Internet Files\Content.Outlook\VVCPF4ZE\[FFR_Zenobe.xlsm]Drop down boxes'!#REF!,IF($F13="DNO connection",'C:\Users\andrew.rice\AppData\Local\Microsoft\Windows\Temporary Internet Files\Content.Outlook\VVCPF4ZE\[FFR_Zenobe.xlsm]Drop down boxes'!#REF!,""))</xm:f>
          </x14:formula1>
          <xm:sqref>G13:G25</xm:sqref>
        </x14:dataValidation>
        <x14:dataValidation type="list" allowBlank="1" showInputMessage="1" showErrorMessage="1" errorTitle="Incorrect Tender Date" error="This option is not allowed in this tender round._x000a__x000a_Please review the drop down options.">
          <x14:formula1>
            <xm:f>'C:\Users\andrew.rice\AppData\Local\Microsoft\Windows\Temporary Internet Files\Content.Outlook\VVCPF4ZE\[FFR_Zenobe.xlsm]Drop down boxes'!#REF!</xm:f>
          </x14:formula1>
          <xm:sqref>H19:I23</xm:sqref>
        </x14:dataValidation>
        <x14:dataValidation type="list" allowBlank="1" showInputMessage="1" showErrorMessage="1" errorTitle="Incorrect Tender Times" error="This option is not allowed in this tender round._x000a__x000a_Please review the drop down options.">
          <x14:formula1>
            <xm:f>IF(AND(DAY($H19)=DAY(EOMONTH($H19,0)),WEEKDAY($H19,2)&lt;6),'C:\Users\andrew.rice\AppData\Local\Microsoft\Windows\Temporary Internet Files\Content.Outlook\VVCPF4ZE\[FFR_Zenobe.xlsm]Drop down boxes'!#REF!,EFA)</xm:f>
          </x14:formula1>
          <xm:sqref>L19:L23</xm:sqref>
        </x14:dataValidation>
        <x14:dataValidation type="list" allowBlank="1" showInputMessage="1" showErrorMessage="1" errorTitle="Incorrect Tender Times" error="This option is not allowed in this tender round._x000a__x000a_Please review the drop down options.">
          <x14:formula1>
            <xm:f>IF(AND(DAY($H19)=DAY(EOMONTH($H19,0)),WEEKDAY($H19,2)=6),'C:\Users\andrew.rice\AppData\Local\Microsoft\Windows\Temporary Internet Files\Content.Outlook\VVCPF4ZE\[FFR_Zenobe.xlsm]Drop down boxes'!#REF!,EFA)</xm:f>
          </x14:formula1>
          <xm:sqref>O19:O23</xm:sqref>
        </x14:dataValidation>
        <x14:dataValidation type="list" allowBlank="1" showInputMessage="1" showErrorMessage="1" errorTitle="Incorrect Tender Times" error="This option is not allowed in this tender round._x000a__x000a_Please review the drop down options.">
          <x14:formula1>
            <xm:f>IF(AND(DAY($H19)=DAY(EOMONTH($H19,0)),WEEKDAY($H19,2)=7),'C:\Users\andrew.rice\AppData\Local\Microsoft\Windows\Temporary Internet Files\Content.Outlook\VVCPF4ZE\[FFR_Zenobe.xlsm]Drop down boxes'!#REF!,EFA)</xm:f>
          </x14:formula1>
          <xm:sqref>R19:R23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Rice, Andrew</dc:creator>
  <cp:lastModifiedBy>Rice, Andrew</cp:lastModifiedBy>
  <dcterms:created xsi:type="dcterms:W3CDTF">2019-06-18T10:08:17Z</dcterms:created>
  <dcterms:modified xsi:type="dcterms:W3CDTF">2019-06-18T14:22:40Z</dcterms:modified>
</cp:coreProperties>
</file>