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7055" windowHeight="7545" tabRatio="346" activeTab="3"/>
  </bookViews>
  <sheets>
    <sheet name="SOGL" sheetId="2" r:id="rId1"/>
    <sheet name="Project Gantt" sheetId="1" state="hidden" r:id="rId2"/>
    <sheet name="EIF Dates" sheetId="4" state="hidden" r:id="rId3"/>
    <sheet name="KORRR" sheetId="5" r:id="rId4"/>
  </sheets>
  <definedNames>
    <definedName name="_xlnm._FilterDatabase" localSheetId="0" hidden="1">SOGL!$B$4:$K$213</definedName>
    <definedName name="_xlnm.Print_Area" localSheetId="1">'Project Gantt'!$A$1:$EO$74</definedName>
    <definedName name="_xlnm.Print_Area" localSheetId="0">SOGL!$B$1:$K$213</definedName>
    <definedName name="_xlnm.Print_Titles" localSheetId="1">'Project Gantt'!$1:$9</definedName>
    <definedName name="valuevx">42.314159</definedName>
    <definedName name="Z_5C11B616_35DD_4F1D_B6BA_35C693DFAD6B_.wvu.FilterData" localSheetId="0" hidden="1">SOGL!$A$4:$G$213</definedName>
    <definedName name="Z_5C11B616_35DD_4F1D_B6BA_35C693DFAD6B_.wvu.PrintArea" localSheetId="1" hidden="1">'Project Gantt'!$A$1:$EO$74</definedName>
    <definedName name="Z_5C11B616_35DD_4F1D_B6BA_35C693DFAD6B_.wvu.PrintTitles" localSheetId="1" hidden="1">'Project Gantt'!$1:$9</definedName>
    <definedName name="Z_5C11B616_35DD_4F1D_B6BA_35C693DFAD6B_.wvu.Rows" localSheetId="1" hidden="1">'Project Gantt'!$56:$60,'Project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definedName>
    <definedName name="Z_63C2440F_350B_41E8_B1D4_831F4CBBF476_.wvu.FilterData" localSheetId="0" hidden="1">SOGL!$A$4:$G$213</definedName>
    <definedName name="Z_63C2440F_350B_41E8_B1D4_831F4CBBF476_.wvu.PrintArea" localSheetId="1" hidden="1">'Project Gantt'!$A$1:$EO$74</definedName>
    <definedName name="Z_63C2440F_350B_41E8_B1D4_831F4CBBF476_.wvu.PrintTitles" localSheetId="1" hidden="1">'Project Gantt'!$1:$9</definedName>
    <definedName name="Z_63C2440F_350B_41E8_B1D4_831F4CBBF476_.wvu.Rows" localSheetId="1" hidden="1">'Project Gantt'!$56:$60,'Project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definedName>
    <definedName name="Z_63C2440F_350B_41E8_B1D4_831F4CBBF476_.wvu.Rows" localSheetId="0" hidden="1">SOGL!#REF!,SOGL!#REF!</definedName>
  </definedNames>
  <calcPr calcId="145621"/>
  <customWorkbookViews>
    <customWorkbookView name="Robert Selbie - Personal View" guid="{63C2440F-350B-41E8-B1D4-831F4CBBF476}" mergeInterval="0" personalView="1" maximized="1" windowWidth="1362" windowHeight="543" tabRatio="892" activeSheetId="2"/>
    <customWorkbookView name="National Grid - Personal View" guid="{5C11B616-35DD-4F1D-B6BA-35C693DFAD6B}" mergeInterval="0" personalView="1" maximized="1" windowWidth="1280" windowHeight="838" tabRatio="892" activeSheetId="2"/>
  </customWorkbookViews>
</workbook>
</file>

<file path=xl/calcChain.xml><?xml version="1.0" encoding="utf-8"?>
<calcChain xmlns="http://schemas.openxmlformats.org/spreadsheetml/2006/main">
  <c r="I213" i="2" l="1"/>
  <c r="I212" i="2"/>
  <c r="I211" i="2"/>
  <c r="I210" i="2"/>
  <c r="I209" i="2"/>
  <c r="I208" i="2"/>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22" i="1" l="1"/>
  <c r="BF28" i="1" l="1"/>
  <c r="K67" i="1" l="1"/>
  <c r="H67" i="1"/>
  <c r="K55" i="1"/>
  <c r="H55" i="1"/>
  <c r="H54" i="1" s="1"/>
  <c r="H53" i="1" s="1"/>
  <c r="J54" i="1"/>
  <c r="K47" i="1"/>
  <c r="H47" i="1"/>
  <c r="H32" i="1"/>
  <c r="K32" i="1"/>
  <c r="K28" i="1"/>
  <c r="H28" i="1"/>
  <c r="K21" i="1"/>
  <c r="H18" i="1"/>
  <c r="H21" i="1"/>
  <c r="K18" i="1"/>
  <c r="H17" i="1" l="1"/>
  <c r="I74" i="1" l="1"/>
  <c r="M74" i="1" s="1"/>
  <c r="L74" i="1" s="1"/>
  <c r="I73" i="1"/>
  <c r="M73" i="1" s="1"/>
  <c r="L73" i="1" s="1"/>
  <c r="I72" i="1"/>
  <c r="M72" i="1" s="1"/>
  <c r="L72" i="1" s="1"/>
  <c r="I71" i="1"/>
  <c r="M71" i="1" s="1"/>
  <c r="L71" i="1" s="1"/>
  <c r="I70" i="1"/>
  <c r="M70" i="1" s="1"/>
  <c r="L70" i="1" s="1"/>
  <c r="I69" i="1"/>
  <c r="M69" i="1" s="1"/>
  <c r="L69" i="1" s="1"/>
  <c r="I68" i="1"/>
  <c r="BN67" i="1"/>
  <c r="I66" i="1"/>
  <c r="M66" i="1" s="1"/>
  <c r="L66" i="1" s="1"/>
  <c r="I65" i="1"/>
  <c r="M65" i="1" s="1"/>
  <c r="L65" i="1" s="1"/>
  <c r="I64" i="1"/>
  <c r="M64" i="1" s="1"/>
  <c r="L64" i="1" s="1"/>
  <c r="I63" i="1"/>
  <c r="M63" i="1" s="1"/>
  <c r="L63" i="1" s="1"/>
  <c r="I62" i="1"/>
  <c r="M62" i="1" s="1"/>
  <c r="L62" i="1" s="1"/>
  <c r="I61" i="1"/>
  <c r="M61" i="1" s="1"/>
  <c r="L61" i="1" s="1"/>
  <c r="I60" i="1"/>
  <c r="M60" i="1" s="1"/>
  <c r="L60" i="1" s="1"/>
  <c r="I59" i="1"/>
  <c r="M59" i="1" s="1"/>
  <c r="L59" i="1" s="1"/>
  <c r="I58" i="1"/>
  <c r="M58" i="1" s="1"/>
  <c r="L58" i="1" s="1"/>
  <c r="I57" i="1"/>
  <c r="M57" i="1" s="1"/>
  <c r="L57" i="1" s="1"/>
  <c r="I56" i="1"/>
  <c r="K54" i="1"/>
  <c r="K53" i="1" s="1"/>
  <c r="I52" i="1"/>
  <c r="M52" i="1" s="1"/>
  <c r="L52" i="1" s="1"/>
  <c r="I51" i="1"/>
  <c r="M51" i="1" s="1"/>
  <c r="L51" i="1" s="1"/>
  <c r="I50" i="1"/>
  <c r="M50" i="1" s="1"/>
  <c r="L50" i="1" s="1"/>
  <c r="I49" i="1"/>
  <c r="M49" i="1" s="1"/>
  <c r="L49" i="1" s="1"/>
  <c r="I48" i="1"/>
  <c r="BJ47" i="1"/>
  <c r="I46" i="1"/>
  <c r="M46" i="1" s="1"/>
  <c r="L46" i="1" s="1"/>
  <c r="I45" i="1"/>
  <c r="M45" i="1" s="1"/>
  <c r="L45" i="1" s="1"/>
  <c r="I44" i="1"/>
  <c r="M44" i="1" s="1"/>
  <c r="L44" i="1" s="1"/>
  <c r="I43" i="1"/>
  <c r="M43" i="1" s="1"/>
  <c r="L43" i="1" s="1"/>
  <c r="I42" i="1"/>
  <c r="M42" i="1" s="1"/>
  <c r="L42" i="1" s="1"/>
  <c r="I41" i="1"/>
  <c r="M41" i="1" s="1"/>
  <c r="L41" i="1" s="1"/>
  <c r="I40" i="1"/>
  <c r="M40" i="1" s="1"/>
  <c r="L40" i="1" s="1"/>
  <c r="I39" i="1"/>
  <c r="M39" i="1" s="1"/>
  <c r="L39" i="1" s="1"/>
  <c r="I38" i="1"/>
  <c r="M38" i="1" s="1"/>
  <c r="L38" i="1" s="1"/>
  <c r="I37" i="1"/>
  <c r="M37" i="1" s="1"/>
  <c r="L37" i="1" s="1"/>
  <c r="I36" i="1"/>
  <c r="M36" i="1" s="1"/>
  <c r="L36" i="1" s="1"/>
  <c r="I35" i="1"/>
  <c r="M35" i="1" s="1"/>
  <c r="L35" i="1" s="1"/>
  <c r="I34" i="1"/>
  <c r="M34" i="1" s="1"/>
  <c r="L34" i="1" s="1"/>
  <c r="I33" i="1"/>
  <c r="BJ32" i="1"/>
  <c r="I31" i="1"/>
  <c r="M31" i="1" s="1"/>
  <c r="L31" i="1" s="1"/>
  <c r="I30" i="1"/>
  <c r="M30" i="1" s="1"/>
  <c r="L30" i="1" s="1"/>
  <c r="I29" i="1"/>
  <c r="I27" i="1"/>
  <c r="M27" i="1" s="1"/>
  <c r="L27" i="1" s="1"/>
  <c r="I26" i="1"/>
  <c r="M26" i="1" s="1"/>
  <c r="L26" i="1" s="1"/>
  <c r="I25" i="1"/>
  <c r="M25" i="1" s="1"/>
  <c r="L25" i="1" s="1"/>
  <c r="I24" i="1"/>
  <c r="M24" i="1" s="1"/>
  <c r="L24" i="1" s="1"/>
  <c r="I23" i="1"/>
  <c r="M23" i="1" s="1"/>
  <c r="L23" i="1" s="1"/>
  <c r="BF21" i="1"/>
  <c r="I20" i="1"/>
  <c r="I19" i="1"/>
  <c r="BH18" i="1"/>
  <c r="I16" i="1"/>
  <c r="M16" i="1" s="1"/>
  <c r="L16" i="1" s="1"/>
  <c r="I15" i="1"/>
  <c r="M15" i="1" s="1"/>
  <c r="L15" i="1" s="1"/>
  <c r="I14" i="1"/>
  <c r="M14" i="1" s="1"/>
  <c r="L14" i="1" s="1"/>
  <c r="I13" i="1"/>
  <c r="M13" i="1" s="1"/>
  <c r="L13" i="1" s="1"/>
  <c r="I12" i="1"/>
  <c r="M12" i="1" s="1"/>
  <c r="L12" i="1" s="1"/>
  <c r="I11" i="1"/>
  <c r="M11" i="1" s="1"/>
  <c r="L11" i="1" s="1"/>
  <c r="I10" i="1"/>
  <c r="M68" i="1" l="1"/>
  <c r="L68" i="1" s="1"/>
  <c r="I67" i="1"/>
  <c r="M48" i="1"/>
  <c r="L48" i="1" s="1"/>
  <c r="I47" i="1"/>
  <c r="M33" i="1"/>
  <c r="L33" i="1" s="1"/>
  <c r="I32" i="1"/>
  <c r="M29" i="1"/>
  <c r="L29" i="1" s="1"/>
  <c r="I28" i="1"/>
  <c r="M22" i="1"/>
  <c r="L22" i="1" s="1"/>
  <c r="I21" i="1"/>
  <c r="M19" i="1"/>
  <c r="L19" i="1" s="1"/>
  <c r="I18" i="1"/>
  <c r="M56" i="1"/>
  <c r="L56" i="1" s="1"/>
  <c r="I55" i="1"/>
  <c r="I54" i="1" s="1"/>
  <c r="BK53" i="1"/>
  <c r="M10" i="1"/>
  <c r="L10" i="1" s="1"/>
  <c r="K17" i="1"/>
  <c r="M20" i="1"/>
  <c r="L20" i="1" s="1"/>
  <c r="M54" i="1" l="1"/>
  <c r="L54" i="1" s="1"/>
  <c r="I53" i="1"/>
  <c r="I17" i="1" s="1"/>
  <c r="M55" i="1"/>
  <c r="L55" i="1" s="1"/>
  <c r="A10" i="1" l="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alcChain>
</file>

<file path=xl/comments1.xml><?xml version="1.0" encoding="utf-8"?>
<comments xmlns="http://schemas.openxmlformats.org/spreadsheetml/2006/main">
  <authors>
    <author>National Grid</author>
  </authors>
  <commentList>
    <comment ref="A3" authorId="0">
      <text>
        <r>
          <rPr>
            <b/>
            <sz val="9"/>
            <color indexed="81"/>
            <rFont val="Tahoma"/>
            <family val="2"/>
          </rPr>
          <t xml:space="preserve">Grouping details
(from left)
</t>
        </r>
        <r>
          <rPr>
            <sz val="9"/>
            <color indexed="81"/>
            <rFont val="Tahoma"/>
            <family val="2"/>
          </rPr>
          <t>1-Work Streams(WS)
2-TITLES
3-CHAPTERS(IONDEX VIEW)
4-SECTIONS
5-ARTICLES(ALL OPEN VIEW)</t>
        </r>
      </text>
    </comment>
    <comment ref="A4" authorId="0">
      <text>
        <r>
          <rPr>
            <b/>
            <u/>
            <sz val="9"/>
            <color indexed="81"/>
            <rFont val="Tahoma"/>
            <family val="2"/>
          </rPr>
          <t>*****PLEASE DO NOT CHANGE*****</t>
        </r>
        <r>
          <rPr>
            <sz val="9"/>
            <color indexed="81"/>
            <rFont val="Tahoma"/>
            <family val="2"/>
          </rPr>
          <t xml:space="preserve">
This column is used to re-order the ROWS if the filter function is used on this document and the original order has been changed. </t>
        </r>
      </text>
    </comment>
    <comment ref="C4" authorId="0">
      <text>
        <r>
          <rPr>
            <b/>
            <sz val="9"/>
            <color indexed="81"/>
            <rFont val="Tahoma"/>
            <family val="2"/>
          </rPr>
          <t>ZERO("0") is allcated for TITLES row.</t>
        </r>
      </text>
    </comment>
    <comment ref="D4" authorId="0">
      <text>
        <r>
          <rPr>
            <b/>
            <sz val="9"/>
            <color indexed="81"/>
            <rFont val="Tahoma"/>
            <family val="2"/>
          </rPr>
          <t>ZERO("0") is allcated for TITLES row.</t>
        </r>
      </text>
    </comment>
    <comment ref="E4" authorId="0">
      <text>
        <r>
          <rPr>
            <b/>
            <sz val="9"/>
            <color indexed="81"/>
            <rFont val="Tahoma"/>
            <family val="2"/>
          </rPr>
          <t>ZERO("0") is allcated for TITLES row.</t>
        </r>
      </text>
    </comment>
    <comment ref="F4" authorId="0">
      <text>
        <r>
          <rPr>
            <b/>
            <sz val="9"/>
            <color indexed="81"/>
            <rFont val="Tahoma"/>
            <family val="2"/>
          </rPr>
          <t xml:space="preserve">ZERO("0") is allcated for TITLES row.
</t>
        </r>
      </text>
    </comment>
  </commentList>
</comments>
</file>

<file path=xl/comments2.xml><?xml version="1.0" encoding="utf-8"?>
<comments xmlns="http://schemas.openxmlformats.org/spreadsheetml/2006/main">
  <authors>
    <author>National Grid</author>
  </authors>
  <commentList>
    <comment ref="A9" authorId="0">
      <text>
        <r>
          <rPr>
            <b/>
            <sz val="9"/>
            <color indexed="81"/>
            <rFont val="Tahoma"/>
            <family val="2"/>
          </rPr>
          <t xml:space="preserve">ID - Task Number
</t>
        </r>
        <r>
          <rPr>
            <sz val="9"/>
            <color indexed="81"/>
            <rFont val="Tahoma"/>
            <family val="2"/>
          </rPr>
          <t>Level 1: 1, 2, 3, ...
Level 2: 1.1, 1.2, 1.3, ...
Level 3: 1.1.1, 1.1.2, 1.1.3, …
The WBS uses a formula to control the numbering, but the formulas are different for different levels. When you add rows, you need to use th etemaplte located at the bottom of this document.</t>
        </r>
      </text>
    </comment>
    <comment ref="B9" authorId="0">
      <text>
        <r>
          <rPr>
            <b/>
            <sz val="9"/>
            <color indexed="81"/>
            <rFont val="Tahoma"/>
            <family val="2"/>
          </rPr>
          <t xml:space="preserve">Work stream - Task Name
</t>
        </r>
        <r>
          <rPr>
            <sz val="9"/>
            <color indexed="81"/>
            <rFont val="Tahoma"/>
            <family val="2"/>
          </rPr>
          <t xml:space="preserve">
Enter the name of each task and sub-task. Use indents for sub-tasks.</t>
        </r>
      </text>
    </comment>
    <comment ref="C9" authorId="0">
      <text>
        <r>
          <rPr>
            <b/>
            <sz val="9"/>
            <color indexed="81"/>
            <rFont val="Tahoma"/>
            <family val="2"/>
          </rPr>
          <t>Task Lead</t>
        </r>
        <r>
          <rPr>
            <sz val="9"/>
            <color indexed="81"/>
            <rFont val="Tahoma"/>
            <family val="2"/>
          </rPr>
          <t xml:space="preserve">
Enter the name of the Task Lead in this column.
Preferbly with the percetage allocation
</t>
        </r>
      </text>
    </comment>
    <comment ref="E9" authorId="0">
      <text>
        <r>
          <rPr>
            <b/>
            <sz val="9"/>
            <color indexed="81"/>
            <rFont val="Tahoma"/>
            <family val="2"/>
          </rPr>
          <t xml:space="preserve">Dependencies
</t>
        </r>
        <r>
          <rPr>
            <sz val="9"/>
            <color indexed="81"/>
            <rFont val="Tahoma"/>
            <family val="2"/>
          </rPr>
          <t xml:space="preserve">Insert Task ID number which has dependencies against.
</t>
        </r>
      </text>
    </comment>
    <comment ref="F9" authorId="0">
      <text>
        <r>
          <rPr>
            <b/>
            <sz val="9"/>
            <color indexed="81"/>
            <rFont val="Tahoma"/>
            <family val="2"/>
          </rPr>
          <t>Articles:</t>
        </r>
        <r>
          <rPr>
            <sz val="9"/>
            <color indexed="81"/>
            <rFont val="Tahoma"/>
            <family val="2"/>
          </rPr>
          <t xml:space="preserve"> Articles against the document. 
Article Number(section)
XX(Y) ie. 12(3)
</t>
        </r>
      </text>
    </comment>
    <comment ref="H9" authorId="0">
      <text>
        <r>
          <rPr>
            <b/>
            <sz val="9"/>
            <color indexed="81"/>
            <rFont val="Tahoma"/>
            <family val="2"/>
          </rPr>
          <t>Task Start Date</t>
        </r>
      </text>
    </comment>
    <comment ref="I9" authorId="0">
      <text>
        <r>
          <rPr>
            <b/>
            <sz val="9"/>
            <color indexed="81"/>
            <rFont val="Tahoma"/>
            <family val="2"/>
          </rPr>
          <t>Task End Date</t>
        </r>
      </text>
    </comment>
    <comment ref="J9" authorId="0">
      <text>
        <r>
          <rPr>
            <b/>
            <sz val="9"/>
            <color indexed="81"/>
            <rFont val="Tahoma"/>
            <family val="2"/>
          </rPr>
          <t xml:space="preserve">Manual Input - </t>
        </r>
        <r>
          <rPr>
            <sz val="9"/>
            <color indexed="81"/>
            <rFont val="Tahoma"/>
            <family val="2"/>
          </rPr>
          <t>How Many days(including weekends). This will determin the END DATE.</t>
        </r>
      </text>
    </comment>
    <comment ref="K9" authorId="0">
      <text>
        <r>
          <rPr>
            <b/>
            <sz val="9"/>
            <color indexed="81"/>
            <rFont val="Tahoma"/>
            <family val="2"/>
          </rPr>
          <t xml:space="preserve">% Completed
</t>
        </r>
        <r>
          <rPr>
            <sz val="9"/>
            <color indexed="81"/>
            <rFont val="Tahoma"/>
            <family val="2"/>
          </rPr>
          <t xml:space="preserve">This is a manual input. Once you enter the percentage progressed/completed, the GREY bar will appear. 
</t>
        </r>
      </text>
    </comment>
    <comment ref="L9" authorId="0">
      <text>
        <r>
          <rPr>
            <b/>
            <sz val="9"/>
            <color indexed="81"/>
            <rFont val="Tahoma"/>
            <family val="2"/>
          </rPr>
          <t>Calculation</t>
        </r>
        <r>
          <rPr>
            <sz val="9"/>
            <color indexed="81"/>
            <rFont val="Tahoma"/>
            <family val="2"/>
          </rPr>
          <t xml:space="preserve"> for number of Working Weeks from "Cal.Days"
</t>
        </r>
      </text>
    </comment>
    <comment ref="M9" authorId="0">
      <text>
        <r>
          <rPr>
            <b/>
            <sz val="9"/>
            <color indexed="81"/>
            <rFont val="Tahoma"/>
            <family val="2"/>
          </rPr>
          <t>Calculation</t>
        </r>
        <r>
          <rPr>
            <sz val="9"/>
            <color indexed="81"/>
            <rFont val="Tahoma"/>
            <family val="2"/>
          </rPr>
          <t xml:space="preserve"> for number of Working Days from "Cal.Days".
(Excluding Weekends)
</t>
        </r>
      </text>
    </comment>
  </commentList>
</comments>
</file>

<file path=xl/sharedStrings.xml><?xml version="1.0" encoding="utf-8"?>
<sst xmlns="http://schemas.openxmlformats.org/spreadsheetml/2006/main" count="2550" uniqueCount="889">
  <si>
    <t>Dependencies</t>
  </si>
  <si>
    <t>Start</t>
  </si>
  <si>
    <t>End</t>
  </si>
  <si>
    <t>Cal. Days</t>
  </si>
  <si>
    <t>%
Done</t>
  </si>
  <si>
    <t>Work Weeks</t>
  </si>
  <si>
    <t>Work Days</t>
  </si>
  <si>
    <t>Balancing</t>
  </si>
  <si>
    <t>[ID #]</t>
  </si>
  <si>
    <t>NRA Approval</t>
  </si>
  <si>
    <t>TBC</t>
  </si>
  <si>
    <t>John Young</t>
  </si>
  <si>
    <t>1st Half</t>
  </si>
  <si>
    <t>2nd Half</t>
  </si>
  <si>
    <t>Proposal Development</t>
  </si>
  <si>
    <t>Implementation</t>
  </si>
  <si>
    <t>Consultation</t>
  </si>
  <si>
    <t>-</t>
  </si>
  <si>
    <t>TSOs develop first report</t>
  </si>
  <si>
    <t>Work stream</t>
  </si>
  <si>
    <t>GENERAL PROVISIONS</t>
  </si>
  <si>
    <t>Data Exchange</t>
  </si>
  <si>
    <t>Reserve Providers</t>
  </si>
  <si>
    <t>Planning &amp; Scheduling</t>
  </si>
  <si>
    <t>LFCR</t>
  </si>
  <si>
    <t>Modification Approval</t>
  </si>
  <si>
    <t>Operational Security</t>
  </si>
  <si>
    <t>LFCR TITLE 2 - Frequency Quality Parameters</t>
  </si>
  <si>
    <t>Ref Art 72 - Exchange data with all other TSOs to the extent that it is necessary for carrying out the operational security analysis</t>
  </si>
  <si>
    <t>EIF</t>
  </si>
  <si>
    <t>Current Month</t>
  </si>
  <si>
    <t>Task Schedule</t>
  </si>
  <si>
    <t>EIF Dates</t>
  </si>
  <si>
    <t>Key:</t>
  </si>
  <si>
    <t>Operational Practices (TBC)</t>
  </si>
  <si>
    <t>Monitoring</t>
  </si>
  <si>
    <t>Emergency Restoration(TBC)</t>
  </si>
  <si>
    <t>Training Plan</t>
  </si>
  <si>
    <t>Resource Identification</t>
  </si>
  <si>
    <t>Communication</t>
  </si>
  <si>
    <t>Compliance Testing</t>
  </si>
  <si>
    <t>System Operation
(TSOG &amp; ER)</t>
  </si>
  <si>
    <t>Common Grid Model
(CGM)</t>
  </si>
  <si>
    <t>Lead &amp; Resource</t>
  </si>
  <si>
    <t>Work Stream</t>
  </si>
  <si>
    <t>Officaly confirmed?</t>
  </si>
  <si>
    <t>When was it confirmed?</t>
  </si>
  <si>
    <t>Tools and Communication [EIF+60]</t>
  </si>
  <si>
    <t>Capacity Calculation
(CACM)</t>
  </si>
  <si>
    <t>Capacity Calculation
(FCA)</t>
  </si>
  <si>
    <t>System Operation
(TSOG)</t>
  </si>
  <si>
    <t>System Operation
(ER)</t>
  </si>
  <si>
    <t>Yes</t>
  </si>
  <si>
    <t>Grid Connection Code
(RfG)</t>
  </si>
  <si>
    <t>Grid Connection Code
(HVDC)</t>
  </si>
  <si>
    <t>No</t>
  </si>
  <si>
    <t>(Modification Approval)</t>
  </si>
  <si>
    <t>Other Tasks</t>
  </si>
  <si>
    <t>SUB Task Schedule</t>
  </si>
  <si>
    <t>SUB SUB Task Schedule</t>
  </si>
  <si>
    <t>Proposal Development/
Consultation</t>
  </si>
  <si>
    <t>Completed Task</t>
  </si>
  <si>
    <t>NRA Approval/Approval</t>
  </si>
  <si>
    <t>OS TITLE 1 - Operational Security Requirements</t>
  </si>
  <si>
    <t>OS TITLE 3 - Compliance</t>
  </si>
  <si>
    <t>OP TITLE 3 - Procedure for handling forced outages</t>
  </si>
  <si>
    <t>OP TITLE 5 - Ancillary Services</t>
  </si>
  <si>
    <t>OP TITLE 6 - Scheduling</t>
  </si>
  <si>
    <t>4.1.1</t>
  </si>
  <si>
    <t>CONFIRMED EIF Dates</t>
  </si>
  <si>
    <t>CODE MODs</t>
  </si>
  <si>
    <t>Mod assessment</t>
  </si>
  <si>
    <t>Raise Mod</t>
  </si>
  <si>
    <t>Mod Approval</t>
  </si>
  <si>
    <t>Mod Assessment</t>
  </si>
  <si>
    <t xml:space="preserve"> </t>
  </si>
  <si>
    <t>("Rreport to Authority" folloby "Modification Approval", Then "All TSOs shall define a harmonised data format for data exchange")</t>
  </si>
  <si>
    <t>("Rreport to Authority" folloby "Modification Approval")</t>
  </si>
  <si>
    <t>Updates of year-ahead individual and comgrid models [EIF+18m]</t>
  </si>
  <si>
    <t>Modification Approval (GB code)</t>
  </si>
  <si>
    <t>4.2.1/4.2.2/4.2.3/4.2.4/4.2.5</t>
  </si>
  <si>
    <t>4.3.1/4.3.2</t>
  </si>
  <si>
    <t>all</t>
  </si>
  <si>
    <t>Operational security analysis [EIF+12m]</t>
  </si>
  <si>
    <t>Availability Plans [EIF+12m]</t>
  </si>
  <si>
    <t>Com Grid Model building [EIF+21m]</t>
  </si>
  <si>
    <t>Agree on key organisational requirements, roles and responsibilities in relation to data exchange [EIF+6m]</t>
  </si>
  <si>
    <t>(Modification change &amp; approval)</t>
  </si>
  <si>
    <t>IMP</t>
  </si>
  <si>
    <t>Implementation &amp; Testing</t>
  </si>
  <si>
    <t>(IMP)</t>
  </si>
  <si>
    <t>Articles</t>
  </si>
  <si>
    <t>Regional design of long-term transmission rights</t>
  </si>
  <si>
    <t>Nomination procedures for physical transmission rights</t>
  </si>
  <si>
    <t xml:space="preserve">Fallback </t>
  </si>
  <si>
    <t>SAP requirements</t>
  </si>
  <si>
    <t>SAP costs</t>
  </si>
  <si>
    <t>TSOs Dev</t>
  </si>
  <si>
    <t>TSO</t>
  </si>
  <si>
    <t>TSOs develop - Timing unclear in FCA</t>
  </si>
  <si>
    <t>TSOs Develop</t>
  </si>
  <si>
    <t>SAP estabilshment (Single Allocation Platform)</t>
  </si>
  <si>
    <t>Hermonised Allocation Rules(HAR)</t>
  </si>
  <si>
    <t>3.6.5</t>
  </si>
  <si>
    <t>Define Data Exchange Scope [EIF+18m]</t>
  </si>
  <si>
    <t>Scheduled &amp; Structural Data Exchange [EIF+18m]</t>
  </si>
  <si>
    <t>Real time Data Exchange [EIF+18m]</t>
  </si>
  <si>
    <t>Define reserve technical requirements [EIF+12m]</t>
  </si>
  <si>
    <t>Pre-Qualification of Reserves Process (JY??) [EIF+12m]</t>
  </si>
  <si>
    <t>OP Contingency analysis and handling (=6months NRA Approval) [EIF+12m]</t>
  </si>
  <si>
    <t>Methodology for assessing relevance of assets. [EIF+12m]</t>
  </si>
  <si>
    <t>Regional Security Coordination(NRA Approval 75 +3months) [EIF+19m]</t>
  </si>
  <si>
    <t>Proposal for Regional Operational Security Coordination [EIF+21]</t>
  </si>
  <si>
    <t>Lists of relevant generating modules and relevant facilities [EIF+21]</t>
  </si>
  <si>
    <t>Lists of relevant grid elements [EIF+21]</t>
  </si>
  <si>
    <t>Year Ahead Availability plans [EIF+24m]</t>
  </si>
  <si>
    <t>Procedure for handling forced outages [EIF+24m]</t>
  </si>
  <si>
    <t>Adequacy Analysis [EIF+24m]</t>
  </si>
  <si>
    <t>ENTSO-E Operational Planning Data Environment [EIF+24m]</t>
  </si>
  <si>
    <t>Process Structure [EIF+4m] (Check with JY Code Mapping)</t>
  </si>
  <si>
    <t>LFCR - Opearational Agreement [EIF+12m]</t>
  </si>
  <si>
    <t>Automatic and manual frequency restoration process implementation [EIF+24m]</t>
  </si>
  <si>
    <t>OS - Business continuity plan [EIF+18m]</t>
  </si>
  <si>
    <t>Training plan [EIF+18m]</t>
  </si>
  <si>
    <t>Dynamic stability study [EIF+24m]</t>
  </si>
  <si>
    <t>Define minimum required inertia by 6months following study in Art 39a [EIF+30m]</t>
  </si>
  <si>
    <t>Emergency Restoration [EIF+12]</t>
  </si>
  <si>
    <t>Restoration Plan [EIF+12]</t>
  </si>
  <si>
    <t>System Defence Plan [EIF+12]</t>
  </si>
  <si>
    <t>Defence System Implementation [EIF+24]</t>
  </si>
  <si>
    <t>Automatic under-frequency control scheme [EIF+60]</t>
  </si>
  <si>
    <t>Project EU Elec - Work Stream Plan</t>
  </si>
  <si>
    <t>Title</t>
  </si>
  <si>
    <t>Chapter</t>
  </si>
  <si>
    <t>Article</t>
  </si>
  <si>
    <t>X</t>
  </si>
  <si>
    <t>1. The exchange and provision of data and information pursuant to this Title shall reflect, to the extent possible, the real and forecasted situation of the transmission system.</t>
  </si>
  <si>
    <t>2.                       Each TSO shall be responsible for providing and using high quality data and information.</t>
  </si>
  <si>
    <t>3. Each TSO shall gather the following information about its observability area and shall exchange this data with all other TSOs to the extent that it is necessary for carrying out the operational security analysis in accordance with Article 72:</t>
  </si>
  <si>
    <t>(a)          generation;</t>
  </si>
  <si>
    <t>(b)          consumption;</t>
  </si>
  <si>
    <t>(c)          schedules;</t>
  </si>
  <si>
    <t>(d)         balance positions;</t>
  </si>
  <si>
    <t>(e)          planned outages and substation topologies; and</t>
  </si>
  <si>
    <t>(f)           forecasts.</t>
  </si>
  <si>
    <t>5.                       In coordination with the DSOs and SGUs, each TSO shall determine the applicability and scope of the data exchange based on the following categories:</t>
  </si>
  <si>
    <t>(a)          structural data in accordance with Article 48;</t>
  </si>
  <si>
    <t>(b)          scheduling and forecast data in accordance with Article 49;</t>
  </si>
  <si>
    <t>(d)         provisions in accordance with Article 47, 51, Article 52 and Article 53.</t>
  </si>
  <si>
    <t xml:space="preserve">6. By 6 months after entry into force of this Regulation, all TSOs shall jointly agree on key organisational requirements, roles and responsibilities in relation to data exchange. Those organisational requirements, roles and responsibilities shall take into account and complement where necessary the operational conditions of the generation and load data methodology developed in accordance with Article 16 of Regulation (EU) No 2015/1222. They shall apply to all data exchange provisions in this Title and shall include organisational requirements, roles and responsibilities for the following elements: </t>
  </si>
  <si>
    <t>(a)          obligations for TSOs to communicate without delay to all neighbouring TSOs any changes in the protection settings, thermal limits and technical capacities at the interconnectors between their control areas;</t>
  </si>
  <si>
    <t>(f) the time stamping and frequency of delivery of the data and information to be provided by DSOs and SGUs, to be used by TSOs in the different timescales. The frequency of information exchanges for real-time data, scheduled data and update of structural data shall be defined; and</t>
  </si>
  <si>
    <t>The organisational requirements, roles and responsibilities shall be published by ENTSO for Electricity.</t>
  </si>
  <si>
    <t>7. By 18 months after entry into force of this Regulation, each TSO shall agree with the relevant DSOs on effective, efficient and proportional processes for providing and managing data exchanges between them, including, where required for efficient network operation, the provision of data related to distribution systems and SGUs. Without prejudice to the provisions of paragraph 6(g), each TSO shall agree with the relevant DSOs on the format for the data exchange.</t>
  </si>
  <si>
    <t>9. Each TSO shall agree with the transmission-connected DSOs on the scope of additional information to be exchanged between them concerning commissioned network installations.</t>
  </si>
  <si>
    <t>10. DSOs with a connection point to a transmission system shall be entitled to receive the relevant structural, scheduled and real-time information from the relevant TSOs and to gather the relevant structural, scheduled and real-time information from the neighbouring DSOs. Neighbouring DSOs shall determine, in a coordinated manner, the scope of information that may be exchanged.</t>
  </si>
  <si>
    <t>1.                       Neighbouring TSOs shall exchange at least the following structural information related to the observability area:</t>
  </si>
  <si>
    <t>(a) the regular topology of substations and other relevant data, by voltage level;</t>
  </si>
  <si>
    <t>(b)          technical data on transmission lines;</t>
  </si>
  <si>
    <t>(c)          technical data on transformers connecting the DSOs, SGUs which are demand facilities and generators’ block-transformers of SGUs which are power generating facilities;</t>
  </si>
  <si>
    <t>(d)         the maximum and minimum active and reactive power of SGUs which are power generating modules;</t>
  </si>
  <si>
    <t>(e)          technical data on phase-shifting transformers;</t>
  </si>
  <si>
    <t>(f)           technical data on HVDC systems;</t>
  </si>
  <si>
    <t>(h)          operational security limits defined by each TSO according to Article 25.</t>
  </si>
  <si>
    <t>3.                       To coordinate their operational security analysis and to establish the common grid model in accordance with Article 67, Article 68, Article 69 and Article 70, each TSO shall exchange, with at least all other TSOs from the same synchronous area, at least the following data:</t>
  </si>
  <si>
    <t xml:space="preserve">(b) a model or an equivalent of the transmission system with voltage below 220 kV with significant impact on its own transmission system; </t>
  </si>
  <si>
    <t>(c)          the thermal limits of the transmission system elements; and</t>
  </si>
  <si>
    <t>4.                       To coordinate the dynamic stability assessments pursuant to Article 38(2) and (4), and to carry them out, each TSO shall exchange with the other TSOs of the same synchronous area or of its relevant part the following data:</t>
  </si>
  <si>
    <t xml:space="preserve">(a)          data concerning SGUs which are power generating modules relating to, but not limited to: </t>
  </si>
  <si>
    <t>(i) electrical parameters of the alternator suitable for the dynamic stability assessment, including total inertia;</t>
  </si>
  <si>
    <t>(ii) protection models;</t>
  </si>
  <si>
    <t xml:space="preserve">(iii) alternator and prime mover; </t>
  </si>
  <si>
    <t>(iv) step-up transformer description;</t>
  </si>
  <si>
    <t>(v) minimum and maximum reactive power;</t>
  </si>
  <si>
    <t xml:space="preserve">(c) the data concerning HVDC systems and FACTS devices on the dynamic models of the system or the device and its associated regulation suitable for large disturbances. </t>
  </si>
  <si>
    <t xml:space="preserve">1.                       In accordance with Articles 18 and 19, each TSO shall exchange with the other TSOs of the same synchronous area the following data on the system state of its transmission system using the IT tool for real-time data exchange at pan-European level as provided by ENTSO for Electricity: </t>
  </si>
  <si>
    <t>(a)          frequency;</t>
  </si>
  <si>
    <t>(b)          frequency restoration control error;</t>
  </si>
  <si>
    <t>(d)         aggregated generation infeed;</t>
  </si>
  <si>
    <t>(e)          system state in accordance with Article 18;</t>
  </si>
  <si>
    <t>(f) setpoint of the load-frequency controller; and</t>
  </si>
  <si>
    <t xml:space="preserve">(a)          actual substation topology; </t>
  </si>
  <si>
    <t>(b)          active and reactive power in line bay, including transmission, distribution and lines connecting SGUs;</t>
  </si>
  <si>
    <t>(d)         active and reactive power in power generating facility bay;</t>
  </si>
  <si>
    <t>(e)          regulating positions of transformers, including phase-shifting transformers;</t>
  </si>
  <si>
    <t>(f)           measured or estimated busbar voltage;</t>
  </si>
  <si>
    <t>(g)          reactive power in reactor and capacitor bay or from a static VAR compensator; and</t>
  </si>
  <si>
    <t>(h)          restrictions on active and reactive power supply capabilities with respect to the observability area.</t>
  </si>
  <si>
    <t>3.                       Each TSO shall have the right to request the TSOs from its observability area to provide real-time snapshots of state estimated data from that TSO’s control area if that is relevant for the operational security of the transmission system of the requesting TSO.</t>
  </si>
  <si>
    <t>2. If a TSO considers that a non-transmission-connected distribution system has a significant influence in terms of voltage, power flows or other electrical parameters for the representation of the transmission system's behaviour, such distribution system shall be defined by the TSO as being part of the observability area in accordance with Article 75.</t>
  </si>
  <si>
    <t>3.                       The structural information related to the observability area referred to in paragraphs 1 and 2 provided by each DSO to the TSO shall include at least:</t>
  </si>
  <si>
    <t>(a)          substations by voltage;</t>
  </si>
  <si>
    <t>(b)          lines that connect the substations referred to in point (a);</t>
  </si>
  <si>
    <t>(c)          transformers from the substations referred to in point (a);</t>
  </si>
  <si>
    <t>(d)         SGUs; and</t>
  </si>
  <si>
    <t>4.                       Each transmission-connected DSO shall provide the TSO with an update of the structural information in accordance with paragraph 3 at least every six months.</t>
  </si>
  <si>
    <t xml:space="preserve">Unless otherwise provided by the TSO, each DSO shall provide its TSO, in real-time, the information related to the observability area of the TSO as referred to in Article 43(1) and (2), including: </t>
  </si>
  <si>
    <t>(a)          the actual substation topology;</t>
  </si>
  <si>
    <t>(b)          the active and reactive power in line bay;</t>
  </si>
  <si>
    <t>(c)          the active and reactive power in transformer bay;</t>
  </si>
  <si>
    <t>(d)         the active and reactive power injection in power generating facility bay;</t>
  </si>
  <si>
    <t>(e) the tap positions of transformers connected to the transmission system;</t>
  </si>
  <si>
    <t>(f)           the busbar voltages;</t>
  </si>
  <si>
    <t>(g)          the reactive power in reactor and capacitor bay;</t>
  </si>
  <si>
    <t>(h)          the best available data for aggregated generation per primary energy source in the DSO area; and</t>
  </si>
  <si>
    <t>(i)            the best available data for aggregated consumption in the DSO area.</t>
  </si>
  <si>
    <t>1.                       Each SGU which is a power generating facility owner of a type D power generating module connected to the transmission system shall provide the TSO with at least the following data:</t>
  </si>
  <si>
    <t>(a)          general data of the power generating module, including installed capacity and primary energy source;</t>
  </si>
  <si>
    <t>(b)          turbine and power generating facility data including time for cold and warm start;</t>
  </si>
  <si>
    <t>(d)         power generating facility transformer data;</t>
  </si>
  <si>
    <t>(e)          FCR data of power generating modules offering or providing that service, in accordance with Article 154;</t>
  </si>
  <si>
    <t>(f)           FRR data of power generating modules offering or providing that service, in accordance with Article 158;</t>
  </si>
  <si>
    <t>(i)            data and models necessary for performing dynamic simulation;</t>
  </si>
  <si>
    <t xml:space="preserve">(j)            protection data; </t>
  </si>
  <si>
    <t>(k) data necessary for determining the costs of remedial actions in accordance with Article 78(1)(b); where a TSO makes use of market based mechanisms in line with Article 4(2)(d), the provision of prices to be paid by the TSO shall be considered sufficient;</t>
  </si>
  <si>
    <t>(l)            voltage and reactive power control capability.</t>
  </si>
  <si>
    <t>2.                       Each SGU which is a power generating facility owner of a type B or a type C power generating module connected to the transmission system shall provide the TSO with at least the following data:</t>
  </si>
  <si>
    <t>(c)          FCR data according to the definition and requirements of the Article 173 for power generating modules offering or providing that service;</t>
  </si>
  <si>
    <t>(d)         FRR data for power generating modules that offer or provide that service;</t>
  </si>
  <si>
    <t>(e)          RR data for power generating modules that offer or provide that service;</t>
  </si>
  <si>
    <t>(f)           protection data;</t>
  </si>
  <si>
    <t xml:space="preserve">(g)          reactive power control capability; </t>
  </si>
  <si>
    <t>(h) data necessary for determining the costs of remedial actions in accordance with Article 78(1)(b); where a TSO makes use of market based mechanisms in line with Article 4 (2) d), the provision of prices to be paid by the TSO shall be considered sufficient;</t>
  </si>
  <si>
    <t>(i)            data necessary for performing dynamic stability assessment according to Article 38.</t>
  </si>
  <si>
    <t>3.                       A TSO may request the power generating facility owner of a power generating module connected to the transmission system to provide further data where appropriate for operational security analysis in accordance with Title 2 of Part III.</t>
  </si>
  <si>
    <t>4.                       Each HVDC system owner or interconnector owner shall provide the TSO with the following data regarding the HVDC system or interconnector:</t>
  </si>
  <si>
    <t>(a)          nameplate data of the installation;</t>
  </si>
  <si>
    <t>(b)          transformers data;</t>
  </si>
  <si>
    <t>(c)          data on filters and filter banks;</t>
  </si>
  <si>
    <t>(e)          active power control capability;</t>
  </si>
  <si>
    <t>(f)           reactive power and voltage control capability;</t>
  </si>
  <si>
    <t>(g) active or reactive operational mode prioritization, if existing;</t>
  </si>
  <si>
    <t>(h)          frequency response capability;</t>
  </si>
  <si>
    <t>(i)            dynamic models for dynamic simulation;</t>
  </si>
  <si>
    <t>(j)            protection data; and</t>
  </si>
  <si>
    <t>(k)          fault-ride-through capability.</t>
  </si>
  <si>
    <t>5.                       Each AC interconnector owner shall provide the TSO with at least the following data:</t>
  </si>
  <si>
    <t xml:space="preserve">(b)          electrical parameters; </t>
  </si>
  <si>
    <t>(c)          associated protections.</t>
  </si>
  <si>
    <t xml:space="preserve">1.                       Each SGU which is a power generating facility owner of a type B, C or D power generating module connected to the transmission system shall provide the TSO with at least the following data: </t>
  </si>
  <si>
    <t xml:space="preserve">(a)          active power output and active power reserves amount and availability, on a day-ahead and intra-day basis; </t>
  </si>
  <si>
    <t>(c) any forecasted restriction in the reactive power control capability; and</t>
  </si>
  <si>
    <t>(d)         as an exception to points (a) and (b), in regions with a central dispatch system, data requested by the TSO for the preparation of its active power output schedule.</t>
  </si>
  <si>
    <t>2.                       Each HVDC system operator shall provide the TSOs with at least the following data:</t>
  </si>
  <si>
    <t>(a)          active power schedule and availability on a day-ahead and intra-day basis;</t>
  </si>
  <si>
    <t>(b)          without delay its scheduled unavailability or active power restriction; and</t>
  </si>
  <si>
    <t>(c)          any forecast restriction in the reactive power or voltage control capability.</t>
  </si>
  <si>
    <t>3.                       Each AC interconnector or line operator shall provide its scheduled unavailability or active power restriction data to the TSOs.</t>
  </si>
  <si>
    <t>1.                       Unless otherwise provided by the TSO, each significant grid user which is a power generating facility owner of type B, C or D power generating module shall provide the TSO, in real-time, at least the following data:</t>
  </si>
  <si>
    <t>(a)          position of the circuit breakers at the connection point or another point of interaction agreed with the TSO;</t>
  </si>
  <si>
    <t>(b)          active and reactive power at the connection point or another point of interaction agreed with the TSO; and</t>
  </si>
  <si>
    <t>(c)          in the case of power generating facility with consumption other than auxiliary consumption net active and reactive power.</t>
  </si>
  <si>
    <t>2.                       Each HVDC system or AC interconnector owner shall provide, in real-time, at least the following data regarding the connection point of the HVDC system or AC interconnector to the TSOs:</t>
  </si>
  <si>
    <t>(a)          position of the circuit breakers;</t>
  </si>
  <si>
    <t>(b)          operational status; and</t>
  </si>
  <si>
    <t>(c)          active and reactive power.</t>
  </si>
  <si>
    <t>1. Unless otherwise provided by the TSO, each power generating facility owner of a power generating module which is a SGU pursuant to Article 2(1)(a) and by aggregation of the SGUs pursuant to Article 2(1)(e) connected to the distribution system shall provide at least the following data to the TSO and to the DSO to which it has a connection point:</t>
  </si>
  <si>
    <t>(a)          general data of the power generating module, including installed capacity and primary energy source or fuel type;</t>
  </si>
  <si>
    <t>(b) FCR data according to the definition and requirements of Article 173 for power generating facilities offering or providing the FCR service;</t>
  </si>
  <si>
    <t>(c)          FRR data for power generating facilities offering or providing the FRR service;</t>
  </si>
  <si>
    <t>(e)          protection data;</t>
  </si>
  <si>
    <t>(f)           reactive power control capability;</t>
  </si>
  <si>
    <t>(g)          capability of remote access to the circuit breaker;</t>
  </si>
  <si>
    <t>(i)            voltage level and location of each power generating module.</t>
  </si>
  <si>
    <t xml:space="preserve">2. Each power generating facility owner of a power generating module which is a SGU in accordance with Article 2(1)(a) and 2(1)(e)  shall inform the TSO and the DSO to which it has a connection point, within the agreed time and not later than the first commissioning or any changes to the existing installation, about any change in the scope and the contents of the data listed in paragraph 1. </t>
  </si>
  <si>
    <t xml:space="preserve">Unless otherwise provided by the TSO, each power generating facility owner of a power generating module which is a SGU in accordance with Article 2(1)(a) and 2(1)(e) connected to the distribution system shall provide the TSO and the DSO to which it has the connection point, with at least the following data: </t>
  </si>
  <si>
    <t>(b)          any forecasted restriction in the reactive power control capability; and</t>
  </si>
  <si>
    <t>(c)          as an exception to paragraphs (a) and (b), in regions with a central dispatch system, data requested by the TSO for the preparation of its active power output schedule.</t>
  </si>
  <si>
    <t>1. Unless otherwise provided by the TSO, each power generating facility owner of a power generating module which is a SGU in accordance with Article 2(1)(a) and 2(1)(e) connected to the distribution system shall provide the TSO and the DSO to which it has the connection point, in real-time, at least the following data:</t>
  </si>
  <si>
    <t>(a)          status of the switching devices and circuit breakers at the connection point; and</t>
  </si>
  <si>
    <t>(b)          active and reactive power flows, current, and voltage at the connection point.</t>
  </si>
  <si>
    <t>2.                       Each TSO shall define in coordination with the responsible DSOs which SGUs may be exempted from providing the real-time data listed in paragraph 1 directly to the TSO. In such cases, the responsible TSOs and DSOs shall agree on the aggregated real-time data of the SGUs concerned to be delivered to the TSO.</t>
  </si>
  <si>
    <t>1.                       Unless otherwise provided by the TSO, each DSO shall provide to its TSO the information specified in Articles 48, 49 and 50 with the frequency and level of detail requested by the TSO.</t>
  </si>
  <si>
    <t>2.                       Each TSO shall make available to the DSO, to whose distribution system SGUs are connected, the information specified in Articles 48, 49 and 50 as requested by the DSO.</t>
  </si>
  <si>
    <t>3. A TSO may request further data from a power generating facility owner of a power generating module which is a SGU in accordance with Article 2(1)(a) and 2(1)(e)  connected to the distribution system, if it is necessary for the operational security analysis and for the validation of models.</t>
  </si>
  <si>
    <t>(a)          electrical data of the transformers connected to the transmission system;</t>
  </si>
  <si>
    <t>(b)          characteristics of the load of the demand facility; and</t>
  </si>
  <si>
    <t>(c)          characteristics of the reactive power control.</t>
  </si>
  <si>
    <t>(a) scheduled active and forecasted reactive power consumption on a day-ahead and intraday basis, including any changes of those schedules or forecast;</t>
  </si>
  <si>
    <t xml:space="preserve">(b)          any forecasted restriction in the reactive power control capability; </t>
  </si>
  <si>
    <t>(d)         by exception to point (a), in regions with a central dispatch system, the data requested by the TSO for the preparation of its active power output schedule.</t>
  </si>
  <si>
    <t>(a)          active and reactive power at the connection point; and</t>
  </si>
  <si>
    <t>(b)          the minimum and maximum power range to be curtailed.</t>
  </si>
  <si>
    <t>1.                       Unless otherwise provided by the TSO, each SGU which is a distribution-connected demand facility and which participates in demand response other than through a third party shall provide the following scheduled and real-time data to the TSO  and to the DSO:</t>
  </si>
  <si>
    <t xml:space="preserve">(a)          structural minimum and maximum active power available for demand response and the maximum and minimum duration of any potential usage of this power for demand response; </t>
  </si>
  <si>
    <t>(b)          a forecast of unrestricted active power available for demand response and any planned demand response;</t>
  </si>
  <si>
    <t>(c)          real-time active and reactive power at the connection point; and</t>
  </si>
  <si>
    <t xml:space="preserve">(d)         a confirmation that the estimations of the actual values of demand response are applied. </t>
  </si>
  <si>
    <t>(a)          structural minimum and maximum active power available for demand response and the maximum and minimum duration of any potential activation of demand response in a specific geographical area defined by the TSO and DSO;</t>
  </si>
  <si>
    <t xml:space="preserve">(b) a forecast of unrestricted active power available for the demand response and any planned level of demand response in a specific geographical area defined by the TSO and DSO; </t>
  </si>
  <si>
    <t>(c)          real-time active and reactive power; and</t>
  </si>
  <si>
    <t xml:space="preserve">Article 57
Performing operational tests and analysis </t>
  </si>
  <si>
    <t>Row Order #</t>
  </si>
  <si>
    <t>Article 40 - Organisation, roles, responsibilities and quality of data exchange</t>
  </si>
  <si>
    <t>Article 41 - Structural and forecast data exchange</t>
  </si>
  <si>
    <t>Article 42 - Real-time data exchange</t>
  </si>
  <si>
    <t>Article 43 - Structural data exchange</t>
  </si>
  <si>
    <t>Article 44 - Real-time data exchange</t>
  </si>
  <si>
    <t>Article 45 - Structural data exchange</t>
  </si>
  <si>
    <t>Article 46 - Scheduled data exchange</t>
  </si>
  <si>
    <t>Article 47 - Real-time data exchange</t>
  </si>
  <si>
    <t>Article 48 - Structural data exchange</t>
  </si>
  <si>
    <t>Article 49 - Scheduled data exchange</t>
  </si>
  <si>
    <t>Article 50 - Real-time data exchange</t>
  </si>
  <si>
    <t>Article 51 - Data exchange between TSOs and DSOs concerning significant power generating modules</t>
  </si>
  <si>
    <t>Article 52 - Data exchange between TSOs and transmission-connected demand facilities</t>
  </si>
  <si>
    <t>Article 53 - Data exchange between TSOs and distribution-connected demand facilities or third parties participating in demand response</t>
  </si>
  <si>
    <t xml:space="preserve">Article 57 - Performing operational tests and analysis </t>
  </si>
  <si>
    <t>IS Lead</t>
  </si>
  <si>
    <t>Paragraph</t>
  </si>
  <si>
    <t>Section</t>
  </si>
  <si>
    <t>1(a)</t>
  </si>
  <si>
    <t>1(b)</t>
  </si>
  <si>
    <t>1(d)</t>
  </si>
  <si>
    <t>2(a)</t>
  </si>
  <si>
    <t>2(b)</t>
  </si>
  <si>
    <t>1(c )</t>
  </si>
  <si>
    <t>4(a)</t>
  </si>
  <si>
    <t>4(b)</t>
  </si>
  <si>
    <t>4(c )</t>
  </si>
  <si>
    <t>5(a)</t>
  </si>
  <si>
    <t>5(b)</t>
  </si>
  <si>
    <t>3(a)</t>
  </si>
  <si>
    <t>3(b)</t>
  </si>
  <si>
    <t>3(c )</t>
  </si>
  <si>
    <t>3(d)</t>
  </si>
  <si>
    <t>3(f)</t>
  </si>
  <si>
    <t>3(e )</t>
  </si>
  <si>
    <t>(a)</t>
  </si>
  <si>
    <t>1(e )</t>
  </si>
  <si>
    <t>1(f)</t>
  </si>
  <si>
    <t>2(c )</t>
  </si>
  <si>
    <t>2(d)</t>
  </si>
  <si>
    <t>2(e )</t>
  </si>
  <si>
    <t>4(d)</t>
  </si>
  <si>
    <t>2(f)</t>
  </si>
  <si>
    <t>4(e )</t>
  </si>
  <si>
    <t>2(g)</t>
  </si>
  <si>
    <t>2(h)</t>
  </si>
  <si>
    <t>2(h)(i)</t>
  </si>
  <si>
    <t>6(a)</t>
  </si>
  <si>
    <t>6(b)</t>
  </si>
  <si>
    <t>6(d)</t>
  </si>
  <si>
    <t>6(e )</t>
  </si>
  <si>
    <t>(b)</t>
  </si>
  <si>
    <t>5(c )</t>
  </si>
  <si>
    <t>5(d)</t>
  </si>
  <si>
    <t>(c )</t>
  </si>
  <si>
    <t>GROUP</t>
  </si>
  <si>
    <t>to be confirmed by WS leads</t>
  </si>
  <si>
    <t>FCA CONFIRMED EIF Dates</t>
  </si>
  <si>
    <t>ID Tasks #</t>
  </si>
  <si>
    <t>6(f)</t>
  </si>
  <si>
    <t>1(g)</t>
  </si>
  <si>
    <t>1(h)</t>
  </si>
  <si>
    <t>4(f)</t>
  </si>
  <si>
    <t>4(g)</t>
  </si>
  <si>
    <t>4(h)</t>
  </si>
  <si>
    <t>4(h)(i)</t>
  </si>
  <si>
    <t>6(g)</t>
  </si>
  <si>
    <t>4(a)(i)</t>
  </si>
  <si>
    <t>4(a)(ii)</t>
  </si>
  <si>
    <t>4(a)(iii)</t>
  </si>
  <si>
    <t>4(a)(iv)</t>
  </si>
  <si>
    <t>4(a)(v)</t>
  </si>
  <si>
    <t>4(a)(vi)</t>
  </si>
  <si>
    <t>4(a)(vii)</t>
  </si>
  <si>
    <t>(d)</t>
  </si>
  <si>
    <t>(e )</t>
  </si>
  <si>
    <t>(f)</t>
  </si>
  <si>
    <t>(g)</t>
  </si>
  <si>
    <t>(h)</t>
  </si>
  <si>
    <t>(h)(i)</t>
  </si>
  <si>
    <t>1(h)(i)</t>
  </si>
  <si>
    <t>1(k)</t>
  </si>
  <si>
    <t>1(l)</t>
  </si>
  <si>
    <t>4(k)</t>
  </si>
  <si>
    <t>AUTOMATED fill - please do not edit</t>
  </si>
  <si>
    <t>Sub Sub Tasks</t>
  </si>
  <si>
    <t>BOLDED</t>
  </si>
  <si>
    <t>[Articles]</t>
  </si>
  <si>
    <t>NOT BOLDED</t>
  </si>
  <si>
    <t>Information needs to be entered  manually</t>
  </si>
  <si>
    <t>Mandated manually filled cells</t>
  </si>
  <si>
    <t>FCA 31(2)</t>
  </si>
  <si>
    <t>FCA 36(2)</t>
  </si>
  <si>
    <t>FCA 42(2)</t>
  </si>
  <si>
    <t>FCA 48(2)</t>
  </si>
  <si>
    <t>FCA 49(1)</t>
  </si>
  <si>
    <t>FCA 51(1)</t>
  </si>
  <si>
    <t>FCA 59</t>
  </si>
  <si>
    <t>Grid Connection Code
(DCC)</t>
  </si>
  <si>
    <t>Stefan D'alessandro
(IS PM)</t>
  </si>
  <si>
    <t>Generation 800w and above</t>
  </si>
  <si>
    <t>Success Criteria</t>
  </si>
  <si>
    <t>Complete proposal</t>
  </si>
  <si>
    <t>NOTE</t>
  </si>
  <si>
    <t>Complete Implementation</t>
  </si>
  <si>
    <t>Obligation On</t>
  </si>
  <si>
    <t>SO</t>
  </si>
  <si>
    <t>TO</t>
  </si>
  <si>
    <t>I/C</t>
  </si>
  <si>
    <t>ü</t>
  </si>
  <si>
    <t>EIF+12months</t>
  </si>
  <si>
    <t>EIF+18months</t>
  </si>
  <si>
    <t>EIF+6months</t>
  </si>
  <si>
    <t>N/A in GB</t>
  </si>
  <si>
    <t>4. Each TSO shall represent the information in paragraph (3) as injections and withdrawals at each node of the TSO’s individual grid model referred to in Article 64.</t>
  </si>
  <si>
    <t>(c) real-time data in accordance with Article 44, Article 47 and Article 50; and</t>
  </si>
  <si>
    <t>(b) obligations for DSOs directly connected to the transmission system to inform the TSOs they are connected to, within the agreed timescales, of any changes in the data and information pursuant to this Title;</t>
  </si>
  <si>
    <t>(c) obligations for the adjacent DSOs and/or between the downstream DSO and upstream DSO to inform each other within agreed timescales of any changes in the data and information pursuant to this Title;</t>
  </si>
  <si>
    <t>(d) obligations for SGUs to inform their TSO or DSO, within agreed timescales, about any relevant changes in the data and information established pursuant to this Title;</t>
  </si>
  <si>
    <t>(e) detailed contents of the data and information established pursuant to this Title, including main principles, type of data, communication means, format and standards to be applied, timing and responsibilities;</t>
  </si>
  <si>
    <t>(g) the format for the reporting of the data and information established pursuant to this Title.</t>
  </si>
  <si>
    <t>8. Transmission-connected SGUs shall have access to the data related to their commissioned network installations at the connection point.</t>
  </si>
  <si>
    <t>(g) technical data on reactors, capacitors and static volt-ampere reactive (VAR) compensators; and</t>
  </si>
  <si>
    <t>2. To coordinate the protection of their transmission systems, neighbouring TSOs shall exchange the protection setpoints of the lines for which the contingencies are included as external contingencies in their contingency lists.</t>
  </si>
  <si>
    <t>(a) the topology of the 220 kV and higher voltage transmission systems within its control area;</t>
  </si>
  <si>
    <t>(d) a realistic and accurate forecasted aggregate amount of injection and withdrawal, per primary energy source, at each node of the transmission system, for different time-frames.</t>
  </si>
  <si>
    <t>(vi) voltage models and speed controller models; and</t>
  </si>
  <si>
    <t>(vii) prime movers models and excitation system models suitable for large disturbances;</t>
  </si>
  <si>
    <t>(b) the data on type of regulation and voltage regulation range concerning tap changers, including the description of existing on-load tap changers, and the data on type of regulation and voltage regulation range concerning step-up and network transformers; and</t>
  </si>
  <si>
    <t>(c) measured active power interchanges between LFC areas;</t>
  </si>
  <si>
    <t>(g)          power exchange (interexchange?) via virtual tie-lines.</t>
  </si>
  <si>
    <t>2. Each TSO shall exchange with the other TSOs in its observability area the following data about its transmission system using real-time data exchanges between the TSOs' supervisory control and data acquisition (SCADA) systems and energy management systems:</t>
  </si>
  <si>
    <t>(c) active and reactive power in transformer bay, including transmission, distribution and SGUs connecting transformers;</t>
  </si>
  <si>
    <t>1. Each TSO shall determine the observability area of the transmission-connected distribution systems which is needed for the TSO to determine the system state accurately and efficiently, based on the methodology developed in accordance with Article 75.</t>
  </si>
  <si>
    <t>(e)          reactors and capacitors connected to the substations referred to in point (a).</t>
  </si>
  <si>
    <t>5. At least once a year, each transmission-connected DSO shall provide the TSO, per primary energy sources, the total aggregated generating capacity of the type A power generating modules subject to requirements of Commission Regulation No (EU) 2016/631 and the best possible estimates of generating capacity of type A power generating modules not subject to or derogated from Commission Regulation No (EU) 2016/631, connected to its distribution system, and the related information concerning their frequency behaviour.</t>
  </si>
  <si>
    <t>(c) data for short-circuit current calculation;</t>
  </si>
  <si>
    <t>(g) RR data of power generating modules that offer or provide that service in accordance with Article 161;</t>
  </si>
  <si>
    <t>(h) data necessary for restoration of the transmission system;</t>
  </si>
  <si>
    <t>(b) data for short-circuit current calculation;</t>
  </si>
  <si>
    <t>(d) reactive power compensation data;</t>
  </si>
  <si>
    <t>(b) without any delay, any scheduled unavailability or active power restriction;</t>
  </si>
  <si>
    <t>(d) RR data for power generating modules offering or providing the RR service;</t>
  </si>
  <si>
    <t>(h) data necessary for performing dynamic simulation according to the provisions in Commission Regulation No (EU) 2016/631; and</t>
  </si>
  <si>
    <t>(a) its scheduled unavailability, scheduled active power restriction and its forecasted scheduled active power output at the connection point;</t>
  </si>
  <si>
    <t>1. Unless otherwise provided by the TSO, each transmission-connected demand facility owner shall provide the following structural data to the TSO:</t>
  </si>
  <si>
    <t>2. Unless otherwise provided by the TSO, each transmission-connected demand facility owner shall provide the following data to the TSO:</t>
  </si>
  <si>
    <t>(c) in case of participation in demand response, a schedule of its structural minimum and maximum power range to be curtailed; and</t>
  </si>
  <si>
    <t>3. Unless otherwise provided by the TSO, each transmission-connected demand facility owner shall provide the following data to the TSO in real-time:</t>
  </si>
  <si>
    <t>4. Each transmission-connected demand facility owner shall describe to its TSO its behaviour at the voltage ranges referred to in Article 27.</t>
  </si>
  <si>
    <t>2. Unless otherwise provided by the TSO, each SGU which is a third party participating in demand response as defined in Article 27 of Commission Regulation No (EU) 2016/1388, shall provide the TSO and the DSO at the day-ahead and close to real-time and on behalf of all of its distribution-connected demand facilities, with the following data:</t>
  </si>
  <si>
    <t>(d) a confirmation that the estimations of the actual values of demand response are applied.</t>
  </si>
  <si>
    <t>NGET Workstream</t>
  </si>
  <si>
    <t>OFTO</t>
  </si>
  <si>
    <t>DBEIS</t>
  </si>
  <si>
    <t>Ofgem</t>
  </si>
  <si>
    <t>All TSOs</t>
  </si>
  <si>
    <t>ENTSO-E</t>
  </si>
  <si>
    <t>DSOs</t>
  </si>
  <si>
    <t>BSPs</t>
  </si>
  <si>
    <t>BRPs</t>
  </si>
  <si>
    <t>Elexon</t>
  </si>
  <si>
    <t>Operational Practices</t>
  </si>
  <si>
    <t>Planning and RSC</t>
  </si>
  <si>
    <t>Operational Agreements</t>
  </si>
  <si>
    <t>Common Grid Model</t>
  </si>
  <si>
    <t>General Compliance</t>
  </si>
  <si>
    <t>RSC</t>
  </si>
  <si>
    <t>EIF offset in code</t>
  </si>
  <si>
    <t>EIF offset in months</t>
  </si>
  <si>
    <t>Applicable date</t>
  </si>
  <si>
    <t>Article Text</t>
  </si>
  <si>
    <t>S  O  G  L</t>
  </si>
  <si>
    <t>SOGL EIF date :</t>
  </si>
  <si>
    <t>information transparency</t>
  </si>
  <si>
    <t>WG Comments relative to GB regulation and code modifications if necessary</t>
  </si>
  <si>
    <t xml:space="preserve">Is a mod required? </t>
  </si>
  <si>
    <t>Grid Code Reference</t>
  </si>
  <si>
    <t>D Code Reference</t>
  </si>
  <si>
    <t>Context setting requirement - does not need to be literally transposed</t>
  </si>
  <si>
    <t xml:space="preserve">Just GB - don't have observability areas for other EU countries (based on what we currently have). Uncertain how extensive EU observability areas will be on GB. Will have to see when we get the methodology. KORRR - exchange should be TSO to TSO. </t>
  </si>
  <si>
    <t>Grid Code OC1,2 BC1</t>
  </si>
  <si>
    <t>Grid Code OC1,2 BC2</t>
  </si>
  <si>
    <t>Context setting requirement - does not need to be literally transposed (DOC1,2)</t>
  </si>
  <si>
    <t>Grid Code OC1,2 BC3</t>
  </si>
  <si>
    <t>Grid Code OC1,2 BC4</t>
  </si>
  <si>
    <t>Grid Code OC1,2 BC5</t>
  </si>
  <si>
    <t>Grid Code OC1,2 BC6</t>
  </si>
  <si>
    <t>Grid Code OC1,2 BC7</t>
  </si>
  <si>
    <t>To be determined in GB via normal governance</t>
  </si>
  <si>
    <t>All TSO obligation to agree on KORRR methodology</t>
  </si>
  <si>
    <t>TSO obligation</t>
  </si>
  <si>
    <t>Obligation only on SO</t>
  </si>
  <si>
    <t>CUSC Obligations, Grid Code PCA.1.2b</t>
  </si>
  <si>
    <t>CUSC obligation
DRC5.3</t>
  </si>
  <si>
    <t>CUSC Obligations, Grid Code PC</t>
  </si>
  <si>
    <t>DPC8.2.2</t>
  </si>
  <si>
    <t xml:space="preserve"> PCA.1.2, OC2</t>
  </si>
  <si>
    <t>Context setting requirement - does not need to be literally transposed - but effected through GB governance</t>
  </si>
  <si>
    <t>TSO to TSO format as per OPDE and TSO to DSO/SGU as per existing national formats</t>
  </si>
  <si>
    <t>As of today, TSO gets all data that is officially needed hence we are currently compliant. If that changes, TSO will need to raise a mod to change the GC to force DNOs/SGUs to provide different data which will be actioned through existing code governance</t>
  </si>
  <si>
    <t>GG - what is the procedure and format of the data? - this needs to be set out through GC0106.
TJ - 1.PCA8 in GC (parties that do modelling) 2. OC2 outage information 3. DRC schedule 9 pg. 54 - data NG has to provide to end parties</t>
  </si>
  <si>
    <t>Grid Code PCA8, OC2 , DRC schedule 9</t>
  </si>
  <si>
    <t>Similar to above point - GG, need to have the format methodoloy about how SGUs access that data - this should be covered in KORRR amendments (each TSO should decide on the format). If already an existing format as specified in the GC, this will be used.
Is the realtime data allowed between TSOs/DSOs? We supply network data to TOs under the STC, with confidential bit stripped out (costs etc.).
Also see PC88 of Grid Code.</t>
  </si>
  <si>
    <t>Grid Code PCA8 (Data provided by NG to user), PCA6 (Data required from NG for more detail transmission modelling studies)</t>
  </si>
  <si>
    <t>Data exchanged via NG's existing processes</t>
  </si>
  <si>
    <t>Context setting requirement - does not need to be literally transposed - but confirm exchange of third party data. Obligation on SO, TO, OFTO and I/C</t>
  </si>
  <si>
    <t xml:space="preserve"> STCP22-1</t>
  </si>
  <si>
    <t>STCP22-1</t>
  </si>
  <si>
    <t xml:space="preserve"> PCA3.2.2.f(i)- Synchronous generating units, PCA3.2.2.f(ii)- Power park modules</t>
  </si>
  <si>
    <t>SQSS</t>
  </si>
  <si>
    <t>STCP12-1</t>
  </si>
  <si>
    <t>TSO data provided through Individual Grid Model for all GB synchronous area</t>
  </si>
  <si>
    <t>TSO data provided through Individual Grid Model</t>
  </si>
  <si>
    <t>NG to think about should it be codified (as it's other people's data) somewhere - if answer is no because it's national TSO agreement, how does National Grid prove compliance? OPDE? - 2. is this sufficient to prove compliance Action: feedback next time (Ofgem will want to know compliance before we get revised observability area)</t>
  </si>
  <si>
    <t>Grid Code CC.6.5.6 (Operation metering)</t>
  </si>
  <si>
    <t>OPDE is the IT tool for real-time and storage. Do TOs need to use the IT tool or another one? (Graeme Vincent) currently exchanged through STC.</t>
  </si>
  <si>
    <t>Only applies for SO, GB data already exchanged through OPDE.</t>
  </si>
  <si>
    <t>STCP4</t>
  </si>
  <si>
    <t>State estimator already in place for SO, no relevance for TOs</t>
  </si>
  <si>
    <t xml:space="preserve">Grid Code Planning Code; Week24 covered in PC.A.2, PC.A.3, PC.A.4 and OC.6
</t>
  </si>
  <si>
    <t>TSO obligation - For Grid Code implementation</t>
  </si>
  <si>
    <t>Significant IDNO etc networks would be visible if connected at subtransmission level through normal WK24 data exchange - and probably through JPTL. If there is generation &gt;SoW threshold on the IDNO development this should trigger SoW.</t>
  </si>
  <si>
    <t>Grid Code PCA2.2, DRC Schedule 5</t>
  </si>
  <si>
    <t>Grid Code PCA2.3,PCA2.4, DRC Schedule 5</t>
  </si>
  <si>
    <t>New requirement - this absolutely justifies GC0106 change</t>
  </si>
  <si>
    <r>
      <t xml:space="preserve">Alan Creighton/Mike Kay have a different take: Grid Code and SOGL are the same here but Alan doesn't think that NG are asking for domestic PV for example as only asking for 1MW or above for 24weeks. Mike Kay thinks the Grid Code does ask for it though. Joaquin is confident that guidance note asks for it. </t>
    </r>
    <r>
      <rPr>
        <b/>
        <sz val="9"/>
        <color theme="1"/>
        <rFont val="Calibri"/>
        <family val="2"/>
        <scheme val="minor"/>
      </rPr>
      <t xml:space="preserve">Action: to make sure all DNOs have the same understanding, if all in agreement with JJ (down to 1MW site by site, below that agregated) JJ to send info to Mike Kay to circulate to DNOs. For the DNOs that don't agree, put in touch with SM/JJ. </t>
    </r>
    <r>
      <rPr>
        <sz val="9"/>
        <color theme="1"/>
        <rFont val="Calibri"/>
        <family val="2"/>
        <scheme val="minor"/>
      </rPr>
      <t xml:space="preserve">
(PCA3E14 in Grid Code - less that what's already in the Grid Code - also look at schedule 11 of data registration code to see what's provided).</t>
    </r>
    <r>
      <rPr>
        <b/>
        <sz val="9"/>
        <color theme="1"/>
        <rFont val="Calibri"/>
        <family val="2"/>
        <scheme val="minor"/>
      </rPr>
      <t xml:space="preserve"> Should a change be that NG should collect it from us - check whether a mod needs to be raised 1MW plus??</t>
    </r>
    <r>
      <rPr>
        <sz val="9"/>
        <color theme="1"/>
        <rFont val="Calibri"/>
        <family val="2"/>
        <scheme val="minor"/>
      </rPr>
      <t xml:space="preserve"> (estimated to best of our ability - check wording with lawyers "best endeavours/reasonable endeavors)</t>
    </r>
  </si>
  <si>
    <t xml:space="preserve">NEW TBC?:::PCA.3.1.4 </t>
  </si>
  <si>
    <t>DPC7.3 and DDRC 5b
EREC G83 5.1.1 and appendix A3</t>
  </si>
  <si>
    <t>The Grid Code, Connection Conditions, 
CC.6.5.6, Operational Metering</t>
  </si>
  <si>
    <t>Flexible as per Article 40.5- Maintain existing data exchange as per Grid Code framework. Future mods will be raised based on changes to system operational requirements.</t>
  </si>
  <si>
    <t>TSO obligation - For Grid Code implementation - NG are NOT going to ask for this data in G Code (ie using flexibility)</t>
  </si>
  <si>
    <t>Grid Code PC.A.2</t>
  </si>
  <si>
    <t>Grid Code PC.A.3.2.2(a)</t>
  </si>
  <si>
    <t>Grid Code - Planning Code, PC.A.2 , Data Registration Code DRC.6.1.2</t>
  </si>
  <si>
    <t>Grid Code - Planning Code, PC.A.2, Data Registration Code</t>
  </si>
  <si>
    <t>Grid Code - Planning Code, PART 1 - STANDARD PLANNING DATA,
PC.A.2 , Data Registration Code</t>
  </si>
  <si>
    <t xml:space="preserve">Not in grid code but whenever we have a contract, it's already exchanged through existing contract until pre-qual process is confirmed (defined through C16). 
Article 154 - NG interpretation - current arrangements for freq response will remain as mandatory.  Alastair thinks current interpretaton doesn't work. Project TERRE consultation mentions Art 154 aswell. </t>
  </si>
  <si>
    <t>Maintain existing data exchange through contracts subject to changes from SOGL Article 154</t>
  </si>
  <si>
    <t>See above</t>
  </si>
  <si>
    <t>Maintain existing data exchange through contracts subject to changes from Article 158</t>
  </si>
  <si>
    <t>Maintain existing data exchange through contracts subject to changes from Article 161</t>
  </si>
  <si>
    <t xml:space="preserve">Grid Code, Operating Codes, OC9 Contingency Planning, 
OC10, OC10.1 - OC10.4, OC12, OC12.1 - OC12.4 </t>
  </si>
  <si>
    <t>Grid Code, PC.A.2, PC.A.3, PC.A.4, PC.A.5, PC.A.5.7, DRC.6.1.16</t>
  </si>
  <si>
    <t xml:space="preserve">Grid Code, PC.A.6.6, DRC.6 </t>
  </si>
  <si>
    <r>
      <t xml:space="preserve">Isn't covered in GC. But covered in scenario where don't use a market based mechanism. If use a market based mechanism then need it. </t>
    </r>
    <r>
      <rPr>
        <b/>
        <sz val="9"/>
        <color theme="1"/>
        <rFont val="Calibri"/>
        <family val="2"/>
        <scheme val="minor"/>
      </rPr>
      <t>SM to research and provide clarity on (Tim Truscott, BSC perspective)</t>
    </r>
  </si>
  <si>
    <t>Grid Code CC6.3, CC.6.3.2, CC.6.3.8, APPENDIX 6, 7, BC2 PC.A.2.4</t>
  </si>
  <si>
    <t xml:space="preserve">CC.6.3.2, CC6.3, CC.6.3.8, APPENDIX 6 , 7 , BC2 </t>
  </si>
  <si>
    <t xml:space="preserve">Grid Code CC6.3, CC.6.3.2, CC.6.3.8, APPENDIX 6 , 7 , BC2 </t>
  </si>
  <si>
    <t>Grid Code CC6.3, CC.6.3.2, CC.6.3.8,  APPENDIX 6 ,7 , BC2 , DRC.6.1.13</t>
  </si>
  <si>
    <t xml:space="preserve"> CC6.3, CC.6.3.2, CC6.3, CC.6.3.8, APPENDIX 6, 7 , BC2, </t>
  </si>
  <si>
    <t xml:space="preserve">PC.A.6.1.3, PC.A.7 </t>
  </si>
  <si>
    <t xml:space="preserve">Grid Code PC.A.5.4.3 </t>
  </si>
  <si>
    <t>Same as we are now - covered in PN submissions</t>
  </si>
  <si>
    <t xml:space="preserve">Grid Code BC1.A.1.1, OC.1,2
</t>
  </si>
  <si>
    <t xml:space="preserve">TSO obligation - For Grid Code implementation
</t>
  </si>
  <si>
    <t xml:space="preserve"> static generation data in PCA5.4.3,  running regime PCA.3.2.2, Data submission done under BC1 (BM)</t>
  </si>
  <si>
    <t>Flexible as per Article 40.5- Maintain existing data exchange as per Grid Code framework. Future mods will be raised based on changes to system operational requirements (CC)</t>
  </si>
  <si>
    <t>Flexible as per Article 40.5- Maintain existing data exchange as per Grid Code framework. Future mods will be raised based on changes to system operational requirements. (CC6.3)</t>
  </si>
  <si>
    <t xml:space="preserve">Does this depend on where it's metered? Based on GC0106, not going to change anything that's not in the Grid Code so not proposing any change. GG big problem with this - Type A 800watts - pre-text was because 800watt generator could have an impact but from a data point of view they are being ignored. NG get it anyway in the baseline, not asking for anything more. </t>
  </si>
  <si>
    <t>Flexible as per Article 40.5- Maintain existing data exchange as per Distribution and Grid Code framework. Future mods will be raised based on changes to system operational requirements.</t>
  </si>
  <si>
    <t>Flexible as per Article 40.5- Maintain existing data exchange as per Distribution and Grid Code framework. Future mods will be raised based on changes to system operational requirements (CC).</t>
  </si>
  <si>
    <t>DDRC 5b and 5c</t>
  </si>
  <si>
    <t>To be determined by NG what this actually means - but is flexible so may not be required</t>
  </si>
  <si>
    <t>DCP7.4.3 and DDRC 5b &amp; 5c</t>
  </si>
  <si>
    <t>Probably better if NG do not want this.  DPC 6.7.4 sort of applies - but this data is not codified.  It will be obvious/available from DNOs' control systems</t>
  </si>
  <si>
    <t>DDRC 5b and 5c.  G99 Annexes B4 and C7</t>
  </si>
  <si>
    <t>Check D Code matches G Code - Mike Kay to check</t>
  </si>
  <si>
    <t>DDCR 5a</t>
  </si>
  <si>
    <t>Included in connexion agreements as well as D Code
DPC 8.2.2 and DDRC 5.3</t>
  </si>
  <si>
    <t>Flexible as per Article 40.5- Maintain existing data exchange as per Distribution and Grid Code framework. Future mods will be raised based on changes to system operational requirements (OC1,OC2).</t>
  </si>
  <si>
    <t>DOC2 for unavailability and DOC1 for sheduled output.  DDRC Schedule 7</t>
  </si>
  <si>
    <t>DOC1.4.2  and DDRC Schedule 7 - although these probably should be rewritten to be more precise</t>
  </si>
  <si>
    <t>Flexible as per Article 40.5- Maintain existing data exchange as per Distribution and Grid Code framework. Future mods will be raised based on changes to system operational requirements (OC1,OC2, BC1).</t>
  </si>
  <si>
    <t>Not a current G Code requirement - NG will, under the flexibility of Art 40-5 not currently ask for it for small power stations.</t>
  </si>
  <si>
    <t>Not a current G Code requirement - NG will, under the flexibility of Art 40-5 not currently ask for it for small power stations
DPC6.7.4</t>
  </si>
  <si>
    <t>Not a current G Code requirement - NG will, under the flexibility of Art 40-5 not currently ask for it for small power stations
DPC6.7.3</t>
  </si>
  <si>
    <t>Not a current G Code requirement - NG will, under the flexibility of Art 40-5 not currently ask for it for small power stations.  But NG can always ask for more data under current Grid Code provisions</t>
  </si>
  <si>
    <t>Aligned to Demand Connection Code</t>
  </si>
  <si>
    <t>DRC.6.2</t>
  </si>
  <si>
    <r>
      <t>Uncertainty - how do customers know they are compliant?</t>
    </r>
    <r>
      <rPr>
        <b/>
        <sz val="9"/>
        <color theme="1"/>
        <rFont val="Calibri"/>
        <family val="2"/>
        <scheme val="minor"/>
      </rPr>
      <t xml:space="preserve"> NG should be able to say on behalf of all our customers that they are compliant</t>
    </r>
  </si>
  <si>
    <t>Schedule 7 of DRC, PCA.4.7</t>
  </si>
  <si>
    <t xml:space="preserve">Demand response isn't covered in Grid Code at the moment, it's done through commercial contract arrangements, but any party connected to transmission should provide appropriate data. As long as contracts are compliant with this, there's no problem. Tony: issue needs to be raised with Adam Simms. Can GC0104 be used as the vehicle to cover this off? Premature to resolve 53 without prior discussion with GC0104 (23/01/18) </t>
  </si>
  <si>
    <t>Flexible as per Article 40.5- Maintain existing data exchange through contract framework. Future mods will be raised based on changes to system operational requirements.</t>
  </si>
  <si>
    <t>Needs further discussion - but suggest that we use the flexibility to not codify this and deal with it contractually</t>
  </si>
  <si>
    <t>Grid Code Planning Code; Observability is defined by NG through the Grid Code, subject to changes in Art 75)</t>
  </si>
  <si>
    <t>BSC Section 4</t>
  </si>
  <si>
    <t>NEW (PC.A.1.2(A) (iii)</t>
  </si>
  <si>
    <t xml:space="preserve">Flexible but also handled in collaboration with GC0104 and new Demand Side addition to Grid Code </t>
  </si>
  <si>
    <t>Whereas</t>
  </si>
  <si>
    <t>This document is a common proposal developed by all Transmission System Operators (hereinafter
referred to as “TSOs”) regarding the key organisational requirements, roles and responsibilities
relating to data exchange (hereinafter referred to as "KORRR").</t>
  </si>
  <si>
    <t>The KORRR takes into account the general principles and goals set in Commission Regulation (EU)
2017/1485 establishing a guideline on electricity transmission system operation (hereinafter
referred to as “SO GL”), Commission Regulation (EU) 2015/1222 establishing a guideline on capacity
allocation and congestion management, (hereinafter referred to as “CACM”), as well as,
Commission Regulation (EU) 2017/2195 establishing a guideline on electricity balancing
(hereinafter referred to as “EB GL” ). The purpose of the SO GL is to safeguard operational security,
frequency quality and the efficient use of the interconnected system and resources. To achieve
these goals, it is necessary that each party of the electric system has the necessary observability of
the network elements and services that impact their activities. Especially relevant is the global
demand-generation balance through the procurement of balancing services and activation of
balancing energy bids, where EG BL assigns the responsibility to the TSO in the EB GL. The KORRR
addresses in particular the key roles, requirements and responsibilities of the TSOs, the distribution
system operators (hereinafter referred to as “DSOs”), the closed distribution system operators
(hereinafter referred to as “CDSOs”) and the significant grid users (hereinafter referred to as
“SGUs”) in relation to the data exchange necessary to ensure that observability.</t>
  </si>
  <si>
    <t>The KORRR takes into account and complements where necessary the operational conditions and
requirements set out in the generation and load data provision methodology (hereinafter referred
to as “GLDPM”) developed in accordance with article 16 of CACM. While the GLDPM establishes
which data has to be provided by whom and when to prepare the common grid model, the KORRR
addresses who must exchange data as well as, how and when to perform the tasks defined in the
SO GL. Furthermore, the GLDPM only refers to data exchange up to the day ahead, while KORRR
also includes data exchange up to real time.</t>
  </si>
  <si>
    <t>Article 40(6) of the SO GL establishes the legal basis for the KORRR and lists the elements to be
covered by the KORRR: By 6 months after entry into force of this Regulation, all TSOs shall jointly agree on key organisational
requirements, roles and responsibilities in relation to data exchange. Those organisational
requirements, roles and responsibilities shall take into account and complement where necessary
the operational conditions of the generation and load data methodology developed in accordance
with Article 16 of Regulation (EU) No 2015/1222. They shall apply to all data exchange provisions in
this Title and shall include organisational requirements, roles and responsibilities for the following
elements:</t>
  </si>
  <si>
    <t>obligations for TSOs to communicate without delay to all neighbouring TSOs any changes in the
protection settings, thermal limits and technical capacities at the interconnectors between their
control areas;</t>
  </si>
  <si>
    <t>obligations for DSOs directly connected to the transmission system to inform their TSOs, within
the agreed timescales, of any changes in the data and information pursuant to this Title;</t>
  </si>
  <si>
    <t>obligations for the adjacent DSOs and/or between the downstream DSO and upstream DSO to
inform each other within agreed timescales of any change in the data and information established
in accordance with this Title;</t>
  </si>
  <si>
    <t>obligations for SGUs to inform their TSO or DSO, within agreed timescales, about any relevant
change in the data and information established in accordance with this Title;</t>
  </si>
  <si>
    <t>detailed contents of the data and information established in accordance with this Title, including
main principles, type of data, communication means, format and standards to be applied, timing
and responsibilities;</t>
  </si>
  <si>
    <t>the time stamping and frequency of delivery of the data and information to be provided by DSOs
and SGUs, to be used by TSOs in the different timescales. The frequency of information exchanges for real-time data, scheduled data and update of
structural data shall be defined; and</t>
  </si>
  <si>
    <t>the format for the reporting of the data and information established in accordance with this Title.
The organizational requirements, roles and responsibilities shall be published by ENTSO for
Electricity.</t>
  </si>
  <si>
    <t>Article 40(5) of the SO GL specifies that TSO shall determine, in coordination with DSOs and SGUs,
data exchange applicability and scope based on the a) to d) categories in article 40(5) referring to
specific articles in Title II of the SO GL. Applicability is therefore to be determined at national level
and is subject to approval by the competent authority (National Regulatory Authority or another
entity designated by the Member State).</t>
  </si>
  <si>
    <t>Article 40(7) of the SO GL specifies the TSOs’ obligation to agree with relevant DSOs on the process
for exchanging information between them, including the format of data exchanges.</t>
  </si>
  <si>
    <t>The KORRR shall ensure the provision of data necessary to perform the security analysis in
accordance with article 75 of the SO GL which specifies the obligation of TSOs to develop a
methodology for coordinating operational security analysis.</t>
  </si>
  <si>
    <t>Article 40(10) of the SO GL entitles DSOs with a connection point to a transmission system to receive
relevant structural, scheduled and real-time information from relevant TSOs and to gather relevant
structural, scheduled and real-time information from neighbouring DSOs. It also specifies the
obligation of neighbouring DSOs to determine in a coordinated manner the scope of information
exchanged between them and with the relevant TSO.</t>
  </si>
  <si>
    <t>Article 6(6) of the SO GL requires a proposed implementation time scale and a description of the
expected impact of the KORRR on the objectives of the SO GL.</t>
  </si>
  <si>
    <t>The KORRR further establishes a common framework for data exchange for all TSOs in the
interconnected system, in line with the requirement of article 4(1) (a) of the SO GL.</t>
  </si>
  <si>
    <t>With the aim of determining common operational planning principles as required in article 4(1) (b)
of the SO GL, the KORRR allows for the receipt of data required to prepare scenarios to perform
operational security analysis in the planning stage.</t>
  </si>
  <si>
    <t>The KORRR includes the organisation to exchange, among other, real time data, and the provision
of services to determine common load-frequency control processes and control structures as
required in article 4(1) (c) of the SO GL.</t>
  </si>
  <si>
    <t>To ensure the conditions for maintaining operational security throughout the Union as specified in
article 4(1) (d) of the SO GL, TSOs need to have good observability of the system in order to perform
reliable security analysis. The KORRR aims to set the framework for the TSOs to access necessary
data for their respective observability area and prepare accurate scenarios.</t>
  </si>
  <si>
    <t>Data exchanges on capabilities and active power production are necessary for TSOs to follow
processes to maintain a frequency quality level for all synchronous areas throughout the Union as
defined in article 4(1) (e) of the SO GL.</t>
  </si>
  <si>
    <t>The KORRR takes into account the exchange of structural and scheduled data between TSOs and
DSOs to perform security analysis before and in real time to promote the coordination of system
operation and operational planning as defined in article 4(1) (f) of the SO GL.</t>
  </si>
  <si>
    <t>Article 4(1) (g) of the SO GL aims at ensuring and enhancing the transparency and reliability of
information about transmission system operation. The KORRR establishes the framework to
regulate necessary information among different parties in the electric system to ensure operational
security.</t>
  </si>
  <si>
    <t>The KORRR will contribute to the efficient operation and development of the electricity
transmission system and the electricity sector in the Union while having good observability of the
system to perform reliable security analysis which help to identify improvements in the
transmission system.</t>
  </si>
  <si>
    <t>The KORRR contributes to the general objectives of the SO GL to the benefit of all TSOs, DSOs, SGUs,
consumers, market participants, the Agency and regulatory authorities.</t>
  </si>
  <si>
    <t>4 (a)</t>
  </si>
  <si>
    <t>4 (b)</t>
  </si>
  <si>
    <t>4 (c  )</t>
  </si>
  <si>
    <t>4 (d)</t>
  </si>
  <si>
    <t>4 ( e  )</t>
  </si>
  <si>
    <t>4 (f)</t>
  </si>
  <si>
    <t>4 (g)</t>
  </si>
  <si>
    <t>The KORRR as defined in the present document shall be considered the common proposal of all
TSOs in accordance with article 40(6) of the SO GL and shall include organisational requirements,
roles and responsibilities for data exchange according to Title II of this regulation.</t>
  </si>
  <si>
    <t>Subject matter and scope</t>
  </si>
  <si>
    <t>The KORRR shall apply to all transmission systems, distribution systems and interconnections in the
Union, in the area referred to in article 2(2) of the SO GL.</t>
  </si>
  <si>
    <t>The KORRR shall apply to SGUs as referred to in Article 2(1) of the SO GL. SGUs that provide services
to the system individually or through an aggregator shall comply with prequalification rules defined
at a national level. The roles and responsibilities of an aggregator shall be defined in the respective
service provision agreements in observance of national prequalification rules.</t>
  </si>
  <si>
    <t>The KORRR shall apply to:</t>
  </si>
  <si>
    <t>CDSOs in their roles as relevant system operators. For the purposes of KORRR, CDSOs shall
be considered as DSOs, as stated in article 3 (1) of the Commission Regulation (EC)
1388/2016 establishing a Network Code on Demand Connection (hereinafter referred to as
“NC DCC”), and the requirements and responsibilities described shall apply accordingly.</t>
  </si>
  <si>
    <t>Transmission-connected CDSOs in their roles as SGUs in accordance with article 2(1) of the
SO GL and, if determined at a national level within the applicability and scope of data
exchanges subject to KORRR.</t>
  </si>
  <si>
    <t>When applying the KORRR, system operators shall:</t>
  </si>
  <si>
    <t>apply the principles of proportionality and non-discrimination;</t>
  </si>
  <si>
    <t>5 (a)</t>
  </si>
  <si>
    <t>5 (b)</t>
  </si>
  <si>
    <t>ensure transparency;</t>
  </si>
  <si>
    <t>apply the principle of optimisation between the highest overall efficiency and lowest total
costs for all parties involved;</t>
  </si>
  <si>
    <t>5 (c  )</t>
  </si>
  <si>
    <t>5 (d)</t>
  </si>
  <si>
    <t>respect the responsibility assigned to the relevant TSO to ensure system security, as
required by national legislation;</t>
  </si>
  <si>
    <t>5 (e  )</t>
  </si>
  <si>
    <t>consult with relevant DSOs and take account of potential impacts on their system; and</t>
  </si>
  <si>
    <t>follow take into consideration agreed European standards and technical specifications.</t>
  </si>
  <si>
    <t>5 (f)</t>
  </si>
  <si>
    <t>TSOs from jurisdictions outside the area referred to in article 2(2) of the SO GL may adopt the KORRR
on a voluntary basis, provided that</t>
  </si>
  <si>
    <t>6 (a)</t>
  </si>
  <si>
    <t>For them to do so is technically feasible and compatible with the requirements of SO GL;</t>
  </si>
  <si>
    <t>They agree that they shall have the same rights and responsibilities with respect to the data
exchange process as the TSOs referred to in paragraph 2, in particular, they shall accept that
the KORRR applies to the relevant parties in their control area as well;</t>
  </si>
  <si>
    <t>6 (b)</t>
  </si>
  <si>
    <t>6 (c  )</t>
  </si>
  <si>
    <t>They accept any other legally feasible conditions related to the voluntary nature of their
participation in the data exchange process that the TSOs may set;</t>
  </si>
  <si>
    <t>6 (d)</t>
  </si>
  <si>
    <t>The TSOs referred to in paragraph 2 have concluded an agreement governing the terms of
the voluntary participation with the TSOs referred to in this paragraph;</t>
  </si>
  <si>
    <t>6 (e  )</t>
  </si>
  <si>
    <t>Once TSOs participating in the data exchange process on a voluntary basis have
demonstrated objective compliance with the requirements set out in (a), (b), (c) and (d), of
this paragraph, the TSOs referred to in paragraph 1, after checking that the criteria in (a),
(b), (c) and (d) are met, have approved an application from the TSO wishing to join the
KORRR process in accordance with the procedure set out in Article 5(3) of the SO GL.</t>
  </si>
  <si>
    <t>The TSOs referred to in paragraph 2 shall monitor whether those TSOs participating in the data</t>
  </si>
  <si>
    <t>exchange process on a voluntary basis pursuant to paragraph 6 respect their obligations. If a TSO</t>
  </si>
  <si>
    <t>participating in the data exchange process pursuant to paragraph 6 neglects its essential obligations</t>
  </si>
  <si>
    <t>in a way that significantly endangers the implementation and operation of the SO GL, the TSOs</t>
  </si>
  <si>
    <t>referred to in paragraph 2 shall terminate that TSO’s voluntary participation in the data exchange</t>
  </si>
  <si>
    <t>process in accordance with the procedure set out in Article 5(3) of the SO GL.</t>
  </si>
  <si>
    <t>Definitions</t>
  </si>
  <si>
    <t>For the purposes of the KORRR, terms used in this document shall have the meaning of the
definitions included in article 3 of the SO GL , article 2 of CACM, article 2 of the EB GL, article 2 of
Regulation (EC) 714/2009 on conditions for access to the network for cross-border exchanges in
electricity, article 2 of Commission Regulation (EU) 543/2013 on submission and publication of data
in electricity markets, article 2 of Commission Regulation (EC) 631/2016 establishing a network code
on requirements for grid connection of generators (hereinafter referred to as “NC RfG”), article 2
of NC DCC, article 2 of the Commission Regulation (EC) 1447/2016 establishing a network code on
requirements for grid connection of high voltage direct current systems and direct currentconnected
power park modules (hereinafter referred to as “NC HVDC”), as well as article 2 of the
Directive 2009/72/EC of the European Parliament and of the Council concerning common rules for
the internal market in electricity and the other items of legislation referenced therein.</t>
  </si>
  <si>
    <t>In the KORRR, unless the context requires otherwise:</t>
  </si>
  <si>
    <t>The KORRR shall be binding upon all TSOs, their permitted successors and assigns- and irrespective
of any change in the TSOs’ names- as well as upon any other entities covered by the SO GL including
DSOs and SGUs.</t>
  </si>
  <si>
    <t>3 (a)</t>
  </si>
  <si>
    <t>The singular indicates the plural and vice versa;</t>
  </si>
  <si>
    <t>The table of contents, headings and examples are inserted for convenience only and do not
affect the interpretation of the KORRR;</t>
  </si>
  <si>
    <t>3 (b)</t>
  </si>
  <si>
    <t>Any reference to legislation, regulations, directive, order, instrument, network code or any
other enactment shall include any modification, extension or re-enactment of it then in
force.</t>
  </si>
  <si>
    <t>A modification in a network element, power generating module or demand facility is considered
significant for the purpose of the KORRR when it is also considered significant in the NC RfG, the NC
DCC or the NC HVDC. In this context, national specificities in the implementation process concerning
the definition of the term “significant” need to be taken into account.</t>
  </si>
  <si>
    <t>3 (c   )</t>
  </si>
  <si>
    <t>For the purpose of the KORRR, real time data means a representation of the actual state of the
power generating modules, demand facilities or network elements when the data is measured.</t>
  </si>
  <si>
    <t>General responsibilities</t>
  </si>
  <si>
    <t>Each TSO, DSO or SGU shall be responsible for the quality of the information they provide regarding
their power generating modules, demand facilities or services to other parties.</t>
  </si>
  <si>
    <t>On the basis of articles 48 to 50 and 53 of the SO GL, the KORRR renders the provision of data both
to TSOs and DSOs as the default option. Pursuant to article 40 (5) of the SO GL, this approach can
be revised at a national level in order to allow SGUs the provision of data only to the TSO or to the
DSO to which they are connected unless otherwise required to provide services to the system. In
those cases where an SGU only provides data to a TSO or to a DSO to which they are connected, the
TSO and the DSO shall exchange between them the data related to that SGU according to the
processes agreed according to the article 40(7) of the SO GL.</t>
  </si>
  <si>
    <t>Subject to approval by the competent regulatory authority or by the entity designated by the
Member State, in line with article 40 (5) of the SO GL each TSO, in coordination with the DSOs in its
control area, shall define whether distribution connected SGUs in its control area shall provide the
structural, scheduled and real-time data to the TSO directly or through its connecting DSO or to
both. The decision for each type of information and SGU may be independent. When the data is
provided directly to the TSO, after request of the DSO to whose network the SGU is connected, the
TSO shall make it available to the DSO. When the data is provided to the DSO, the DSO shall provide
the data to the TSO. The quality and granularity of the data shall be maintained or improved.</t>
  </si>
  <si>
    <t>When the TSO or the DSO receives the data directly from the SGU, the TSO or DSO shall check that
the data complies with the quality requirements specified by TSOs or when applicable by DSOs
according to the KORRR before sharing it with another entity.</t>
  </si>
  <si>
    <t>Adjacent DSOs and/or between the downstream DSO and upstream DSO shall inform each other
on the processes and formats of any change in the data and information between them according
to article 40(6) of the SO GL</t>
  </si>
  <si>
    <t>DSOs shall be responsible for the installation, configuration, security and maintenance of
communication links for data exchange with the TSO up to the communication interface point
agreed with the TSO.</t>
  </si>
  <si>
    <t>SGUs providing scheduled data to the TSO and SGUs providing real time data according to article
6(5) of KORRR shall be responsible for the installation, configuration, security and maintenance of
the communication links to exchange data up to the communication interface point with the TSO
or with the DSO when the data is provided to the DSO, unless explicitly otherwise agreed with the
TSO or DSO.</t>
  </si>
  <si>
    <t>The TSO, or the DSO when data is directly provided to the DSO according to article 3(3) of KORRR,
shall define the communication interface point for the exchange of scheduled data and real-time
data with SGUs.</t>
  </si>
  <si>
    <t>Subject to the agreement of the TSO or the DSO in case of SGUs providing directly data to a DSO,
parties required to provide data under the KORRR shall be allowed to delegate all tasks or parts
hereof assigned to it under the SO GL to one or more third parties, in case the third party can carry
out the respective function at least as effectively as the delegating entity. The delegating entity shall
remain responsible for ensuring compliance with the obligations under the SO GL, including
ensuring access to information necessary for monitoring by the regulatory authority.</t>
  </si>
  <si>
    <t>Confidentiality</t>
  </si>
  <si>
    <t>Unless otherwise explicitly stated, all data affected by the KORRR shall be confidential. In
accordance with article 12 of the SO GL, each party receiving data according to the KORRR shall
implement appropriate technical and organizational measures to ensure that data is not disclosed
to any other person or authority, without prejudice to cases covered by national law, other
provisions of the SO GL or other relevant Union legislation.</t>
  </si>
  <si>
    <t>Subject to the confidentiality obligations set out in article 12 of the SO GL, TSOs may share the data
obtained with all other TSOs that have fully implemented the requirements set out in the KORRR.</t>
  </si>
  <si>
    <t>Access to information</t>
  </si>
  <si>
    <t>Each power generating module, demand facility or CDSO considered as a SGU according to article
2(1) of the SO GL shall have access to the structural information referring to its facilities stored by
the TSO or DSO.</t>
  </si>
  <si>
    <t>Each DSO shall have access to the structural, scheduled and real-time information of the SGUs
connected to its distribution network.</t>
  </si>
  <si>
    <t>According to article 40(10) of the SO GL, DSOs shall have access to the structural, scheduled and
real-time information of the commissioned network elements of the transmission network in their
connection point. Upon justification of the need for information for operational security reasons,
reliable dynamic simulations of their grids, they may request further structural or real-time
information from commissioned network elements of the transmission system of the control area
they are connected. When the request of information comes from a CDSO, it shall not include the
connection point of other CDSOs or SGUs. TSOs may give positive or justified negative answers to
such requests.</t>
  </si>
  <si>
    <t>SGUs shall have access to the structural, scheduled and real-time information of the commissioned
facilities of the transmission system or distribution system in their connection point. It shall not
include the connection point of other SGUs.</t>
  </si>
  <si>
    <t>Competent national regulatory authorities shall have access to all information exchanged subject
to the KORRR upon request.</t>
  </si>
  <si>
    <t>The TSOs may share structural information of DSOs or SGU with a third party to comply with the
responsibilities defined in the SO GL, subject to the formalization of confidentiality and a limitation
of use agreement.</t>
  </si>
  <si>
    <t>General Provisions</t>
  </si>
  <si>
    <t>Key Organisational Requirements, Roles and Responsibilities</t>
  </si>
  <si>
    <t>Responsibilities of TSOs</t>
  </si>
  <si>
    <t>General Responsibilities</t>
  </si>
  <si>
    <t>Each TSO shall communicate to the relevant TSOs, the elements of their transmission system identified
as part of its observability area according to the methodology of article 75 of the SO GL.</t>
  </si>
  <si>
    <t>Each TSO shall communicate to the relevant DSOs of its control area, the elements of their distribution
network identified as part of its observability area according to the methodology of article 75 of the SO
GL.</t>
  </si>
  <si>
    <t>Each TSO shall provide updated information of the network elements in its transmission system that is
part of the observability area of other TSO to those TSOs in accordance with article 41 and 42 (2) of the
SO GL.</t>
  </si>
  <si>
    <t>Each TSO shall exchange real-time data with the other TSOs of the same synchronous area in accordance
with article 42 (1) of the SOGL.</t>
  </si>
  <si>
    <t>Subject to approval of the competent regulatory authority or approval of the entity designated by the
Member State in accordance with article 40 (5) of SO GL, each TSO, in coordination with the DSOs and
SGUs, shall define the SGUs in its control area which shall provide real time data.</t>
  </si>
  <si>
    <t>Each TSO shall provide updated information of DSO network of its control area that is part of the
observability area of other TSO to those TSOs.</t>
  </si>
  <si>
    <t>Each TSO may provide updated information of the neighbouring TSO networks which have an impact
on the distribution networks of its own control area to the DSOs operating those distribution networks.</t>
  </si>
  <si>
    <t>All transmission and distribution data to be exchanged between TSO control areas shall be exchanged
only through TSOs unless otherwise required by national legislation or specific agreements.</t>
  </si>
  <si>
    <t>TSOs shall use the operational planning data environment platform for the exchange of structural and
scheduled information with other TSOs for data required in accordance with articles 114, 115, 116 and
117 of the SO GL. All TSOs shall use the harmonized data format for data exchange among them in
accordance with article 114 (2) of the SO GL.</t>
  </si>
  <si>
    <t>Each TSO shall electronically store the information needed for its processes for the duration defined by
national legislation.</t>
  </si>
  <si>
    <t>Structural data used by TSOs</t>
  </si>
  <si>
    <t>In agreement with relevant DSOs, each TSO shall specify the format and may publish templates for the
structural data that DSOs shall provide. The format or template has to include the detailed content of
the structural data that have to be provided</t>
  </si>
  <si>
    <t>Each TSO shall specify the format and may publish templates for the structural data that transmission
connected SGUs and distribution connected SGUs that exchanges data directly with the TSO shall
provide. The format or template has to include the detailed content of the structural data that have to
be provided.</t>
  </si>
  <si>
    <t>Notification of changes</t>
  </si>
  <si>
    <t>Each TSO shall review the structural information it shares with other TSOs at least every 6 months and
provide updated information of the observability area to the neighbouring TSO in the following
situations:</t>
  </si>
  <si>
    <t>At least 6 months before the planned commissioning of a new network element, power
generating module or demand facility;</t>
  </si>
  <si>
    <t>1 (a)</t>
  </si>
  <si>
    <t>1 (b)</t>
  </si>
  <si>
    <t>At least 6 months before the planned final removal from service of the network element, power
generating module or demand facility;</t>
  </si>
  <si>
    <t>1 (c  )</t>
  </si>
  <si>
    <t>At least 6 months before the planned significant modifications in the network element, power
generating module or demand facility;</t>
  </si>
  <si>
    <t>As soon as possible in case there is a change in the observability area;</t>
  </si>
  <si>
    <t>1 (d)</t>
  </si>
  <si>
    <t>1 (e  )</t>
  </si>
  <si>
    <t>As soon as an error in the data set transmitted earlier is detected.</t>
  </si>
  <si>
    <t>According to articles 5(3) and 5(4), DSOs and SGUs may request an update of the structural data from
its TSO.</t>
  </si>
  <si>
    <t>Scheduled data, Responsibilities of TSOs</t>
  </si>
  <si>
    <t>Each TSO shall define and publish the technical requirements, including time stamping, for the exchange
of scheduled data with SGUs, DSOs or third parties with in its control area. The technical requirements
should where possible, be in accordance with an international standard recommended by all TSOs and
with current technologies to guarantee the security, confidentiality and redundancy of the
communications.</t>
  </si>
  <si>
    <t>Each TSO shall communicate to the DSOs connected to the transmission system their planned and
unplanned unavailability of network elements in their connection point. For planned unavailability, they
shall agree on the necessary level of coordination and communication between them. For unplanned
unavailability, the TSO shall communicate to them as soon as possible.</t>
  </si>
  <si>
    <t>Format of Real Time Information</t>
  </si>
  <si>
    <t>Each TSO, in agreement with the DSOs in its control area, shall specify the detailed content of and
publish the format for real-time data exchange between them related to the distribution network
observability area within its control area.</t>
  </si>
  <si>
    <t>Each TSO, in coordination with SGUs and DSOs, shall specify the detailed content of and publish the
format for real time data exchange related to SGUs within its control area.</t>
  </si>
  <si>
    <t>Each TSO shall specify the technical requirements, including time stamping, for real time data exchange
related to the distribution network observability area and to the SGUs with in its control area. The
technical requirements should where possible, be in accordance with an international standard
recommended by all TSOs and with current technologies to guarantee security, confidentiality and
redundancy of the communications.</t>
  </si>
  <si>
    <t>Each TSO, when exchanging real time information with other TSOs, shall follow and fulfil all the rules
and obligations according to the current all TSOs practices in terms of:</t>
  </si>
  <si>
    <t>Logical connections between parties and protocols used;</t>
  </si>
  <si>
    <t>Network architecture including redundancy;</t>
  </si>
  <si>
    <t>Network security rules;</t>
  </si>
  <si>
    <t>Identification code (ID) and/or naming convention and data quality;</t>
  </si>
  <si>
    <t>Data transmission parameters and performance;</t>
  </si>
  <si>
    <t>4 (e  )</t>
  </si>
  <si>
    <t>Rules of conduct in the case of planned outages and disturbances of communication equipment.</t>
  </si>
  <si>
    <t>Each TSO shall define the refresh rate for the real-time data exchanges in its control area. It shall not be
longer than 1 minute.</t>
  </si>
  <si>
    <t>Responsibilities of DSOs</t>
  </si>
  <si>
    <t>Each DSO shall review the structural information of network elements in the observability area and
power generating modules and demand facilities in the control area it shares with the TSOs at least
every 6 months and, in agreement with the TSO, provide updated information to the TSO in the
following situations:</t>
  </si>
  <si>
    <t>At least 6 months before the planned commissioning of a new network element, power generating
module or demand facility.</t>
  </si>
  <si>
    <t>At least 6 months before the planned final removal from service of the network element, power
generating module or demand facility.</t>
  </si>
  <si>
    <t>At least 6 months before the planned significant modifications in the network element, power
generating module or demand facility.</t>
  </si>
  <si>
    <t>As soon as possible in case there is a change in the Observability Area;</t>
  </si>
  <si>
    <t>Each DSO, in coordination with its TSO, shall specify the format and may publish templates for the
structural data that distribution connected SGUs that exchanges directly data with the DSO shall
provide. The format or template has to include the detailed content of the structural data to be
provided.</t>
  </si>
  <si>
    <t>According to article 5(4), SGUs connected at the distribution level may request the update of the
structural data from its DSO.</t>
  </si>
  <si>
    <t>Scheduled data, Rights and responsibilities of DSOs</t>
  </si>
  <si>
    <t>All DSOs within the observability area of the relevant TSO shall provide their planned unavailability of
network elements to the TSO, at least in D-2 and D-1 and their unplanned unavailability as soon as
possible. For planned unavailability, they shall agree on the necessary level of coordination and communication between them. Transmission connected DSOs shall provide data directly to the TSO.
Non-transmission connected DSOs may provide data directly to the TSO or through its connecting DSO
or to both, as defined in article 3(3). The frequency of delivery of scheduled data shall be defined at a
national level.</t>
  </si>
  <si>
    <t>Each DSO shall have access to the scheduled data of SGUs connected to its network. DSOs shall comply
with the requirements defined by the relevant TSO to exchange scheduled data</t>
  </si>
  <si>
    <t>Real Time Data provided by DSOs</t>
  </si>
  <si>
    <t>Each DSO shall provide to its TSO real time data from the observability area defined by the TSO
according to article 44 of SO GL.</t>
  </si>
  <si>
    <t>Each DSO shall fulfil the requirements defined by the TSO in terms of:</t>
  </si>
  <si>
    <t>2 (a)</t>
  </si>
  <si>
    <t>2 (b)</t>
  </si>
  <si>
    <t>2 (c   )</t>
  </si>
  <si>
    <t>2 (d)</t>
  </si>
  <si>
    <t>2 (e   )</t>
  </si>
  <si>
    <t>2 (f)</t>
  </si>
  <si>
    <t>Network Architecture including redundancy;</t>
  </si>
  <si>
    <t>Each DSO, in coordination with its TSO and SGUs, shall specify the detailed content of and the
requirements for real-time data exchange related to distribution connected SGUs that exchanges data
directly with the DSO. The technical requirements should where possible, be in accordance with an
international standard recommended by all TSOs and with current technologies to guarantee security,
confidentiality and redundancy of the communications. Each DSO shall provide the templates and
formats to the SGUs for real time data exchange.</t>
  </si>
  <si>
    <t>Responsibilities of SGUs</t>
  </si>
  <si>
    <t>Structural Data provided by SGUs</t>
  </si>
  <si>
    <t>Each SGU connected to the transmission system shall provide to its TSO the structural data according
to articles 45 and 52(1) of SO GL in the format specified by its TSO.</t>
  </si>
  <si>
    <t>Each SGU connected to the distribution system shall provide directly to the TSO or through its
connecting DSO or to both, as defined in article 3(3), the structural data according to articles 48 and 53
of the SO GL in the format specified by its TSO or DSO.</t>
  </si>
  <si>
    <t>Each SGU shall review the structural information it shares with the DSOs or TSOs of the control area of
SGU belongs to, at least every 6 months and provide updated information to the TSO and DSO in the
following situations:</t>
  </si>
  <si>
    <t>At least 6 months, before the planned commissioning of a new network element, power generating
module or demand facility.</t>
  </si>
  <si>
    <t>In case of an unforeseeable modification within the period of 6 months before the date of entry
into force of the new situation described in points a, b and c, the SGU shall inform the TSO without
delay.</t>
  </si>
  <si>
    <t>Scheduled Data provided by SGUs</t>
  </si>
  <si>
    <t>All SGUs within the control area of the TSO shall provide scheduled data to the TSO. Transmission
connected SGUs shall provide data directly to the TSO. Distribution connected SGUs shall provide data
directly to the TSO or through its connecting DSO or to both, as defined in article 3(3).</t>
  </si>
  <si>
    <t>SGUs shall comply with the requirements defined by the relevant TSO or by the DSO when the data is
exchanged trough the DSO, to exchange scheduled data. The frequency of delivery of scheduled data
shall be defined at a national level.</t>
  </si>
  <si>
    <t>Real Time Data provided by SGUs</t>
  </si>
  <si>
    <t>Subject to article 6(5) of KORRR, all concerned SGUs connected to the transmission system shall provide
the real-time data directly to the TSO. Subject to article 6(5) of KORRR, all concerned distribution connected SGUs shall provide the real-time data to the TSO directly or through its connecting DSO or to
both, as defined in article 3(3). All SGUs which are power generating modules not subject to the NC RfG,
or which are HVDC systems not subject to the NC HVDC, or which are demand facilities not subject to
the NC DCC, shall inform to the TSO about their technical capabilities for real time data provision. The
evaluation process to exempt particular SGUs, in case of non-compliance with the requirement to
provide real time data, shall be defined at national level.</t>
  </si>
  <si>
    <t>Each SGU providing data directly to the TSO or the DSO when the data is directly provided to the DSO
shall fulfil the requirements defined by the TSO in terms of:</t>
  </si>
  <si>
    <t>2 (c  )</t>
  </si>
  <si>
    <t>Final provisions</t>
  </si>
  <si>
    <t>Implementation date of the KORRR</t>
  </si>
  <si>
    <t>Upon approval of the KORRR each TSO shall publish it on the internet in accordance with article 8(1) of
the SO GL.</t>
  </si>
  <si>
    <t>By 18 months after entry into force of the SO GL, and in accordance with article 192 of the SO GL, TSOs
shall apply the KORRR as described in Title 2 as soon as all regulatory authorities have approved the
KORRR or a decision has been taken by the Agency in accordance with article 6(8) and 7(3) of the SO
GL.</t>
  </si>
  <si>
    <t>Language</t>
  </si>
  <si>
    <t>The reference language for the KORRR shall be English. For the avoidance of doubt, where TSOs need to
translate the KORRR into their national language(s), in the event of inconsistencies between the English
version published by TSOs in accordance with article 8 (1) of the SO GL and any version in another language,
the relevant TSOs shall, in accordance with national legislation, provide the relevant national regulatory
authorities with an updated translation of the KORRR.</t>
  </si>
  <si>
    <t>Generators</t>
  </si>
  <si>
    <t>Demand Faclities</t>
  </si>
  <si>
    <t>Context setting - no GB documentation required</t>
  </si>
  <si>
    <t>CDSOs, IDNOs and DNOs all treated equally in the GB D Code.</t>
  </si>
  <si>
    <t>LC21.4</t>
  </si>
  <si>
    <t>LC21</t>
  </si>
  <si>
    <t>LC20.1</t>
  </si>
  <si>
    <t>DGC4.5</t>
  </si>
  <si>
    <t>DPC4.4</t>
  </si>
  <si>
    <t>Not relevant</t>
  </si>
  <si>
    <t>Context setting - not for direct implementation in GB documentation</t>
  </si>
  <si>
    <t>Existing D Code obligation to provide data; DDRC5.4.1 specifies responsibility for quality; DPC1.6 envisages that data may need to be improved over time.</t>
  </si>
  <si>
    <t>The default position in GB is that data is provided to the SO with whom there is the connexion agreement.  The exceptions to this are for Large Embedded parties who provide it direct to NG.  This is well established practice, within the scope of the KORRR, so needs no further attention.</t>
  </si>
  <si>
    <t>As above</t>
  </si>
  <si>
    <t>Quality requirements, if any, to be specified by NG.</t>
  </si>
  <si>
    <t>DOC1, DOC2 and DDRC all apply to downstream DNOs.</t>
  </si>
  <si>
    <t>Grid Code, not D Code requirement</t>
  </si>
  <si>
    <t>DNOs generally provide the SCADA - so no need to specify this detail to Users.</t>
  </si>
  <si>
    <t>LC31.B and UA(2000) 105</t>
  </si>
  <si>
    <t>As 5.1 above.</t>
  </si>
  <si>
    <t>Ofgem already have this right in the licences</t>
  </si>
  <si>
    <t>G Code requirement to implement SOGL requirement for six monthly structural data.</t>
  </si>
  <si>
    <t>As per Art 5(4)</t>
  </si>
  <si>
    <t>Grid Code obligation.  If there are IDNOs in the observability area, existing DOC provisions should be sufficient.</t>
  </si>
  <si>
    <t>For NG to specify - assumed that most data from FMS will be sufficient.</t>
  </si>
  <si>
    <t>As 13.1</t>
  </si>
  <si>
    <t>Generally real time data is sourced from the DNO's own SCADA</t>
  </si>
  <si>
    <t>G Code</t>
  </si>
  <si>
    <t>DDRC5.3 requires this continuously -which is better than every six months.  No change proposed.</t>
  </si>
  <si>
    <t>DDRC 5.3</t>
  </si>
  <si>
    <t>DDCR 5.3</t>
  </si>
  <si>
    <t>NG to specify</t>
  </si>
  <si>
    <t>NG responsibility</t>
  </si>
  <si>
    <t>Context setting, but sets a compliance date too.</t>
  </si>
  <si>
    <t>N/A</t>
  </si>
  <si>
    <t xml:space="preserve">The Grid Code, Connection Conditions, CC.6.5.6 (Operational metering) 
CUSC bilateral connection agreement </t>
  </si>
  <si>
    <t>Statement of the obvious. No need to replicate this in GB documentation.</t>
  </si>
  <si>
    <t>6 (c )</t>
  </si>
  <si>
    <t xml:space="preserve">Grid Code planning code week 42 process </t>
  </si>
  <si>
    <t>The default position in GB is that data is provided to the SO with whom there is the connection agreement.  The exceptions to this are for Large Embedded parties who provide it direct to NG.  This is well established practice, within the scope of the KORRR, so needs no further attention.</t>
  </si>
  <si>
    <t xml:space="preserve">DSO obligation </t>
  </si>
  <si>
    <t>In agreement with DSOs within the TSOs’ control area, each TSO shall specify the format and may
publish templates to exchange the scheduled data between them.</t>
  </si>
  <si>
    <t>In coordination with SGUs or third parties within TSOs´ control area, each TSO shall define and publish
the format of the information for the exchange of scheduled data.</t>
  </si>
  <si>
    <t>DSO obligation</t>
  </si>
  <si>
    <t xml:space="preserve">NGET to comply with SO GL </t>
  </si>
  <si>
    <r>
      <rPr>
        <sz val="10"/>
        <rFont val="Calibri"/>
        <family val="2"/>
        <scheme val="minor"/>
      </rPr>
      <t>STCP 12-1 Data Exchange Mechanism</t>
    </r>
    <r>
      <rPr>
        <sz val="10"/>
        <color theme="1"/>
        <rFont val="Calibri"/>
        <family val="2"/>
        <scheme val="minor"/>
      </rPr>
      <t xml:space="preserve">
The Grid Code, Data Registration Code, DRC Schedule 8 - Data Supplied by BM 
The Grid Code, Connection Codes, CC.6.5.8 Electronic Data Communication Facilities</t>
    </r>
  </si>
  <si>
    <t xml:space="preserve">General GB code governance </t>
  </si>
  <si>
    <t>Data Registration code. Grid code sets requirements to be followed</t>
  </si>
  <si>
    <t>Requirements as defined in Grid Code schedules and DRC.</t>
  </si>
  <si>
    <t>SO GL obligation in force from Mar-19</t>
  </si>
  <si>
    <t xml:space="preserve">PCA.8
</t>
  </si>
  <si>
    <t>PCA.8</t>
  </si>
  <si>
    <t xml:space="preserve">Currently 12 months in GC Planning Code notifications are sent well before 6 months, GC0106 proposes to have a 6month update in week 50 for any substantial changes following week 24 submission. Network elements and SGU data will be updated through this process for structural information in TSOs observability area.
</t>
  </si>
  <si>
    <t xml:space="preserve">Currently 12 months in GC Planning Code notifications are sent well before 6 months, GC0106 proposes to have a 6month update in week 50 for any substantial changes following week 24 submission. Network elements and SGU data will be updated through this process for structural information in TSOs observability area. Maintain same data as existing week 24 schedule requirements.
</t>
  </si>
  <si>
    <t>Existing Grid Code practice</t>
  </si>
  <si>
    <t xml:space="preserve">Grid Code CC6.5.6
SOGL flexibility allows for TSO to determine real time data exchange scope and applicability. NGET is not requesting new real time connections as part of GC0106. Future modification may be raised when system needs change. </t>
  </si>
  <si>
    <r>
      <t xml:space="preserve">Real time data: The Grid Code, Connection Conditions, CC.6.5.6 (Operational metering) 
</t>
    </r>
    <r>
      <rPr>
        <sz val="10"/>
        <rFont val="Calibri"/>
        <family val="2"/>
        <scheme val="minor"/>
      </rPr>
      <t>CUSC bilateral connection agreement
Static data: Grid Code - Data Registration Code (various schedules)
STCP 12-1 Data Exchange Mechanism</t>
    </r>
  </si>
  <si>
    <t>Real time data: The Grid Code, Connection Conditions, CC.6.5.6 (Operational metering) 
CUSC bilateral connection agreement
Static data: Grid Code - Data Registration Code (various schedules)
STCP 12-1 Data Exchange Mechanism</t>
  </si>
  <si>
    <t>Main purpose of DDRC and DPC8; DPC6.7 for real time data</t>
  </si>
  <si>
    <t xml:space="preserve"> Grid Code PCA.1.2, OC2</t>
  </si>
  <si>
    <t>National rules to store data for 7 years are in place.</t>
  </si>
  <si>
    <t>The Grid Code, Connection Conditions, CC.6.5.6 (Operational metering) / Bilateral agreement
The Grid Code, Connection Conditions, CC6.4.4  (Operational metering)  / Bilateral agreement for LEEMPS</t>
  </si>
  <si>
    <t>Gap in D code - a new para in DPC8 has been drafted to discharge this.</t>
  </si>
  <si>
    <t>For Generation the SoW procoess picks this up.  For generation and demand DNOs already have the necessary details from DNO system users - to be forwarded to NG in line with G Code requirements.</t>
  </si>
  <si>
    <t>To be passed on to NG as soon as a DNO is aware</t>
  </si>
  <si>
    <t>No D Code wording needed - to be done upon NG's notification of Observability Area change</t>
  </si>
  <si>
    <t>DDRC 5.3 and 5.4</t>
  </si>
  <si>
    <t xml:space="preserve">DOC2 </t>
  </si>
  <si>
    <t>Existing GB arrangements to apply - ie real time data from DNO connected customers is provided by the DNO from the DNO's own telemetry</t>
  </si>
  <si>
    <t>DDRC Schedule 5</t>
  </si>
  <si>
    <t>DDRC 5.3 expects this data to be submitted as soon as it is known - not six months in advance</t>
  </si>
  <si>
    <t>DDRC shedule 5</t>
  </si>
  <si>
    <t>For Generation the SoW process picks this up.  For generation and demand DNOs already have the necessary details from DNO system users - to be forwarded to NG in line with G Code requirements.</t>
  </si>
  <si>
    <t>Existing Grid Code practice PC.A.1.2</t>
  </si>
  <si>
    <t>Grid Code - Data Registration Code Schedule 5
Demand response providers submitted through DRSC which links back to ancillary services agreement and standard contract terms</t>
  </si>
  <si>
    <t xml:space="preserve">Grid Code OC2.4.1.2.4 Only those elements with significant influence on the transmission system are to be included.  D-2 and D-1 time requirements are in line with Capacity Allocation Congestion Management Regulation.  </t>
  </si>
  <si>
    <t xml:space="preserve">CC.6.5.6, </t>
  </si>
  <si>
    <t>Grid Code - Planning Code, PC.A.2, PC.A.3.2.2(a), PC.A.5.4.3 , PC.A.6.1.3, PC.A.7 
Data Registration Code DRC.6.1.2, DRC.6.1.13, DRC.6.2, DRC Schedule 1
CC6.3, CC.6.3.2, CC.6.3.8,  APPENDIX 6 ,7 , BC2 , 
BSC Section 4</t>
  </si>
  <si>
    <t xml:space="preserve">Currently 12 months in GC Planning Code PC.A.1.2 and DRC Schedule 5 - notifications are sent well before 6 months, GC0106 proposes to have a 6month update in week 50 for any substantial changes following week 24 submission. Network elements and SGU data will be updated through this process for structural information in TSOs observability area.
</t>
  </si>
  <si>
    <t>Grid Code planning code  PC.4.2.5, PC.4.3.2, PCA.1.3, PC.A.1.4, PC.A.8</t>
  </si>
  <si>
    <r>
      <t xml:space="preserve">Existing Grid Code practice PC.A.2.1.4, PC.A.6.  TSO in agreement with DSOs can propose changes to the observability areas </t>
    </r>
    <r>
      <rPr>
        <sz val="10"/>
        <rFont val="Arial"/>
        <family val="2"/>
      </rPr>
      <t>at any time. Any change to observability areas in accordance with Article 75 will go through existing code governance process</t>
    </r>
  </si>
  <si>
    <r>
      <t xml:space="preserve">Grid Code CC6.5.6. 
SOGL flexibility allows for TSO to determine real time data exchange scope and applicability. NGET </t>
    </r>
    <r>
      <rPr>
        <sz val="10"/>
        <rFont val="Arial"/>
        <family val="2"/>
      </rPr>
      <t>has already specified data exchange requirements for relevant embedded generators in CC6.5.6. Future modification may be raised when system needs change</t>
    </r>
  </si>
  <si>
    <t xml:space="preserve">Flexible as per Article 40.5- Maintain existing data exchange as per Distribution and Grid Code framework. Future mods will be raised based on changes to system operational requirements. </t>
  </si>
  <si>
    <t>SO Obligation; NGET is sole System Operator for GB. No shared control area with other TSOs.</t>
  </si>
  <si>
    <t>As of today, TSO gets all data that is officially needed hence we are currently compliant. If that changes, TSO will need to raise a mod to change the GC to request DNOs/SGUs to provide different data which will be actioned through existing code governance</t>
  </si>
  <si>
    <t xml:space="preserve">Article 75 is being developed separately, no changes to existing observability areas are expected. </t>
  </si>
  <si>
    <t>Grid Code planning code week 42 process; PC.4.2.5, PC.4.3.2, PC.A.1.3, PC.A.8</t>
  </si>
  <si>
    <r>
      <t>Significant will be as defined for substantial modification in RfG, DCC and HVDC.</t>
    </r>
    <r>
      <rPr>
        <sz val="11"/>
        <color theme="1"/>
        <rFont val="Calibri"/>
        <family val="2"/>
        <scheme val="minor"/>
      </rPr>
      <t xml:space="preserve"> </t>
    </r>
  </si>
  <si>
    <t>Each TSO shall be capable of exchanging scheduled data with TSOs and with SGUs, DSOs or third parties within its control area to whom the exchange of scheduled information may have been delegated. Scheduled data shall at least include generation and consumption schedules between two days ahead
and close to real time, unavailability or limitations to active power production or consumption of SGUs
and unavailability of network elements in the TSO’s observability area.</t>
  </si>
  <si>
    <t>Grid Code planning code week 42 process; PC.4.2.5, PC.4.3.2, PC1.3</t>
  </si>
  <si>
    <t>PC.4.2.5, PC.4.3.2, PC.1.3, PC.A.8</t>
  </si>
  <si>
    <t xml:space="preserve">No requirements to exchange data with other Transmission SO's. Exchange with GB TO's is through ETYS. Data exchange with DNOs as per PC.A.2.1 to PC.A.2.5, DRC Schedule 5 </t>
  </si>
  <si>
    <t xml:space="preserve">There's no requirement as GB observability is not shared with other Transmission SOs.
</t>
  </si>
  <si>
    <t>There's no requirement as GB observability is not shared with other Transmission SOs.
Grid Code Operating Code OC2.3, OC2.4.1, OC2.4.2 for exchange with SGUs and DSOs</t>
  </si>
  <si>
    <t xml:space="preserve">There's no requirement for TSO exchange as GB observability is not shared with other Transmission SOs.
Grid Code - PC.A.4, Data Registration Code schedules 10A, 10B,10C, 11, 11C for DSO
</t>
  </si>
  <si>
    <t>There's no requirement for TSO exchange as GB observability is not shared with other Transmission SOs.
Grid Code BC1.A.1.1, BC1.4.2 for SGUs</t>
  </si>
  <si>
    <t xml:space="preserve">TSO not proposing changes to existing real time data provided by SGUs. Maintain flexibility and  existing rules for real time data according CUSC agreements: Data provision from large and medium power stations excluding small.
The Grid Code, Connection Conditions, CC.6.5.6 (Operational metering) / Bilateral agreement
The Grid Code, Connection Conditions, CC6.4.4  (Operational metering)  / Bilateral agreement for LEEMPS
</t>
  </si>
  <si>
    <t xml:space="preserve">Grid Code BC1.A.1.1, OC.1,2 and DRC shedule 5
</t>
  </si>
  <si>
    <t xml:space="preserve">The Grid Code, Connection Conditions, CC.6.5.6, Operational Metering
Currently in GB real time data is obtained from NG’s own systems and there is no proposal to change the existing practice. NG does not have to specify real time data exchange requirements until future mods are raised.
</t>
  </si>
  <si>
    <t xml:space="preserve">The GB SO is responsible for following the all TSO practices for data exchange with other Transmission System Operators in the EU. There's no requirement to exchange the data with other Transmission Sos in EU. </t>
  </si>
  <si>
    <t>There's no requirement for GB to exchange this data with other TSOs.</t>
  </si>
  <si>
    <t>There's no requirement for GB to exchange this data with other Transmission SOs. Exchange with GB TO as per STC and with DSO/SGU as per existing GB formats</t>
  </si>
  <si>
    <t>There is no requirement to share real time data with neighbouring EU TSOs. Currently in GB real time data is obtained from NG’s own systems, so NG does not have to specify any real time data exchange requirements with SGUs until future mods are raised based on system requirements.</t>
  </si>
  <si>
    <t>Grid Code - Planning Code PC.4, DRC Schedule 5</t>
  </si>
  <si>
    <t>CC.6.5, CC.7.7</t>
  </si>
  <si>
    <t>No requirment to replicate this in GB documentation.</t>
  </si>
  <si>
    <t>No requirement to share with neigbouring EU TSOs. For GB this is covered in  STCP22-1</t>
  </si>
  <si>
    <t xml:space="preserve">No requirement for GB SO to share with neigbouring EU TSOs. </t>
  </si>
  <si>
    <t xml:space="preserve">No proposed changes to Real time data exchange. Maintain GC and CUSC bilateral connection agreement 
</t>
  </si>
  <si>
    <t xml:space="preserve">No requirement to share with neigbouring EU TSOs.
STCP22-1, STCP12-1 , CC.6.5.6 , PCA3.2.2.f(i) </t>
  </si>
  <si>
    <t xml:space="preserve">Currently not applicable in GB as obserbaility areas are not shared with neighbouring countries. </t>
  </si>
  <si>
    <t xml:space="preserve">TSO to TSO format already in use as per Operational Planning Data Environmen (OPDE) </t>
  </si>
  <si>
    <t xml:space="preserve">Currently not applicable in GB as obserbaility areas are not shared with neighbouring countries. 
</t>
  </si>
  <si>
    <t>No requirements to exchange data with other Transmission SO's. Exchange with GB TO's is through ETYS.
Grid Code - DRC Schedules 1,13, 18</t>
  </si>
  <si>
    <t>PC.A.4, DRC Schedule 10, 11  
Grid Code applies to all users irrespective of transmission area they're in</t>
  </si>
  <si>
    <t>There's no requirement for GB to exchange this data with other TSOs. 
Exchange with DSOs are covered in OC2.4</t>
  </si>
  <si>
    <t xml:space="preserve">There's no requirement for GB to exchange this data with other TSOs.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</si>
</sst>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d\ dd/mm/yyyy"/>
    <numFmt numFmtId="165" formatCode="mmm\-yyyy"/>
    <numFmt numFmtId="166" formatCode="dd/mm/yyyy;@"/>
  </numFmts>
  <fonts count="89">
    <font>
      <sz val="11"/>
      <color theme="1"/>
      <name val="Calibri"/>
      <family val="2"/>
      <scheme val="minor"/>
    </font>
    <font>
      <sz val="10"/>
      <name val="Arial"/>
      <family val="2"/>
    </font>
    <font>
      <u/>
      <sz val="10"/>
      <color indexed="12"/>
      <name val="Arial"/>
      <family val="2"/>
    </font>
    <font>
      <b/>
      <sz val="9"/>
      <color indexed="81"/>
      <name val="Tahoma"/>
      <family val="2"/>
    </font>
    <font>
      <sz val="9"/>
      <color indexed="81"/>
      <name val="Tahoma"/>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1"/>
      <color rgb="FFFF0000"/>
      <name val="Calibri"/>
      <family val="2"/>
      <scheme val="minor"/>
    </font>
    <font>
      <b/>
      <sz val="11"/>
      <color theme="1"/>
      <name val="Calibri"/>
      <family val="2"/>
      <scheme val="minor"/>
    </font>
    <font>
      <b/>
      <sz val="12"/>
      <color theme="0"/>
      <name val="Calibri"/>
      <family val="2"/>
      <scheme val="minor"/>
    </font>
    <font>
      <sz val="11"/>
      <color theme="1"/>
      <name val="Calibri"/>
      <family val="2"/>
      <scheme val="minor"/>
    </font>
    <font>
      <b/>
      <sz val="20"/>
      <color theme="0"/>
      <name val="HelveticaNeueLT Std"/>
      <family val="2"/>
    </font>
    <font>
      <b/>
      <sz val="11"/>
      <color theme="1"/>
      <name val="HelveticaNeueLT Std"/>
      <family val="2"/>
    </font>
    <font>
      <sz val="8"/>
      <color theme="1"/>
      <name val="HelveticaNeueLT Std"/>
      <family val="2"/>
    </font>
    <font>
      <sz val="11"/>
      <color theme="1"/>
      <name val="HelveticaNeueLT Std"/>
      <family val="2"/>
    </font>
    <font>
      <sz val="9"/>
      <color theme="1"/>
      <name val="HelveticaNeueLT Std"/>
      <family val="2"/>
    </font>
    <font>
      <u/>
      <sz val="11"/>
      <color theme="10"/>
      <name val="Calibri"/>
      <family val="2"/>
      <scheme val="minor"/>
    </font>
    <font>
      <sz val="10"/>
      <color theme="1"/>
      <name val="Verdana"/>
      <family val="2"/>
    </font>
    <font>
      <sz val="10"/>
      <name val="HelveticaNeueLT Std"/>
      <family val="2"/>
    </font>
    <font>
      <b/>
      <sz val="14"/>
      <color theme="0"/>
      <name val="HelveticaNeueLT Std"/>
      <family val="2"/>
    </font>
    <font>
      <b/>
      <sz val="16"/>
      <color theme="0"/>
      <name val="HelveticaNeueLT Std"/>
      <family val="2"/>
    </font>
    <font>
      <b/>
      <u/>
      <sz val="9"/>
      <color indexed="81"/>
      <name val="Tahoma"/>
      <family val="2"/>
    </font>
    <font>
      <b/>
      <sz val="9"/>
      <name val="HelveticaNeueLT Std"/>
      <family val="2"/>
    </font>
    <font>
      <sz val="9"/>
      <color rgb="FFFF0000"/>
      <name val="HelveticaNeueLT Std"/>
      <family val="2"/>
    </font>
    <font>
      <sz val="10"/>
      <color theme="0"/>
      <name val="HelveticaNeueLT Std"/>
      <family val="2"/>
    </font>
    <font>
      <b/>
      <sz val="9"/>
      <color indexed="56"/>
      <name val="HelveticaNeueLT Std"/>
      <family val="2"/>
    </font>
    <font>
      <b/>
      <sz val="14"/>
      <color indexed="56"/>
      <name val="HelveticaNeueLT Std"/>
      <family val="2"/>
    </font>
    <font>
      <b/>
      <sz val="10"/>
      <name val="HelveticaNeueLT Std"/>
      <family val="2"/>
    </font>
    <font>
      <sz val="9"/>
      <name val="HelveticaNeueLT Std"/>
      <family val="2"/>
    </font>
    <font>
      <b/>
      <sz val="6"/>
      <color theme="1"/>
      <name val="HelveticaNeueLT Std"/>
      <family val="2"/>
    </font>
    <font>
      <sz val="7"/>
      <name val="HelveticaNeueLT Std"/>
      <family val="2"/>
    </font>
    <font>
      <b/>
      <sz val="8"/>
      <name val="HelveticaNeueLT Std"/>
      <family val="2"/>
    </font>
    <font>
      <sz val="6"/>
      <name val="HelveticaNeueLT Std"/>
      <family val="2"/>
    </font>
    <font>
      <b/>
      <sz val="8"/>
      <color theme="0"/>
      <name val="HelveticaNeueLT Std"/>
      <family val="2"/>
    </font>
    <font>
      <sz val="8"/>
      <name val="HelveticaNeueLT Std"/>
      <family val="2"/>
    </font>
    <font>
      <b/>
      <sz val="8"/>
      <color theme="1"/>
      <name val="HelveticaNeueLT Std"/>
      <family val="2"/>
    </font>
    <font>
      <b/>
      <sz val="10"/>
      <color theme="0"/>
      <name val="HelveticaNeueLT Std"/>
      <family val="2"/>
    </font>
    <font>
      <b/>
      <sz val="11"/>
      <color theme="0"/>
      <name val="HelveticaNeueLT Std"/>
      <family val="2"/>
    </font>
    <font>
      <sz val="8"/>
      <color theme="0"/>
      <name val="HelveticaNeueLT Std"/>
      <family val="2"/>
    </font>
    <font>
      <sz val="5"/>
      <color theme="1"/>
      <name val="HelveticaNeueLT Std"/>
      <family val="2"/>
    </font>
    <font>
      <sz val="6"/>
      <color theme="1"/>
      <name val="HelveticaNeueLT Std"/>
      <family val="2"/>
    </font>
    <font>
      <sz val="6"/>
      <color theme="0"/>
      <name val="HelveticaNeueLT Std"/>
      <family val="2"/>
    </font>
    <font>
      <b/>
      <sz val="9"/>
      <color rgb="FF000000"/>
      <name val="HelveticaNeueLT Std"/>
      <family val="2"/>
    </font>
    <font>
      <sz val="9"/>
      <color rgb="FF000000"/>
      <name val="HelveticaNeueLT Std"/>
      <family val="2"/>
    </font>
    <font>
      <sz val="16"/>
      <color theme="0"/>
      <name val="HelveticaNeueLT Std"/>
      <family val="2"/>
    </font>
    <font>
      <sz val="12"/>
      <color theme="0"/>
      <name val="HelveticaNeueLT Std"/>
      <family val="2"/>
    </font>
    <font>
      <sz val="14"/>
      <color theme="0"/>
      <name val="HelveticaNeueLT Std"/>
      <family val="2"/>
    </font>
    <font>
      <sz val="14"/>
      <color theme="1"/>
      <name val="HelveticaNeueLT Std"/>
      <family val="2"/>
    </font>
    <font>
      <b/>
      <u/>
      <sz val="11"/>
      <color theme="10"/>
      <name val="HelveticaNeueLT Std"/>
      <family val="2"/>
    </font>
    <font>
      <b/>
      <sz val="9"/>
      <color rgb="FFFF0000"/>
      <name val="HelveticaNeueLT Std"/>
      <family val="2"/>
    </font>
    <font>
      <sz val="11"/>
      <color theme="0"/>
      <name val="HelveticaNeueLT Std"/>
      <family val="2"/>
    </font>
    <font>
      <sz val="14"/>
      <color indexed="56"/>
      <name val="HelveticaNeueLT Std"/>
      <family val="2"/>
    </font>
    <font>
      <sz val="11"/>
      <color rgb="FFFF0000"/>
      <name val="HelveticaNeueLT Std"/>
      <family val="2"/>
    </font>
    <font>
      <sz val="9"/>
      <color theme="1"/>
      <name val="Calibri"/>
      <family val="2"/>
      <scheme val="minor"/>
    </font>
    <font>
      <b/>
      <sz val="9"/>
      <color theme="1"/>
      <name val="Calibri"/>
      <family val="2"/>
      <scheme val="minor"/>
    </font>
    <font>
      <b/>
      <sz val="9"/>
      <color theme="0"/>
      <name val="Calibri"/>
      <family val="2"/>
      <scheme val="minor"/>
    </font>
    <font>
      <b/>
      <sz val="9"/>
      <name val="Calibri"/>
      <family val="2"/>
      <scheme val="minor"/>
    </font>
    <font>
      <sz val="18"/>
      <color theme="1"/>
      <name val="Times New Roman"/>
      <family val="1"/>
    </font>
    <font>
      <sz val="18"/>
      <color theme="1"/>
      <name val="Wingdings"/>
      <charset val="2"/>
    </font>
    <font>
      <sz val="18"/>
      <name val="Wingdings"/>
      <charset val="2"/>
    </font>
    <font>
      <sz val="18"/>
      <name val="Times New Roman"/>
      <family val="1"/>
    </font>
    <font>
      <sz val="11"/>
      <name val="Calibri"/>
      <family val="2"/>
      <scheme val="minor"/>
    </font>
    <font>
      <sz val="9"/>
      <name val="Calibri"/>
      <family val="2"/>
      <scheme val="minor"/>
    </font>
    <font>
      <sz val="10"/>
      <name val="Arial"/>
      <family val="2"/>
    </font>
    <font>
      <sz val="8"/>
      <name val="Arial"/>
      <family val="2"/>
    </font>
    <font>
      <sz val="8"/>
      <name val="Calibri"/>
      <family val="2"/>
      <scheme val="minor"/>
    </font>
    <font>
      <b/>
      <sz val="8"/>
      <name val="Calibri"/>
      <family val="2"/>
      <scheme val="minor"/>
    </font>
    <font>
      <sz val="12"/>
      <color theme="0"/>
      <name val="Calibri"/>
      <family val="2"/>
      <scheme val="minor"/>
    </font>
    <font>
      <b/>
      <i/>
      <u/>
      <sz val="36"/>
      <color theme="1"/>
      <name val="Calibri"/>
      <family val="2"/>
      <scheme val="minor"/>
    </font>
    <font>
      <sz val="8"/>
      <color theme="1"/>
      <name val="Calibri"/>
      <family val="2"/>
      <scheme val="minor"/>
    </font>
    <font>
      <sz val="10"/>
      <name val="Calibri"/>
      <family val="2"/>
      <scheme val="minor"/>
    </font>
    <font>
      <sz val="10"/>
      <color theme="1"/>
      <name val="Calibri"/>
      <family val="2"/>
      <scheme val="minor"/>
    </font>
    <font>
      <b/>
      <sz val="10"/>
      <color theme="1"/>
      <name val="Calibri"/>
      <family val="2"/>
      <scheme val="minor"/>
    </font>
    <font>
      <b/>
      <sz val="10"/>
      <name val="Calibri"/>
      <family val="2"/>
      <scheme val="minor"/>
    </font>
  </fonts>
  <fills count="56">
    <fill>
      <patternFill patternType="none"/>
    </fill>
    <fill>
      <patternFill patternType="gray125"/>
    </fill>
    <fill>
      <patternFill patternType="solid">
        <fgColor theme="0"/>
        <bgColor indexed="64"/>
      </patternFill>
    </fill>
    <fill>
      <patternFill patternType="solid">
        <fgColor theme="3" tint="0.79998168889431442"/>
        <bgColor rgb="FFD6F4D9"/>
      </patternFill>
    </fill>
    <fill>
      <patternFill patternType="solid">
        <fgColor theme="3" tint="0.79998168889431442"/>
        <bgColor indexed="64"/>
      </patternFill>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rgb="FFFFFFFF"/>
        <bgColor indexed="64"/>
      </patternFill>
    </fill>
    <fill>
      <patternFill patternType="solid">
        <fgColor theme="7" tint="0.79998168889431442"/>
        <bgColor indexed="64"/>
      </patternFill>
    </fill>
    <fill>
      <patternFill patternType="solid">
        <fgColor rgb="FFFF0000"/>
        <bgColor indexed="64"/>
      </patternFill>
    </fill>
    <fill>
      <patternFill patternType="solid">
        <fgColor rgb="FFC00000"/>
        <bgColor indexed="64"/>
      </patternFill>
    </fill>
    <fill>
      <patternFill patternType="solid">
        <fgColor rgb="FFFFFF00"/>
        <bgColor indexed="64"/>
      </patternFill>
    </fill>
    <fill>
      <gradientFill degree="90">
        <stop position="0">
          <color theme="4" tint="0.59999389629810485"/>
        </stop>
        <stop position="0.5">
          <color theme="3" tint="0.40000610370189521"/>
        </stop>
        <stop position="1">
          <color theme="4" tint="0.59999389629810485"/>
        </stop>
      </gradientFill>
    </fill>
    <fill>
      <gradientFill degree="90">
        <stop position="0">
          <color rgb="FF1D1160"/>
        </stop>
        <stop position="0.5">
          <color theme="3" tint="0.40000610370189521"/>
        </stop>
        <stop position="1">
          <color rgb="FF1D1160"/>
        </stop>
      </gradientFill>
    </fill>
    <fill>
      <gradientFill degree="270">
        <stop position="0">
          <color theme="0"/>
        </stop>
        <stop position="1">
          <color theme="3" tint="0.40000610370189521"/>
        </stop>
      </gradientFill>
    </fill>
    <fill>
      <gradientFill degree="270">
        <stop position="0">
          <color theme="0"/>
        </stop>
        <stop position="1">
          <color theme="4" tint="0.80001220740379042"/>
        </stop>
      </gradientFill>
    </fill>
    <fill>
      <gradientFill degree="90">
        <stop position="0">
          <color rgb="FF00B0F0"/>
        </stop>
        <stop position="0.5">
          <color theme="0"/>
        </stop>
        <stop position="1">
          <color rgb="FF00B0F0"/>
        </stop>
      </gradientFill>
    </fill>
    <fill>
      <gradientFill degree="90">
        <stop position="0">
          <color rgb="FF1D1160"/>
        </stop>
        <stop position="0.5">
          <color theme="4" tint="-0.25098422193060094"/>
        </stop>
        <stop position="1">
          <color rgb="FF1D1160"/>
        </stop>
      </gradientFill>
    </fill>
    <fill>
      <gradientFill degree="270">
        <stop position="0">
          <color theme="0"/>
        </stop>
        <stop position="1">
          <color theme="7" tint="-0.25098422193060094"/>
        </stop>
      </gradientFill>
    </fill>
    <fill>
      <gradientFill degree="90">
        <stop position="0">
          <color theme="0"/>
        </stop>
        <stop position="1">
          <color theme="1"/>
        </stop>
      </gradientFill>
    </fill>
    <fill>
      <gradientFill degree="270">
        <stop position="0">
          <color theme="0"/>
        </stop>
        <stop position="1">
          <color rgb="FF92D050"/>
        </stop>
      </gradientFill>
    </fill>
    <fill>
      <patternFill patternType="solid">
        <fgColor theme="1" tint="0.499984740745262"/>
        <bgColor indexed="64"/>
      </patternFill>
    </fill>
    <fill>
      <patternFill patternType="solid">
        <fgColor theme="7" tint="0.59999389629810485"/>
        <bgColor indexed="64"/>
      </patternFill>
    </fill>
    <fill>
      <gradientFill degree="90">
        <stop position="0">
          <color rgb="FF002060"/>
        </stop>
        <stop position="0.5">
          <color rgb="FF00B0F0"/>
        </stop>
        <stop position="1">
          <color rgb="FF002060"/>
        </stop>
      </gradientFill>
    </fill>
    <fill>
      <gradientFill degree="90">
        <stop position="0">
          <color theme="0"/>
        </stop>
        <stop position="0.5">
          <color theme="8" tint="-0.25098422193060094"/>
        </stop>
        <stop position="1">
          <color theme="0"/>
        </stop>
      </gradientFill>
    </fill>
    <fill>
      <patternFill patternType="solid">
        <fgColor rgb="FFFF9797"/>
        <bgColor indexed="64"/>
      </patternFill>
    </fill>
    <fill>
      <gradientFill degree="270">
        <stop position="0">
          <color theme="0"/>
        </stop>
        <stop position="1">
          <color rgb="FFFFFF00"/>
        </stop>
      </gradientFill>
    </fill>
    <fill>
      <patternFill patternType="solid">
        <fgColor theme="7" tint="0.79998168889431442"/>
        <bgColor rgb="FFD6F4D9"/>
      </patternFill>
    </fill>
    <fill>
      <patternFill patternType="solid">
        <fgColor theme="3" tint="0.59999389629810485"/>
        <bgColor indexed="64"/>
      </patternFill>
    </fill>
    <fill>
      <patternFill patternType="solid">
        <fgColor theme="3" tint="0.59999389629810485"/>
        <bgColor rgb="FFD6F4D9"/>
      </patternFill>
    </fill>
    <fill>
      <patternFill patternType="solid">
        <fgColor rgb="FF9781B5"/>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rgb="FFFF99CC"/>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6" tint="0.39997558519241921"/>
        <bgColor indexed="64"/>
      </patternFill>
    </fill>
    <fill>
      <patternFill patternType="solid">
        <fgColor theme="9" tint="0.39997558519241921"/>
        <bgColor indexed="64"/>
      </patternFill>
    </fill>
  </fills>
  <borders count="98">
    <border>
      <left/>
      <right/>
      <top/>
      <bottom/>
      <diagonal/>
    </border>
    <border>
      <left/>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left>
      <right style="thin">
        <color theme="0"/>
      </right>
      <top style="thin">
        <color theme="0"/>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bottom style="thin">
        <color theme="1" tint="0.499984740745262"/>
      </bottom>
      <diagonal/>
    </border>
    <border>
      <left/>
      <right style="thin">
        <color theme="0" tint="-0.34998626667073579"/>
      </right>
      <top/>
      <bottom style="thin">
        <color theme="1" tint="0.499984740745262"/>
      </bottom>
      <diagonal/>
    </border>
    <border>
      <left/>
      <right style="thin">
        <color theme="0" tint="-0.34998626667073579"/>
      </right>
      <top style="thin">
        <color theme="1" tint="0.499984740745262"/>
      </top>
      <bottom style="thin">
        <color theme="1" tint="0.499984740745262"/>
      </bottom>
      <diagonal/>
    </border>
    <border>
      <left/>
      <right/>
      <top style="thin">
        <color theme="1" tint="0.499984740745262"/>
      </top>
      <bottom/>
      <diagonal/>
    </border>
    <border>
      <left style="thin">
        <color theme="1" tint="0.499984740745262"/>
      </left>
      <right/>
      <top style="thin">
        <color theme="1" tint="0.499984740745262"/>
      </top>
      <bottom/>
      <diagonal/>
    </border>
    <border>
      <left style="thin">
        <color theme="1" tint="0.499984740745262"/>
      </left>
      <right/>
      <top/>
      <bottom style="thin">
        <color theme="1" tint="0.499984740745262"/>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0" tint="-0.14999847407452621"/>
      </left>
      <right/>
      <top style="thin">
        <color theme="1" tint="0.499984740745262"/>
      </top>
      <bottom style="thin">
        <color theme="1" tint="0.499984740745262"/>
      </bottom>
      <diagonal/>
    </border>
    <border>
      <left style="thin">
        <color theme="0" tint="-0.14999847407452621"/>
      </left>
      <right/>
      <top/>
      <bottom style="thin">
        <color theme="1" tint="0.499984740745262"/>
      </bottom>
      <diagonal/>
    </border>
    <border>
      <left style="thin">
        <color rgb="FFB1BBCC"/>
      </left>
      <right/>
      <top/>
      <bottom style="thin">
        <color theme="1" tint="0.499984740745262"/>
      </bottom>
      <diagonal/>
    </border>
    <border>
      <left style="thin">
        <color theme="0" tint="-0.14999847407452621"/>
      </left>
      <right style="thin">
        <color theme="0" tint="-0.14999847407452621"/>
      </right>
      <top style="thin">
        <color theme="1" tint="0.499984740745262"/>
      </top>
      <bottom style="thin">
        <color theme="1" tint="0.499984740745262"/>
      </bottom>
      <diagonal/>
    </border>
    <border>
      <left style="thin">
        <color rgb="FFB1BBCC"/>
      </left>
      <right/>
      <top style="thin">
        <color theme="1" tint="0.499984740745262"/>
      </top>
      <bottom style="thin">
        <color theme="1" tint="0.499984740745262"/>
      </bottom>
      <diagonal/>
    </border>
    <border>
      <left style="thin">
        <color theme="0" tint="-0.14999847407452621"/>
      </left>
      <right style="thin">
        <color theme="0" tint="-0.14999847407452621"/>
      </right>
      <top/>
      <bottom style="thin">
        <color theme="1" tint="0.499984740745262"/>
      </bottom>
      <diagonal/>
    </border>
    <border>
      <left style="thin">
        <color theme="0" tint="-0.14999847407452621"/>
      </left>
      <right/>
      <top/>
      <bottom/>
      <diagonal/>
    </border>
    <border>
      <left/>
      <right style="thin">
        <color theme="0" tint="-0.14999847407452621"/>
      </right>
      <top style="thin">
        <color theme="1" tint="0.499984740745262"/>
      </top>
      <bottom style="thin">
        <color theme="1" tint="0.499984740745262"/>
      </bottom>
      <diagonal/>
    </border>
    <border>
      <left/>
      <right style="thin">
        <color theme="0" tint="-0.14999847407452621"/>
      </right>
      <top/>
      <bottom style="thin">
        <color theme="1" tint="0.499984740745262"/>
      </bottom>
      <diagonal/>
    </border>
    <border>
      <left/>
      <right style="thin">
        <color theme="0" tint="-0.14999847407452621"/>
      </right>
      <top/>
      <bottom/>
      <diagonal/>
    </border>
    <border>
      <left style="thin">
        <color indexed="64"/>
      </left>
      <right style="thin">
        <color indexed="64"/>
      </right>
      <top style="thin">
        <color indexed="64"/>
      </top>
      <bottom style="thin">
        <color indexed="64"/>
      </bottom>
      <diagonal/>
    </border>
    <border>
      <left style="thin">
        <color rgb="FFB1BBCC"/>
      </left>
      <right style="thin">
        <color rgb="FFB1BBCC"/>
      </right>
      <top style="thin">
        <color rgb="FFB1BBCC"/>
      </top>
      <bottom style="thin">
        <color rgb="FFB1BBCC"/>
      </bottom>
      <diagonal/>
    </border>
    <border>
      <left style="mediumDashed">
        <color rgb="FFFF0000"/>
      </left>
      <right/>
      <top style="thin">
        <color theme="1" tint="0.499984740745262"/>
      </top>
      <bottom style="thin">
        <color theme="1" tint="0.499984740745262"/>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auto="1"/>
      </left>
      <right style="thin">
        <color auto="1"/>
      </right>
      <top style="thin">
        <color indexed="64"/>
      </top>
      <bottom style="thin">
        <color indexed="64"/>
      </bottom>
      <diagonal/>
    </border>
    <border>
      <left/>
      <right/>
      <top style="medium">
        <color indexed="64"/>
      </top>
      <bottom/>
      <diagonal/>
    </border>
    <border>
      <left style="thin">
        <color auto="1"/>
      </left>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auto="1"/>
      </right>
      <top style="thin">
        <color indexed="64"/>
      </top>
      <bottom style="thin">
        <color indexed="64"/>
      </bottom>
      <diagonal/>
    </border>
    <border>
      <left/>
      <right/>
      <top style="medium">
        <color indexed="64"/>
      </top>
      <bottom style="medium">
        <color indexed="64"/>
      </bottom>
      <diagonal/>
    </border>
    <border>
      <left style="thin">
        <color auto="1"/>
      </left>
      <right style="thin">
        <color auto="1"/>
      </right>
      <top style="medium">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right>
      <top style="thin">
        <color theme="0" tint="-0.249977111117893"/>
      </top>
      <bottom style="thin">
        <color theme="0"/>
      </bottom>
      <diagonal/>
    </border>
    <border>
      <left style="thin">
        <color theme="0"/>
      </left>
      <right style="thin">
        <color theme="0"/>
      </right>
      <top style="thin">
        <color theme="0" tint="-0.249977111117893"/>
      </top>
      <bottom style="thin">
        <color theme="0"/>
      </bottom>
      <diagonal/>
    </border>
    <border>
      <left style="thin">
        <color theme="0"/>
      </left>
      <right style="thin">
        <color theme="0" tint="-0.249977111117893"/>
      </right>
      <top style="thin">
        <color theme="0" tint="-0.249977111117893"/>
      </top>
      <bottom style="thin">
        <color theme="0"/>
      </bottom>
      <diagonal/>
    </border>
    <border>
      <left style="thin">
        <color theme="0" tint="-0.249977111117893"/>
      </left>
      <right style="thin">
        <color theme="0"/>
      </right>
      <top style="thin">
        <color theme="0"/>
      </top>
      <bottom/>
      <diagonal/>
    </border>
    <border>
      <left style="thin">
        <color theme="0"/>
      </left>
      <right style="thin">
        <color theme="0" tint="-0.249977111117893"/>
      </right>
      <top style="thin">
        <color theme="0"/>
      </top>
      <bottom/>
      <diagonal/>
    </border>
    <border>
      <left style="thin">
        <color theme="0" tint="-0.249977111117893"/>
      </left>
      <right style="thin">
        <color theme="1" tint="0.499984740745262"/>
      </right>
      <top style="thin">
        <color theme="1" tint="0.499984740745262"/>
      </top>
      <bottom style="thin">
        <color theme="0" tint="-0.249977111117893"/>
      </bottom>
      <diagonal/>
    </border>
    <border>
      <left style="thin">
        <color theme="1" tint="0.499984740745262"/>
      </left>
      <right style="thin">
        <color theme="1" tint="0.499984740745262"/>
      </right>
      <top style="thin">
        <color theme="1" tint="0.499984740745262"/>
      </top>
      <bottom style="thin">
        <color theme="0" tint="-0.249977111117893"/>
      </bottom>
      <diagonal/>
    </border>
    <border>
      <left style="thin">
        <color theme="1" tint="0.499984740745262"/>
      </left>
      <right style="thin">
        <color theme="0" tint="-0.249977111117893"/>
      </right>
      <top style="thin">
        <color theme="1" tint="0.499984740745262"/>
      </top>
      <bottom style="thin">
        <color theme="0" tint="-0.249977111117893"/>
      </bottom>
      <diagonal/>
    </border>
    <border>
      <left style="thin">
        <color theme="0" tint="-0.14999847407452621"/>
      </left>
      <right style="thin">
        <color theme="0" tint="-0.14999847407452621"/>
      </right>
      <top style="thin">
        <color theme="0" tint="-0.499984740745262"/>
      </top>
      <bottom style="thin">
        <color theme="1" tint="0.499984740745262"/>
      </bottom>
      <diagonal/>
    </border>
    <border>
      <left/>
      <right/>
      <top style="thin">
        <color theme="0" tint="-0.499984740745262"/>
      </top>
      <bottom style="thin">
        <color theme="0" tint="-0.499984740745262"/>
      </bottom>
      <diagonal/>
    </border>
    <border>
      <left style="mediumDashed">
        <color rgb="FFFF0000"/>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Dashed">
        <color rgb="FFFF0000"/>
      </left>
      <right/>
      <top style="thin">
        <color theme="0" tint="-0.499984740745262"/>
      </top>
      <bottom style="thin">
        <color theme="0" tint="-0.499984740745262"/>
      </bottom>
      <diagonal/>
    </border>
    <border>
      <left style="mediumDashed">
        <color rgb="FFFF0000"/>
      </left>
      <right/>
      <top style="thin">
        <color theme="0" tint="-0.34998626667073579"/>
      </top>
      <bottom/>
      <diagonal/>
    </border>
    <border>
      <left style="mediumDashed">
        <color rgb="FFFF0000"/>
      </left>
      <right/>
      <top/>
      <bottom style="thin">
        <color theme="1" tint="0.499984740745262"/>
      </bottom>
      <diagonal/>
    </border>
    <border>
      <left style="mediumDashed">
        <color rgb="FFFF0000"/>
      </left>
      <right style="thin">
        <color theme="0" tint="-0.34998626667073579"/>
      </right>
      <top style="thin">
        <color theme="0" tint="-0.34998626667073579"/>
      </top>
      <bottom style="thin">
        <color theme="0" tint="-0.34998626667073579"/>
      </bottom>
      <diagonal/>
    </border>
    <border>
      <left/>
      <right style="thin">
        <color theme="0" tint="-0.499984740745262"/>
      </right>
      <top style="thin">
        <color theme="0" tint="-0.499984740745262"/>
      </top>
      <bottom style="thin">
        <color theme="0" tint="-0.499984740745262"/>
      </bottom>
      <diagonal/>
    </border>
    <border>
      <left style="mediumDashed">
        <color rgb="FFFF0000"/>
      </left>
      <right/>
      <top/>
      <bottom/>
      <diagonal/>
    </border>
    <border>
      <left/>
      <right/>
      <top style="thin">
        <color theme="0" tint="-0.499984740745262"/>
      </top>
      <bottom style="thin">
        <color theme="1" tint="0.499984740745262"/>
      </bottom>
      <diagonal/>
    </border>
    <border>
      <left/>
      <right style="thin">
        <color theme="0" tint="-0.14999847407452621"/>
      </right>
      <top/>
      <bottom style="thin">
        <color theme="0" tint="-0.499984740745262"/>
      </bottom>
      <diagonal/>
    </border>
    <border>
      <left style="thin">
        <color theme="1" tint="0.499984740745262"/>
      </left>
      <right/>
      <top style="thin">
        <color theme="0" tint="-0.499984740745262"/>
      </top>
      <bottom style="thin">
        <color theme="1" tint="0.499984740745262"/>
      </bottom>
      <diagonal/>
    </border>
    <border>
      <left/>
      <right style="thin">
        <color theme="1" tint="0.499984740745262"/>
      </right>
      <top style="thin">
        <color theme="0" tint="-0.499984740745262"/>
      </top>
      <bottom style="thin">
        <color theme="1" tint="0.499984740745262"/>
      </bottom>
      <diagonal/>
    </border>
    <border>
      <left/>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medium">
        <color indexed="64"/>
      </bottom>
      <diagonal/>
    </border>
    <border>
      <left style="thin">
        <color auto="1"/>
      </left>
      <right style="thin">
        <color auto="1"/>
      </right>
      <top style="thin">
        <color indexed="6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style="thin">
        <color auto="1"/>
      </right>
      <top style="thin">
        <color auto="1"/>
      </top>
      <bottom style="thin">
        <color auto="1"/>
      </bottom>
      <diagonal/>
    </border>
    <border>
      <left style="thin">
        <color auto="1"/>
      </left>
      <right/>
      <top style="thin">
        <color indexed="64"/>
      </top>
      <bottom/>
      <diagonal/>
    </border>
    <border>
      <left/>
      <right/>
      <top style="thin">
        <color indexed="64"/>
      </top>
      <bottom/>
      <diagonal/>
    </border>
    <border>
      <left/>
      <right style="thin">
        <color auto="1"/>
      </right>
      <top style="thin">
        <color indexed="64"/>
      </top>
      <bottom/>
      <diagonal/>
    </border>
  </borders>
  <cellStyleXfs count="105">
    <xf numFmtId="0" fontId="0" fillId="0" borderId="0"/>
    <xf numFmtId="0" fontId="1"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6" fillId="15"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19" borderId="0" applyNumberFormat="0" applyBorder="0" applyAlignment="0" applyProtection="0"/>
    <xf numFmtId="0" fontId="8" fillId="20" borderId="2" applyNumberFormat="0" applyAlignment="0" applyProtection="0"/>
    <xf numFmtId="0" fontId="9" fillId="21" borderId="3" applyNumberFormat="0" applyAlignment="0" applyProtection="0"/>
    <xf numFmtId="0" fontId="10" fillId="0" borderId="0" applyNumberFormat="0" applyFill="0" applyBorder="0" applyAlignment="0" applyProtection="0"/>
    <xf numFmtId="0" fontId="11" fillId="22" borderId="0" applyNumberFormat="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5" fillId="14" borderId="2" applyNumberFormat="0" applyAlignment="0" applyProtection="0"/>
    <xf numFmtId="0" fontId="16" fillId="0" borderId="7" applyNumberFormat="0" applyFill="0" applyAlignment="0" applyProtection="0"/>
    <xf numFmtId="0" fontId="17" fillId="8" borderId="0" applyNumberFormat="0" applyBorder="0" applyAlignment="0" applyProtection="0"/>
    <xf numFmtId="0" fontId="1" fillId="8" borderId="8" applyNumberFormat="0" applyFont="0" applyAlignment="0" applyProtection="0"/>
    <xf numFmtId="0" fontId="18" fillId="20" borderId="9" applyNumberForma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0" borderId="0" applyNumberFormat="0" applyFill="0" applyBorder="0" applyAlignment="0" applyProtection="0"/>
    <xf numFmtId="0" fontId="31" fillId="0" borderId="0" applyNumberFormat="0" applyFill="0" applyBorder="0" applyAlignment="0" applyProtection="0"/>
    <xf numFmtId="0" fontId="32" fillId="0" borderId="0"/>
    <xf numFmtId="0" fontId="25" fillId="0" borderId="0"/>
    <xf numFmtId="0" fontId="25" fillId="0" borderId="0"/>
    <xf numFmtId="0" fontId="25" fillId="0" borderId="0"/>
    <xf numFmtId="0" fontId="25" fillId="0" borderId="0"/>
    <xf numFmtId="0" fontId="25" fillId="0" borderId="0"/>
    <xf numFmtId="0" fontId="25" fillId="0" borderId="0"/>
    <xf numFmtId="0" fontId="78" fillId="0" borderId="0"/>
    <xf numFmtId="0" fontId="15" fillId="14" borderId="90" applyNumberFormat="0" applyAlignment="0" applyProtection="0"/>
    <xf numFmtId="0" fontId="15" fillId="14" borderId="90" applyNumberFormat="0" applyAlignment="0" applyProtection="0"/>
    <xf numFmtId="0" fontId="15" fillId="14" borderId="90" applyNumberFormat="0" applyAlignment="0" applyProtection="0"/>
    <xf numFmtId="0" fontId="15" fillId="14" borderId="90" applyNumberFormat="0" applyAlignment="0" applyProtection="0"/>
    <xf numFmtId="0" fontId="15" fillId="14" borderId="90" applyNumberFormat="0" applyAlignment="0" applyProtection="0"/>
    <xf numFmtId="0" fontId="8" fillId="20" borderId="90" applyNumberFormat="0" applyAlignment="0" applyProtection="0"/>
    <xf numFmtId="0" fontId="8" fillId="20" borderId="90" applyNumberFormat="0" applyAlignment="0" applyProtection="0"/>
    <xf numFmtId="0" fontId="8" fillId="20" borderId="90" applyNumberFormat="0" applyAlignment="0" applyProtection="0"/>
    <xf numFmtId="0" fontId="8" fillId="20" borderId="90" applyNumberFormat="0" applyAlignment="0" applyProtection="0"/>
    <xf numFmtId="0" fontId="8" fillId="20" borderId="90" applyNumberFormat="0" applyAlignment="0" applyProtection="0"/>
    <xf numFmtId="0" fontId="8" fillId="20" borderId="82" applyNumberFormat="0" applyAlignment="0" applyProtection="0"/>
    <xf numFmtId="0" fontId="8" fillId="20" borderId="82" applyNumberFormat="0" applyAlignment="0" applyProtection="0"/>
    <xf numFmtId="0" fontId="8" fillId="20" borderId="82" applyNumberFormat="0" applyAlignment="0" applyProtection="0"/>
    <xf numFmtId="0" fontId="8" fillId="20" borderId="82" applyNumberFormat="0" applyAlignment="0" applyProtection="0"/>
    <xf numFmtId="0" fontId="8" fillId="20" borderId="82" applyNumberFormat="0" applyAlignment="0" applyProtection="0"/>
    <xf numFmtId="0" fontId="15" fillId="14" borderId="82" applyNumberFormat="0" applyAlignment="0" applyProtection="0"/>
    <xf numFmtId="0" fontId="15" fillId="14" borderId="82" applyNumberFormat="0" applyAlignment="0" applyProtection="0"/>
    <xf numFmtId="0" fontId="15" fillId="14" borderId="82" applyNumberFormat="0" applyAlignment="0" applyProtection="0"/>
    <xf numFmtId="0" fontId="15" fillId="14" borderId="82" applyNumberFormat="0" applyAlignment="0" applyProtection="0"/>
    <xf numFmtId="0" fontId="15" fillId="14" borderId="82" applyNumberFormat="0" applyAlignment="0" applyProtection="0"/>
    <xf numFmtId="0" fontId="1" fillId="0" borderId="0"/>
    <xf numFmtId="0" fontId="1" fillId="8" borderId="83" applyNumberFormat="0" applyFont="0" applyAlignment="0" applyProtection="0"/>
    <xf numFmtId="0" fontId="1" fillId="8" borderId="83" applyNumberFormat="0" applyFont="0" applyAlignment="0" applyProtection="0"/>
    <xf numFmtId="0" fontId="1" fillId="8" borderId="83" applyNumberFormat="0" applyFont="0" applyAlignment="0" applyProtection="0"/>
    <xf numFmtId="0" fontId="1" fillId="8" borderId="83" applyNumberFormat="0" applyFont="0" applyAlignment="0" applyProtection="0"/>
    <xf numFmtId="0" fontId="1" fillId="8" borderId="83" applyNumberFormat="0" applyFont="0" applyAlignment="0" applyProtection="0"/>
    <xf numFmtId="0" fontId="18" fillId="20" borderId="84" applyNumberFormat="0" applyAlignment="0" applyProtection="0"/>
    <xf numFmtId="0" fontId="18" fillId="20" borderId="84" applyNumberFormat="0" applyAlignment="0" applyProtection="0"/>
    <xf numFmtId="0" fontId="18" fillId="20" borderId="84" applyNumberFormat="0" applyAlignment="0" applyProtection="0"/>
    <xf numFmtId="0" fontId="18" fillId="20" borderId="84" applyNumberFormat="0" applyAlignment="0" applyProtection="0"/>
    <xf numFmtId="0" fontId="18" fillId="20" borderId="84" applyNumberFormat="0" applyAlignment="0" applyProtection="0"/>
    <xf numFmtId="0" fontId="20" fillId="0" borderId="85" applyNumberFormat="0" applyFill="0" applyAlignment="0" applyProtection="0"/>
    <xf numFmtId="0" fontId="20" fillId="0" borderId="85" applyNumberFormat="0" applyFill="0" applyAlignment="0" applyProtection="0"/>
    <xf numFmtId="0" fontId="20" fillId="0" borderId="85" applyNumberFormat="0" applyFill="0" applyAlignment="0" applyProtection="0"/>
    <xf numFmtId="0" fontId="20" fillId="0" borderId="85" applyNumberFormat="0" applyFill="0" applyAlignment="0" applyProtection="0"/>
    <xf numFmtId="0" fontId="20" fillId="0" borderId="85" applyNumberFormat="0" applyFill="0" applyAlignment="0" applyProtection="0"/>
    <xf numFmtId="0" fontId="1" fillId="8" borderId="91" applyNumberFormat="0" applyFont="0" applyAlignment="0" applyProtection="0"/>
    <xf numFmtId="0" fontId="1" fillId="8" borderId="91" applyNumberFormat="0" applyFont="0" applyAlignment="0" applyProtection="0"/>
    <xf numFmtId="0" fontId="1" fillId="8" borderId="91" applyNumberFormat="0" applyFont="0" applyAlignment="0" applyProtection="0"/>
    <xf numFmtId="0" fontId="1" fillId="8" borderId="91" applyNumberFormat="0" applyFont="0" applyAlignment="0" applyProtection="0"/>
    <xf numFmtId="0" fontId="1" fillId="8" borderId="91" applyNumberFormat="0" applyFont="0" applyAlignment="0" applyProtection="0"/>
    <xf numFmtId="0" fontId="18" fillId="20" borderId="92" applyNumberFormat="0" applyAlignment="0" applyProtection="0"/>
    <xf numFmtId="0" fontId="18" fillId="20" borderId="92" applyNumberFormat="0" applyAlignment="0" applyProtection="0"/>
    <xf numFmtId="0" fontId="18" fillId="20" borderId="92" applyNumberFormat="0" applyAlignment="0" applyProtection="0"/>
    <xf numFmtId="0" fontId="18" fillId="20" borderId="92" applyNumberFormat="0" applyAlignment="0" applyProtection="0"/>
    <xf numFmtId="0" fontId="18" fillId="20" borderId="92" applyNumberFormat="0" applyAlignment="0" applyProtection="0"/>
    <xf numFmtId="0" fontId="20" fillId="0" borderId="93" applyNumberFormat="0" applyFill="0" applyAlignment="0" applyProtection="0"/>
    <xf numFmtId="0" fontId="20" fillId="0" borderId="93" applyNumberFormat="0" applyFill="0" applyAlignment="0" applyProtection="0"/>
    <xf numFmtId="0" fontId="20" fillId="0" borderId="93" applyNumberFormat="0" applyFill="0" applyAlignment="0" applyProtection="0"/>
    <xf numFmtId="0" fontId="20" fillId="0" borderId="93" applyNumberFormat="0" applyFill="0" applyAlignment="0" applyProtection="0"/>
    <xf numFmtId="0" fontId="20" fillId="0" borderId="93" applyNumberFormat="0" applyFill="0" applyAlignment="0" applyProtection="0"/>
  </cellStyleXfs>
  <cellXfs count="425">
    <xf numFmtId="0" fontId="0" fillId="0" borderId="0" xfId="0"/>
    <xf numFmtId="0" fontId="23" fillId="0" borderId="0" xfId="0" applyFont="1" applyAlignment="1">
      <alignment horizontal="center" vertical="center"/>
    </xf>
    <xf numFmtId="0" fontId="23" fillId="0" borderId="38" xfId="0" applyFont="1" applyBorder="1" applyAlignment="1">
      <alignment horizontal="center" vertical="center"/>
    </xf>
    <xf numFmtId="0" fontId="0" fillId="0" borderId="38" xfId="0" applyBorder="1" applyAlignment="1">
      <alignment vertical="center"/>
    </xf>
    <xf numFmtId="0" fontId="0" fillId="0" borderId="38" xfId="0" applyBorder="1" applyAlignment="1">
      <alignment vertical="center" wrapText="1"/>
    </xf>
    <xf numFmtId="14" fontId="0" fillId="0" borderId="38" xfId="0" applyNumberFormat="1" applyBorder="1" applyAlignment="1">
      <alignment horizontal="center" vertical="center"/>
    </xf>
    <xf numFmtId="14" fontId="23" fillId="0" borderId="38" xfId="0" applyNumberFormat="1" applyFont="1" applyBorder="1" applyAlignment="1">
      <alignment horizontal="center" vertical="center"/>
    </xf>
    <xf numFmtId="14" fontId="0" fillId="0" borderId="0" xfId="0" applyNumberFormat="1"/>
    <xf numFmtId="0" fontId="22" fillId="0" borderId="38" xfId="0" applyFont="1" applyBorder="1" applyAlignment="1">
      <alignment horizontal="center" vertical="center"/>
    </xf>
    <xf numFmtId="0" fontId="24" fillId="37" borderId="38" xfId="0" applyFont="1" applyFill="1" applyBorder="1" applyAlignment="1">
      <alignment horizontal="center" vertical="center"/>
    </xf>
    <xf numFmtId="14" fontId="24" fillId="37" borderId="38" xfId="0" applyNumberFormat="1" applyFont="1" applyFill="1" applyBorder="1" applyAlignment="1">
      <alignment horizontal="center" vertical="center"/>
    </xf>
    <xf numFmtId="0" fontId="24" fillId="37" borderId="38" xfId="0" applyFont="1" applyFill="1" applyBorder="1" applyAlignment="1">
      <alignment horizontal="center" vertical="center" wrapText="1"/>
    </xf>
    <xf numFmtId="0" fontId="26" fillId="33" borderId="0" xfId="1" applyNumberFormat="1" applyFont="1" applyFill="1" applyBorder="1" applyAlignment="1" applyProtection="1">
      <alignment horizontal="left" vertical="center"/>
    </xf>
    <xf numFmtId="0" fontId="29" fillId="0" borderId="0" xfId="0" applyFont="1"/>
    <xf numFmtId="0" fontId="29" fillId="0" borderId="0" xfId="0" applyFont="1" applyAlignment="1">
      <alignment horizontal="center" vertical="center"/>
    </xf>
    <xf numFmtId="0" fontId="27" fillId="0" borderId="0" xfId="0" applyFont="1"/>
    <xf numFmtId="0" fontId="29" fillId="2" borderId="0" xfId="0" applyFont="1" applyFill="1" applyAlignment="1">
      <alignment horizontal="center" vertical="center"/>
    </xf>
    <xf numFmtId="0" fontId="29" fillId="2" borderId="0" xfId="0" applyFont="1" applyFill="1"/>
    <xf numFmtId="0" fontId="27" fillId="2" borderId="0" xfId="0" applyFont="1" applyFill="1"/>
    <xf numFmtId="0" fontId="0" fillId="0" borderId="0" xfId="0"/>
    <xf numFmtId="0" fontId="0" fillId="0" borderId="38" xfId="0" applyFont="1" applyBorder="1" applyAlignment="1">
      <alignment vertical="center" wrapText="1"/>
    </xf>
    <xf numFmtId="0" fontId="29" fillId="2" borderId="0" xfId="0" applyFont="1" applyFill="1" applyBorder="1"/>
    <xf numFmtId="0" fontId="40" fillId="33" borderId="0" xfId="1" applyNumberFormat="1" applyFont="1" applyFill="1" applyBorder="1" applyAlignment="1" applyProtection="1">
      <alignment vertical="center" wrapText="1"/>
    </xf>
    <xf numFmtId="0" fontId="41" fillId="33" borderId="0" xfId="1" applyNumberFormat="1" applyFont="1" applyFill="1" applyBorder="1" applyAlignment="1" applyProtection="1">
      <alignment horizontal="left" vertical="center" wrapText="1"/>
    </xf>
    <xf numFmtId="0" fontId="41" fillId="33" borderId="0" xfId="1" applyNumberFormat="1" applyFont="1" applyFill="1" applyBorder="1" applyAlignment="1" applyProtection="1">
      <alignment vertical="center"/>
    </xf>
    <xf numFmtId="164" fontId="41" fillId="33" borderId="0" xfId="1" applyNumberFormat="1" applyFont="1" applyFill="1" applyBorder="1" applyAlignment="1" applyProtection="1">
      <alignment vertical="center"/>
    </xf>
    <xf numFmtId="0" fontId="42" fillId="33" borderId="0" xfId="1" applyFont="1" applyFill="1"/>
    <xf numFmtId="0" fontId="43" fillId="2" borderId="0" xfId="1" applyFont="1" applyFill="1" applyBorder="1" applyAlignment="1" applyProtection="1">
      <alignment horizontal="right" vertical="center"/>
      <protection locked="0"/>
    </xf>
    <xf numFmtId="0" fontId="37" fillId="2" borderId="0" xfId="1" applyFont="1" applyFill="1" applyBorder="1" applyAlignment="1" applyProtection="1">
      <alignment horizontal="right" vertical="center"/>
      <protection locked="0"/>
    </xf>
    <xf numFmtId="0" fontId="47" fillId="2" borderId="0" xfId="1" applyFont="1" applyFill="1" applyBorder="1" applyAlignment="1" applyProtection="1">
      <alignment vertical="center"/>
    </xf>
    <xf numFmtId="0" fontId="43" fillId="2" borderId="0" xfId="1" applyNumberFormat="1" applyFont="1" applyFill="1" applyAlignment="1" applyProtection="1">
      <alignment horizontal="center" vertical="center"/>
      <protection locked="0"/>
    </xf>
    <xf numFmtId="0" fontId="49" fillId="2" borderId="0" xfId="1" applyFont="1" applyFill="1" applyBorder="1" applyAlignment="1" applyProtection="1">
      <protection locked="0"/>
    </xf>
    <xf numFmtId="0" fontId="49" fillId="2" borderId="0" xfId="1" applyFont="1" applyFill="1" applyAlignment="1" applyProtection="1"/>
    <xf numFmtId="0" fontId="33" fillId="2" borderId="0" xfId="1" applyFont="1" applyFill="1" applyAlignment="1" applyProtection="1"/>
    <xf numFmtId="0" fontId="33" fillId="2" borderId="0" xfId="1" applyFont="1" applyFill="1" applyAlignment="1">
      <alignment horizontal="center" vertical="center"/>
    </xf>
    <xf numFmtId="0" fontId="49" fillId="2" borderId="0" xfId="1" applyFont="1" applyFill="1" applyBorder="1" applyAlignment="1" applyProtection="1">
      <alignment horizontal="left"/>
      <protection locked="0"/>
    </xf>
    <xf numFmtId="0" fontId="42" fillId="2" borderId="0" xfId="1" applyFont="1" applyFill="1" applyAlignment="1" applyProtection="1">
      <alignment horizontal="right" indent="1"/>
    </xf>
    <xf numFmtId="164" fontId="46" fillId="2" borderId="0" xfId="1" applyNumberFormat="1" applyFont="1" applyFill="1" applyBorder="1" applyAlignment="1" applyProtection="1">
      <protection locked="0"/>
    </xf>
    <xf numFmtId="164" fontId="49" fillId="2" borderId="0" xfId="1" applyNumberFormat="1" applyFont="1" applyFill="1" applyBorder="1" applyAlignment="1" applyProtection="1">
      <protection locked="0"/>
    </xf>
    <xf numFmtId="0" fontId="42" fillId="2" borderId="0" xfId="1" applyFont="1" applyFill="1" applyProtection="1"/>
    <xf numFmtId="0" fontId="33" fillId="2" borderId="0" xfId="1" applyFont="1" applyFill="1"/>
    <xf numFmtId="0" fontId="43" fillId="2" borderId="0" xfId="1" applyFont="1" applyFill="1" applyAlignment="1" applyProtection="1">
      <alignment wrapText="1"/>
    </xf>
    <xf numFmtId="0" fontId="42" fillId="2" borderId="0" xfId="1" applyFont="1" applyFill="1" applyAlignment="1" applyProtection="1">
      <alignment horizontal="left" wrapText="1"/>
    </xf>
    <xf numFmtId="0" fontId="51" fillId="2" borderId="0" xfId="1" applyFont="1" applyFill="1" applyBorder="1" applyAlignment="1" applyProtection="1">
      <alignment horizontal="right"/>
    </xf>
    <xf numFmtId="164" fontId="51" fillId="2" borderId="0" xfId="1" applyNumberFormat="1" applyFont="1" applyFill="1" applyBorder="1" applyAlignment="1" applyProtection="1">
      <alignment horizontal="center"/>
    </xf>
    <xf numFmtId="164" fontId="39" fillId="2" borderId="0" xfId="1" applyNumberFormat="1" applyFont="1" applyFill="1" applyBorder="1" applyAlignment="1" applyProtection="1">
      <alignment horizontal="center"/>
    </xf>
    <xf numFmtId="0" fontId="42" fillId="2" borderId="0" xfId="1" applyFont="1" applyFill="1"/>
    <xf numFmtId="0" fontId="42" fillId="2" borderId="0" xfId="1" applyFont="1" applyFill="1" applyAlignment="1">
      <alignment horizontal="left" wrapText="1"/>
    </xf>
    <xf numFmtId="164" fontId="42" fillId="2" borderId="0" xfId="1" applyNumberFormat="1" applyFont="1" applyFill="1"/>
    <xf numFmtId="164" fontId="33" fillId="2" borderId="0" xfId="1" applyNumberFormat="1" applyFont="1" applyFill="1"/>
    <xf numFmtId="0" fontId="37" fillId="2" borderId="51" xfId="1" applyNumberFormat="1" applyFont="1" applyFill="1" applyBorder="1" applyAlignment="1" applyProtection="1">
      <alignment horizontal="center" vertical="center" wrapText="1"/>
    </xf>
    <xf numFmtId="0" fontId="37" fillId="2" borderId="51" xfId="1" applyFont="1" applyFill="1" applyBorder="1" applyAlignment="1" applyProtection="1">
      <alignment horizontal="center" vertical="center" wrapText="1"/>
    </xf>
    <xf numFmtId="164" fontId="42" fillId="2" borderId="51" xfId="1" applyNumberFormat="1" applyFont="1" applyFill="1" applyBorder="1" applyAlignment="1" applyProtection="1">
      <alignment horizontal="center" vertical="center"/>
    </xf>
    <xf numFmtId="0" fontId="37" fillId="2" borderId="52" xfId="1" applyFont="1" applyFill="1" applyBorder="1" applyAlignment="1" applyProtection="1">
      <alignment horizontal="center" vertical="center" wrapText="1"/>
    </xf>
    <xf numFmtId="0" fontId="54" fillId="2" borderId="58" xfId="0" applyFont="1" applyFill="1" applyBorder="1" applyAlignment="1">
      <alignment horizontal="center" vertical="center"/>
    </xf>
    <xf numFmtId="0" fontId="54" fillId="2" borderId="59" xfId="0" applyFont="1" applyFill="1" applyBorder="1" applyAlignment="1">
      <alignment horizontal="center" vertical="center"/>
    </xf>
    <xf numFmtId="0" fontId="54" fillId="25" borderId="59" xfId="0" applyFont="1" applyFill="1" applyBorder="1" applyAlignment="1">
      <alignment horizontal="center" vertical="center"/>
    </xf>
    <xf numFmtId="0" fontId="54" fillId="2" borderId="60" xfId="0" applyFont="1" applyFill="1" applyBorder="1" applyAlignment="1">
      <alignment horizontal="center" vertical="center"/>
    </xf>
    <xf numFmtId="0" fontId="52" fillId="28" borderId="30" xfId="0" applyFont="1" applyFill="1" applyBorder="1" applyAlignment="1">
      <alignment vertical="center" wrapText="1"/>
    </xf>
    <xf numFmtId="0" fontId="52" fillId="28" borderId="29" xfId="1" applyFont="1" applyFill="1" applyBorder="1" applyAlignment="1" applyProtection="1">
      <alignment horizontal="left" vertical="center" wrapText="1"/>
      <protection locked="0"/>
    </xf>
    <xf numFmtId="0" fontId="52" fillId="28" borderId="33" xfId="1" applyNumberFormat="1" applyFont="1" applyFill="1" applyBorder="1" applyAlignment="1" applyProtection="1">
      <alignment horizontal="center" vertical="center"/>
      <protection locked="0"/>
    </xf>
    <xf numFmtId="0" fontId="52" fillId="28" borderId="29" xfId="1" applyNumberFormat="1" applyFont="1" applyFill="1" applyBorder="1" applyAlignment="1" applyProtection="1">
      <alignment horizontal="center" vertical="center"/>
      <protection locked="0"/>
    </xf>
    <xf numFmtId="1" fontId="52" fillId="28" borderId="20" xfId="1" applyNumberFormat="1" applyFont="1" applyFill="1" applyBorder="1" applyAlignment="1">
      <alignment horizontal="center" vertical="center"/>
    </xf>
    <xf numFmtId="0" fontId="37" fillId="44" borderId="33" xfId="1" applyNumberFormat="1" applyFont="1" applyFill="1" applyBorder="1" applyAlignment="1" applyProtection="1">
      <alignment horizontal="center" vertical="center"/>
      <protection locked="0"/>
    </xf>
    <xf numFmtId="0" fontId="52" fillId="28" borderId="18" xfId="1" applyNumberFormat="1" applyFont="1" applyFill="1" applyBorder="1" applyAlignment="1" applyProtection="1">
      <alignment horizontal="center" vertical="center"/>
    </xf>
    <xf numFmtId="0" fontId="52" fillId="28" borderId="32" xfId="0" applyFont="1" applyFill="1" applyBorder="1" applyAlignment="1">
      <alignment vertical="center" wrapText="1"/>
    </xf>
    <xf numFmtId="0" fontId="52" fillId="28" borderId="28" xfId="1" applyFont="1" applyFill="1" applyBorder="1" applyAlignment="1" applyProtection="1">
      <alignment horizontal="left" vertical="center" wrapText="1"/>
      <protection locked="0"/>
    </xf>
    <xf numFmtId="0" fontId="52" fillId="28" borderId="31" xfId="1" applyNumberFormat="1" applyFont="1" applyFill="1" applyBorder="1" applyAlignment="1" applyProtection="1">
      <alignment horizontal="center" vertical="center"/>
      <protection locked="0"/>
    </xf>
    <xf numFmtId="0" fontId="52" fillId="28" borderId="28" xfId="1" applyNumberFormat="1" applyFont="1" applyFill="1" applyBorder="1" applyAlignment="1" applyProtection="1">
      <alignment horizontal="center" vertical="center"/>
      <protection locked="0"/>
    </xf>
    <xf numFmtId="0" fontId="37" fillId="44" borderId="29" xfId="1" applyNumberFormat="1" applyFont="1" applyFill="1" applyBorder="1" applyAlignment="1" applyProtection="1">
      <alignment horizontal="center" vertical="center"/>
      <protection locked="0"/>
    </xf>
    <xf numFmtId="0" fontId="37" fillId="44" borderId="29" xfId="1" applyFont="1" applyFill="1" applyBorder="1" applyAlignment="1" applyProtection="1">
      <alignment horizontal="left" vertical="center" wrapText="1"/>
      <protection locked="0"/>
    </xf>
    <xf numFmtId="0" fontId="37" fillId="24" borderId="29" xfId="1" applyFont="1" applyFill="1" applyBorder="1" applyAlignment="1" applyProtection="1">
      <alignment horizontal="left" vertical="center" wrapText="1"/>
      <protection locked="0"/>
    </xf>
    <xf numFmtId="0" fontId="35" fillId="29" borderId="18" xfId="1" applyFont="1" applyFill="1" applyBorder="1" applyAlignment="1" applyProtection="1">
      <alignment horizontal="left" vertical="center" wrapText="1"/>
      <protection locked="0"/>
    </xf>
    <xf numFmtId="0" fontId="55" fillId="2" borderId="20" xfId="0" applyFont="1" applyFill="1" applyBorder="1" applyAlignment="1">
      <alignment horizontal="center" vertical="center"/>
    </xf>
    <xf numFmtId="0" fontId="43" fillId="0" borderId="20" xfId="1" applyNumberFormat="1" applyFont="1" applyFill="1" applyBorder="1" applyAlignment="1" applyProtection="1">
      <alignment horizontal="center" vertical="center"/>
    </xf>
    <xf numFmtId="0" fontId="43" fillId="0" borderId="20" xfId="1" applyFont="1" applyFill="1" applyBorder="1" applyAlignment="1" applyProtection="1">
      <alignment horizontal="left" vertical="center" wrapText="1"/>
      <protection locked="0"/>
    </xf>
    <xf numFmtId="0" fontId="37" fillId="0" borderId="29" xfId="1" applyFont="1" applyFill="1" applyBorder="1" applyAlignment="1" applyProtection="1">
      <alignment horizontal="left" vertical="center" wrapText="1"/>
      <protection locked="0"/>
    </xf>
    <xf numFmtId="0" fontId="37" fillId="0" borderId="33" xfId="1" applyNumberFormat="1" applyFont="1" applyFill="1" applyBorder="1" applyAlignment="1" applyProtection="1">
      <alignment horizontal="center" vertical="center"/>
      <protection locked="0"/>
    </xf>
    <xf numFmtId="0" fontId="37" fillId="0" borderId="29" xfId="1" applyNumberFormat="1" applyFont="1" applyFill="1" applyBorder="1" applyAlignment="1" applyProtection="1">
      <alignment horizontal="center" vertical="center"/>
      <protection locked="0"/>
    </xf>
    <xf numFmtId="164" fontId="57" fillId="3" borderId="29" xfId="1" applyNumberFormat="1" applyFont="1" applyFill="1" applyBorder="1" applyAlignment="1">
      <alignment horizontal="center" vertical="center"/>
    </xf>
    <xf numFmtId="164" fontId="58" fillId="0" borderId="36" xfId="1" applyNumberFormat="1" applyFont="1" applyBorder="1" applyAlignment="1">
      <alignment horizontal="center" vertical="center"/>
    </xf>
    <xf numFmtId="1" fontId="57" fillId="4" borderId="20" xfId="1" applyNumberFormat="1" applyFont="1" applyFill="1" applyBorder="1" applyAlignment="1">
      <alignment horizontal="center" vertical="center"/>
    </xf>
    <xf numFmtId="9" fontId="57" fillId="4" borderId="33" xfId="3" applyFont="1" applyFill="1" applyBorder="1" applyAlignment="1">
      <alignment horizontal="center" vertical="center"/>
    </xf>
    <xf numFmtId="1" fontId="58" fillId="2" borderId="20" xfId="3" applyNumberFormat="1" applyFont="1" applyFill="1" applyBorder="1" applyAlignment="1">
      <alignment horizontal="center" vertical="center"/>
    </xf>
    <xf numFmtId="1" fontId="58" fillId="2" borderId="21" xfId="1" applyNumberFormat="1" applyFont="1" applyFill="1" applyBorder="1" applyAlignment="1">
      <alignment horizontal="center" vertical="center"/>
    </xf>
    <xf numFmtId="0" fontId="55" fillId="2" borderId="20" xfId="0" applyFont="1" applyFill="1" applyBorder="1" applyAlignment="1">
      <alignment horizontal="left" vertical="center"/>
    </xf>
    <xf numFmtId="0" fontId="43" fillId="24" borderId="1" xfId="0" applyNumberFormat="1" applyFont="1" applyFill="1" applyBorder="1" applyAlignment="1" applyProtection="1">
      <alignment horizontal="right" vertical="center"/>
    </xf>
    <xf numFmtId="0" fontId="37" fillId="24" borderId="33" xfId="1" applyNumberFormat="1" applyFont="1" applyFill="1" applyBorder="1" applyAlignment="1" applyProtection="1">
      <alignment horizontal="center" vertical="center"/>
      <protection locked="0"/>
    </xf>
    <xf numFmtId="0" fontId="37" fillId="24" borderId="29" xfId="1" applyNumberFormat="1" applyFont="1" applyFill="1" applyBorder="1" applyAlignment="1" applyProtection="1">
      <alignment horizontal="center" vertical="center"/>
      <protection locked="0"/>
    </xf>
    <xf numFmtId="164" fontId="58" fillId="24" borderId="36" xfId="1" applyNumberFormat="1" applyFont="1" applyFill="1" applyBorder="1" applyAlignment="1">
      <alignment horizontal="center" vertical="center"/>
    </xf>
    <xf numFmtId="1" fontId="58" fillId="24" borderId="20" xfId="3" applyNumberFormat="1" applyFont="1" applyFill="1" applyBorder="1" applyAlignment="1">
      <alignment horizontal="center" vertical="center"/>
    </xf>
    <xf numFmtId="1" fontId="58" fillId="24" borderId="21" xfId="1" applyNumberFormat="1" applyFont="1" applyFill="1" applyBorder="1" applyAlignment="1">
      <alignment horizontal="center" vertical="center"/>
    </xf>
    <xf numFmtId="0" fontId="43" fillId="24" borderId="20" xfId="1" applyFont="1" applyFill="1" applyBorder="1" applyAlignment="1" applyProtection="1">
      <alignment horizontal="left" vertical="center" wrapText="1"/>
      <protection locked="0"/>
    </xf>
    <xf numFmtId="0" fontId="34" fillId="29" borderId="18" xfId="1" applyNumberFormat="1" applyFont="1" applyFill="1" applyBorder="1" applyAlignment="1" applyProtection="1">
      <alignment horizontal="center" vertical="center"/>
      <protection locked="0"/>
    </xf>
    <xf numFmtId="1" fontId="34" fillId="29" borderId="18" xfId="3" applyNumberFormat="1" applyFont="1" applyFill="1" applyBorder="1" applyAlignment="1" applyProtection="1">
      <alignment horizontal="center" vertical="center"/>
    </xf>
    <xf numFmtId="0" fontId="61" fillId="29" borderId="0" xfId="0" applyFont="1" applyFill="1" applyAlignment="1">
      <alignment horizontal="center" vertical="center"/>
    </xf>
    <xf numFmtId="0" fontId="62" fillId="2" borderId="0" xfId="0" applyFont="1" applyFill="1"/>
    <xf numFmtId="0" fontId="62" fillId="0" borderId="0" xfId="0" applyFont="1"/>
    <xf numFmtId="0" fontId="43" fillId="0" borderId="29" xfId="1" applyFont="1" applyFill="1" applyBorder="1" applyAlignment="1" applyProtection="1">
      <alignment horizontal="left" vertical="center" wrapText="1"/>
      <protection locked="0"/>
    </xf>
    <xf numFmtId="164" fontId="58" fillId="0" borderId="36" xfId="1" applyNumberFormat="1" applyFont="1" applyBorder="1" applyAlignment="1">
      <alignment horizontal="center" vertical="center"/>
    </xf>
    <xf numFmtId="0" fontId="55" fillId="2" borderId="18" xfId="0" applyFont="1" applyFill="1" applyBorder="1" applyAlignment="1">
      <alignment horizontal="center" vertical="center"/>
    </xf>
    <xf numFmtId="0" fontId="55" fillId="30" borderId="17" xfId="0" applyFont="1" applyFill="1" applyBorder="1" applyAlignment="1">
      <alignment vertical="center"/>
    </xf>
    <xf numFmtId="0" fontId="55" fillId="30" borderId="18" xfId="0" applyFont="1" applyFill="1" applyBorder="1" applyAlignment="1">
      <alignment vertical="center"/>
    </xf>
    <xf numFmtId="0" fontId="55" fillId="30" borderId="19" xfId="0" applyFont="1" applyFill="1" applyBorder="1" applyAlignment="1">
      <alignment vertical="center"/>
    </xf>
    <xf numFmtId="9" fontId="61" fillId="29" borderId="18" xfId="3" applyFont="1" applyFill="1" applyBorder="1" applyAlignment="1" applyProtection="1">
      <alignment horizontal="center" vertical="center"/>
      <protection locked="0"/>
    </xf>
    <xf numFmtId="1" fontId="61" fillId="29" borderId="18" xfId="1" applyNumberFormat="1" applyFont="1" applyFill="1" applyBorder="1" applyAlignment="1" applyProtection="1">
      <alignment horizontal="center" vertical="center"/>
      <protection locked="0"/>
    </xf>
    <xf numFmtId="0" fontId="63" fillId="28" borderId="29" xfId="45" quotePrefix="1" applyFont="1" applyFill="1" applyBorder="1" applyAlignment="1" applyProtection="1">
      <alignment horizontal="left" vertical="center" wrapText="1"/>
      <protection locked="0"/>
    </xf>
    <xf numFmtId="0" fontId="56" fillId="41" borderId="12" xfId="0" applyFont="1" applyFill="1" applyBorder="1" applyAlignment="1">
      <alignment horizontal="center" vertical="center" textRotation="90"/>
    </xf>
    <xf numFmtId="0" fontId="38" fillId="27" borderId="20" xfId="1" applyNumberFormat="1" applyFont="1" applyFill="1" applyBorder="1" applyAlignment="1" applyProtection="1">
      <alignment horizontal="center" vertical="center"/>
    </xf>
    <xf numFmtId="0" fontId="38" fillId="0" borderId="20" xfId="1" applyFont="1" applyFill="1" applyBorder="1" applyAlignment="1" applyProtection="1">
      <alignment horizontal="left" vertical="center" wrapText="1"/>
      <protection locked="0"/>
    </xf>
    <xf numFmtId="0" fontId="64" fillId="0" borderId="29" xfId="1" applyFont="1" applyFill="1" applyBorder="1" applyAlignment="1" applyProtection="1">
      <alignment horizontal="left" vertical="center" wrapText="1"/>
      <protection locked="0"/>
    </xf>
    <xf numFmtId="0" fontId="64" fillId="0" borderId="33" xfId="1" applyNumberFormat="1" applyFont="1" applyFill="1" applyBorder="1" applyAlignment="1" applyProtection="1">
      <alignment horizontal="center" vertical="center"/>
      <protection locked="0"/>
    </xf>
    <xf numFmtId="0" fontId="64" fillId="0" borderId="29" xfId="1" applyNumberFormat="1" applyFont="1" applyFill="1" applyBorder="1" applyAlignment="1" applyProtection="1">
      <alignment horizontal="center" vertical="center"/>
      <protection locked="0"/>
    </xf>
    <xf numFmtId="164" fontId="64" fillId="3" borderId="29" xfId="1" applyNumberFormat="1" applyFont="1" applyFill="1" applyBorder="1" applyAlignment="1">
      <alignment horizontal="center" vertical="center"/>
    </xf>
    <xf numFmtId="164" fontId="38" fillId="0" borderId="36" xfId="1" applyNumberFormat="1" applyFont="1" applyBorder="1" applyAlignment="1">
      <alignment horizontal="center" vertical="center"/>
    </xf>
    <xf numFmtId="1" fontId="64" fillId="4" borderId="20" xfId="1" applyNumberFormat="1" applyFont="1" applyFill="1" applyBorder="1" applyAlignment="1">
      <alignment horizontal="center" vertical="center"/>
    </xf>
    <xf numFmtId="9" fontId="64" fillId="4" borderId="33" xfId="3" applyFont="1" applyFill="1" applyBorder="1" applyAlignment="1">
      <alignment horizontal="center" vertical="center"/>
    </xf>
    <xf numFmtId="0" fontId="54" fillId="2" borderId="18" xfId="0" applyFont="1" applyFill="1" applyBorder="1" applyAlignment="1">
      <alignment vertical="center" wrapText="1"/>
    </xf>
    <xf numFmtId="0" fontId="47" fillId="30" borderId="12" xfId="0" quotePrefix="1" applyFont="1" applyFill="1" applyBorder="1" applyAlignment="1">
      <alignment horizontal="center" vertical="center"/>
    </xf>
    <xf numFmtId="0" fontId="55" fillId="36" borderId="12" xfId="0" applyFont="1" applyFill="1" applyBorder="1" applyAlignment="1">
      <alignment horizontal="center" vertical="center"/>
    </xf>
    <xf numFmtId="0" fontId="47" fillId="36" borderId="12" xfId="0" quotePrefix="1" applyFont="1" applyFill="1" applyBorder="1" applyAlignment="1">
      <alignment horizontal="center" vertical="center"/>
    </xf>
    <xf numFmtId="0" fontId="43" fillId="38" borderId="1" xfId="0" applyNumberFormat="1" applyFont="1" applyFill="1" applyBorder="1" applyAlignment="1" applyProtection="1">
      <alignment horizontal="right" vertical="center"/>
    </xf>
    <xf numFmtId="0" fontId="49" fillId="23" borderId="39" xfId="0" applyFont="1" applyFill="1" applyBorder="1" applyAlignment="1">
      <alignment vertical="center" wrapText="1"/>
    </xf>
    <xf numFmtId="0" fontId="49" fillId="34" borderId="12" xfId="0" applyFont="1" applyFill="1" applyBorder="1" applyAlignment="1">
      <alignment vertical="center"/>
    </xf>
    <xf numFmtId="0" fontId="55" fillId="2" borderId="18" xfId="0" applyFont="1" applyFill="1" applyBorder="1" applyAlignment="1">
      <alignment vertical="center"/>
    </xf>
    <xf numFmtId="0" fontId="43" fillId="2" borderId="20" xfId="1" applyFont="1" applyFill="1" applyBorder="1" applyAlignment="1" applyProtection="1">
      <alignment horizontal="left" vertical="center" wrapText="1"/>
      <protection locked="0"/>
    </xf>
    <xf numFmtId="0" fontId="30" fillId="2" borderId="0" xfId="0" applyFont="1" applyFill="1" applyAlignment="1">
      <alignment wrapText="1"/>
    </xf>
    <xf numFmtId="0" fontId="27" fillId="2" borderId="0" xfId="0" applyFont="1" applyFill="1" applyAlignment="1">
      <alignment horizontal="left" wrapText="1"/>
    </xf>
    <xf numFmtId="164" fontId="27" fillId="2" borderId="0" xfId="0" applyNumberFormat="1" applyFont="1" applyFill="1"/>
    <xf numFmtId="164" fontId="29" fillId="2" borderId="0" xfId="0" applyNumberFormat="1" applyFont="1" applyFill="1"/>
    <xf numFmtId="0" fontId="30" fillId="0" borderId="0" xfId="0" applyFont="1" applyAlignment="1">
      <alignment wrapText="1"/>
    </xf>
    <xf numFmtId="0" fontId="27" fillId="0" borderId="0" xfId="0" applyFont="1" applyAlignment="1">
      <alignment horizontal="left" wrapText="1"/>
    </xf>
    <xf numFmtId="164" fontId="27" fillId="0" borderId="0" xfId="0" applyNumberFormat="1" applyFont="1"/>
    <xf numFmtId="164" fontId="29" fillId="0" borderId="0" xfId="0" applyNumberFormat="1" applyFont="1"/>
    <xf numFmtId="164" fontId="29" fillId="0" borderId="0" xfId="0" applyNumberFormat="1" applyFont="1" applyAlignment="1">
      <alignment wrapText="1"/>
    </xf>
    <xf numFmtId="1" fontId="65" fillId="28" borderId="18" xfId="3" applyNumberFormat="1" applyFont="1" applyFill="1" applyBorder="1" applyAlignment="1">
      <alignment horizontal="center" vertical="center"/>
    </xf>
    <xf numFmtId="1" fontId="65" fillId="28" borderId="22" xfId="1" applyNumberFormat="1" applyFont="1" applyFill="1" applyBorder="1" applyAlignment="1">
      <alignment horizontal="center" vertical="center"/>
    </xf>
    <xf numFmtId="9" fontId="59" fillId="29" borderId="12" xfId="3" applyFont="1" applyFill="1" applyBorder="1" applyAlignment="1" applyProtection="1">
      <alignment horizontal="center" vertical="center"/>
      <protection locked="0"/>
    </xf>
    <xf numFmtId="0" fontId="59" fillId="29" borderId="17" xfId="1" applyFont="1" applyFill="1" applyBorder="1" applyAlignment="1" applyProtection="1">
      <alignment horizontal="center" vertical="center" wrapText="1"/>
      <protection locked="0"/>
    </xf>
    <xf numFmtId="0" fontId="60" fillId="29" borderId="18" xfId="1" applyFont="1" applyFill="1" applyBorder="1" applyAlignment="1" applyProtection="1">
      <alignment horizontal="center" vertical="center" wrapText="1"/>
      <protection locked="0"/>
    </xf>
    <xf numFmtId="1" fontId="65" fillId="28" borderId="20" xfId="3" applyNumberFormat="1" applyFont="1" applyFill="1" applyBorder="1" applyAlignment="1">
      <alignment horizontal="center" vertical="center"/>
    </xf>
    <xf numFmtId="0" fontId="29" fillId="2" borderId="20" xfId="0" applyFont="1" applyFill="1" applyBorder="1" applyAlignment="1">
      <alignment horizontal="center" vertical="center"/>
    </xf>
    <xf numFmtId="164" fontId="65" fillId="28" borderId="35" xfId="1" applyNumberFormat="1" applyFont="1" applyFill="1" applyBorder="1" applyAlignment="1">
      <alignment horizontal="center" vertical="center"/>
    </xf>
    <xf numFmtId="164" fontId="57" fillId="45" borderId="29" xfId="1" applyNumberFormat="1" applyFont="1" applyFill="1" applyBorder="1" applyAlignment="1">
      <alignment horizontal="center" vertical="center"/>
    </xf>
    <xf numFmtId="164" fontId="61" fillId="29" borderId="18" xfId="1" applyNumberFormat="1" applyFont="1" applyFill="1" applyBorder="1" applyAlignment="1" applyProtection="1">
      <alignment horizontal="center" vertical="center"/>
    </xf>
    <xf numFmtId="1" fontId="57" fillId="44" borderId="20" xfId="1" applyNumberFormat="1" applyFont="1" applyFill="1" applyBorder="1" applyAlignment="1">
      <alignment horizontal="center" vertical="center"/>
    </xf>
    <xf numFmtId="9" fontId="57" fillId="44" borderId="33" xfId="3" applyFont="1" applyFill="1" applyBorder="1" applyAlignment="1">
      <alignment horizontal="center" vertical="center"/>
    </xf>
    <xf numFmtId="0" fontId="37" fillId="44" borderId="47" xfId="1" applyFont="1" applyFill="1" applyBorder="1" applyAlignment="1" applyProtection="1">
      <alignment horizontal="left" vertical="center" wrapText="1"/>
      <protection locked="0"/>
    </xf>
    <xf numFmtId="0" fontId="45" fillId="2" borderId="47" xfId="1" applyFont="1" applyFill="1" applyBorder="1" applyAlignment="1" applyProtection="1">
      <alignment vertical="center"/>
    </xf>
    <xf numFmtId="164" fontId="47" fillId="2" borderId="47" xfId="1" applyNumberFormat="1" applyFont="1" applyFill="1" applyBorder="1" applyAlignment="1" applyProtection="1">
      <alignment vertical="center" wrapText="1"/>
    </xf>
    <xf numFmtId="0" fontId="49" fillId="2" borderId="47" xfId="1" applyFont="1" applyFill="1" applyBorder="1" applyAlignment="1" applyProtection="1">
      <alignment horizontal="center" vertical="center"/>
      <protection locked="0"/>
    </xf>
    <xf numFmtId="0" fontId="49" fillId="2" borderId="47" xfId="1" applyFont="1" applyFill="1" applyBorder="1" applyAlignment="1" applyProtection="1">
      <alignment horizontal="left"/>
      <protection locked="0"/>
    </xf>
    <xf numFmtId="0" fontId="44" fillId="39" borderId="47" xfId="0" applyFont="1" applyFill="1" applyBorder="1" applyAlignment="1">
      <alignment vertical="center"/>
    </xf>
    <xf numFmtId="164" fontId="49" fillId="2" borderId="47" xfId="1" applyNumberFormat="1" applyFont="1" applyFill="1" applyBorder="1" applyAlignment="1" applyProtection="1">
      <alignment vertical="center"/>
    </xf>
    <xf numFmtId="0" fontId="48" fillId="26" borderId="47" xfId="0" applyFont="1" applyFill="1" applyBorder="1" applyAlignment="1">
      <alignment horizontal="center" vertical="center"/>
    </xf>
    <xf numFmtId="0" fontId="46" fillId="2" borderId="47" xfId="1" applyFont="1" applyFill="1" applyBorder="1" applyAlignment="1" applyProtection="1">
      <alignment horizontal="center" vertical="center"/>
      <protection locked="0"/>
    </xf>
    <xf numFmtId="0" fontId="50" fillId="32" borderId="47" xfId="0" applyFont="1" applyFill="1" applyBorder="1" applyAlignment="1">
      <alignment vertical="center"/>
    </xf>
    <xf numFmtId="0" fontId="48" fillId="41" borderId="47" xfId="0" applyFont="1" applyFill="1" applyBorder="1" applyAlignment="1">
      <alignment horizontal="center" vertical="center"/>
    </xf>
    <xf numFmtId="0" fontId="37" fillId="24" borderId="47" xfId="1" applyFont="1" applyFill="1" applyBorder="1" applyAlignment="1" applyProtection="1">
      <alignment horizontal="left" vertical="center" wrapText="1"/>
      <protection locked="0"/>
    </xf>
    <xf numFmtId="0" fontId="44" fillId="40" borderId="47" xfId="0" applyFont="1" applyFill="1" applyBorder="1" applyAlignment="1">
      <alignment vertical="center"/>
    </xf>
    <xf numFmtId="14" fontId="46" fillId="42" borderId="47" xfId="1" applyNumberFormat="1" applyFont="1" applyFill="1" applyBorder="1" applyAlignment="1" applyProtection="1">
      <alignment horizontal="center" vertical="center"/>
      <protection locked="0"/>
    </xf>
    <xf numFmtId="0" fontId="43" fillId="2" borderId="64" xfId="1" applyFont="1" applyFill="1" applyBorder="1" applyAlignment="1" applyProtection="1">
      <alignment horizontal="left" vertical="center"/>
      <protection locked="0"/>
    </xf>
    <xf numFmtId="0" fontId="44" fillId="2" borderId="65" xfId="0" applyFont="1" applyFill="1" applyBorder="1" applyAlignment="1">
      <alignment horizontal="center" vertical="center"/>
    </xf>
    <xf numFmtId="0" fontId="45" fillId="2" borderId="63" xfId="1" applyFont="1" applyFill="1" applyBorder="1" applyAlignment="1" applyProtection="1">
      <alignment vertical="center"/>
    </xf>
    <xf numFmtId="0" fontId="66" fillId="33" borderId="0" xfId="1" applyNumberFormat="1" applyFont="1" applyFill="1" applyBorder="1" applyAlignment="1" applyProtection="1">
      <alignment vertical="center"/>
    </xf>
    <xf numFmtId="164" fontId="49" fillId="31" borderId="47" xfId="0" applyNumberFormat="1" applyFont="1" applyFill="1" applyBorder="1" applyAlignment="1">
      <alignment vertical="center"/>
    </xf>
    <xf numFmtId="164" fontId="28" fillId="30" borderId="47" xfId="0" applyNumberFormat="1" applyFont="1" applyFill="1" applyBorder="1" applyAlignment="1">
      <alignment vertical="center"/>
    </xf>
    <xf numFmtId="164" fontId="49" fillId="34" borderId="47" xfId="0" applyNumberFormat="1" applyFont="1" applyFill="1" applyBorder="1" applyAlignment="1">
      <alignment vertical="center"/>
    </xf>
    <xf numFmtId="164" fontId="49" fillId="36" borderId="47" xfId="0" applyNumberFormat="1" applyFont="1" applyFill="1" applyBorder="1" applyAlignment="1">
      <alignment vertical="center"/>
    </xf>
    <xf numFmtId="0" fontId="33" fillId="2" borderId="0" xfId="1" applyFont="1" applyFill="1" applyAlignment="1" applyProtection="1">
      <alignment horizontal="right" indent="1"/>
    </xf>
    <xf numFmtId="0" fontId="39" fillId="2" borderId="0" xfId="1" applyFont="1" applyFill="1" applyBorder="1" applyAlignment="1" applyProtection="1">
      <alignment horizontal="right"/>
    </xf>
    <xf numFmtId="0" fontId="65" fillId="28" borderId="29" xfId="1" applyNumberFormat="1" applyFont="1" applyFill="1" applyBorder="1" applyAlignment="1" applyProtection="1">
      <alignment horizontal="center" vertical="center"/>
      <protection locked="0"/>
    </xf>
    <xf numFmtId="0" fontId="65" fillId="28" borderId="28" xfId="1" applyNumberFormat="1" applyFont="1" applyFill="1" applyBorder="1" applyAlignment="1" applyProtection="1">
      <alignment horizontal="center" vertical="center"/>
      <protection locked="0"/>
    </xf>
    <xf numFmtId="0" fontId="43" fillId="44" borderId="29" xfId="1" applyNumberFormat="1" applyFont="1" applyFill="1" applyBorder="1" applyAlignment="1" applyProtection="1">
      <alignment horizontal="center" vertical="center"/>
      <protection locked="0"/>
    </xf>
    <xf numFmtId="0" fontId="43" fillId="24" borderId="29" xfId="1" applyNumberFormat="1" applyFont="1" applyFill="1" applyBorder="1" applyAlignment="1" applyProtection="1">
      <alignment horizontal="center" vertical="center"/>
      <protection locked="0"/>
    </xf>
    <xf numFmtId="0" fontId="43" fillId="0" borderId="29" xfId="1" applyNumberFormat="1" applyFont="1" applyFill="1" applyBorder="1" applyAlignment="1" applyProtection="1">
      <alignment horizontal="center" vertical="center"/>
      <protection locked="0"/>
    </xf>
    <xf numFmtId="0" fontId="61" fillId="29" borderId="18" xfId="1" applyNumberFormat="1" applyFont="1" applyFill="1" applyBorder="1" applyAlignment="1" applyProtection="1">
      <alignment horizontal="center" vertical="center"/>
      <protection locked="0"/>
    </xf>
    <xf numFmtId="0" fontId="38" fillId="0" borderId="29" xfId="1" applyNumberFormat="1" applyFont="1" applyFill="1" applyBorder="1" applyAlignment="1" applyProtection="1">
      <alignment horizontal="center" vertical="center"/>
      <protection locked="0"/>
    </xf>
    <xf numFmtId="0" fontId="55" fillId="2" borderId="40" xfId="0" applyFont="1" applyFill="1" applyBorder="1" applyAlignment="1">
      <alignment horizontal="center" vertical="center"/>
    </xf>
    <xf numFmtId="0" fontId="55" fillId="2" borderId="67" xfId="0" applyFont="1" applyFill="1" applyBorder="1" applyAlignment="1">
      <alignment horizontal="center" vertical="center"/>
    </xf>
    <xf numFmtId="0" fontId="29" fillId="2" borderId="67" xfId="0" applyFont="1" applyFill="1" applyBorder="1" applyAlignment="1">
      <alignment horizontal="center" vertical="center"/>
    </xf>
    <xf numFmtId="0" fontId="53" fillId="41" borderId="68" xfId="0" applyFont="1" applyFill="1" applyBorder="1" applyAlignment="1">
      <alignment horizontal="center" vertical="center" textRotation="90"/>
    </xf>
    <xf numFmtId="0" fontId="61" fillId="29" borderId="66" xfId="0" applyFont="1" applyFill="1" applyBorder="1" applyAlignment="1">
      <alignment horizontal="center" vertical="center"/>
    </xf>
    <xf numFmtId="0" fontId="54" fillId="2" borderId="40" xfId="0" applyFont="1" applyFill="1" applyBorder="1" applyAlignment="1">
      <alignment vertical="center" wrapText="1"/>
    </xf>
    <xf numFmtId="0" fontId="35" fillId="29" borderId="12" xfId="1" applyNumberFormat="1" applyFont="1" applyFill="1" applyBorder="1" applyAlignment="1" applyProtection="1">
      <alignment horizontal="center" vertical="center"/>
    </xf>
    <xf numFmtId="164" fontId="65" fillId="28" borderId="36" xfId="1" applyNumberFormat="1" applyFont="1" applyFill="1" applyBorder="1" applyAlignment="1">
      <alignment horizontal="center" vertical="center"/>
    </xf>
    <xf numFmtId="9" fontId="65" fillId="28" borderId="33" xfId="3" applyFont="1" applyFill="1" applyBorder="1" applyAlignment="1">
      <alignment horizontal="center" vertical="center"/>
    </xf>
    <xf numFmtId="164" fontId="65" fillId="28" borderId="28" xfId="1" applyNumberFormat="1" applyFont="1" applyFill="1" applyBorder="1" applyAlignment="1">
      <alignment horizontal="center" vertical="center"/>
    </xf>
    <xf numFmtId="1" fontId="65" fillId="28" borderId="18" xfId="1" applyNumberFormat="1" applyFont="1" applyFill="1" applyBorder="1" applyAlignment="1">
      <alignment horizontal="center" vertical="center"/>
    </xf>
    <xf numFmtId="9" fontId="65" fillId="28" borderId="31" xfId="3" applyFont="1" applyFill="1" applyBorder="1" applyAlignment="1">
      <alignment horizontal="center" vertical="center"/>
    </xf>
    <xf numFmtId="1" fontId="65" fillId="28" borderId="21" xfId="1" applyNumberFormat="1" applyFont="1" applyFill="1" applyBorder="1" applyAlignment="1">
      <alignment horizontal="center" vertical="center"/>
    </xf>
    <xf numFmtId="0" fontId="53" fillId="35" borderId="47" xfId="0" quotePrefix="1" applyFont="1" applyFill="1" applyBorder="1" applyAlignment="1">
      <alignment horizontal="center" vertical="center"/>
    </xf>
    <xf numFmtId="164" fontId="58" fillId="3" borderId="29" xfId="1" applyNumberFormat="1" applyFont="1" applyFill="1" applyBorder="1" applyAlignment="1">
      <alignment horizontal="center" vertical="center"/>
    </xf>
    <xf numFmtId="0" fontId="52" fillId="28" borderId="18" xfId="0" applyFont="1" applyFill="1" applyBorder="1" applyAlignment="1">
      <alignment vertical="center" wrapText="1"/>
    </xf>
    <xf numFmtId="0" fontId="64" fillId="44" borderId="29" xfId="1" applyFont="1" applyFill="1" applyBorder="1" applyAlignment="1" applyProtection="1">
      <alignment horizontal="left" vertical="center" wrapText="1"/>
      <protection locked="0"/>
    </xf>
    <xf numFmtId="0" fontId="64" fillId="44" borderId="33" xfId="1" applyNumberFormat="1" applyFont="1" applyFill="1" applyBorder="1" applyAlignment="1" applyProtection="1">
      <alignment horizontal="center" vertical="center"/>
      <protection locked="0"/>
    </xf>
    <xf numFmtId="0" fontId="64" fillId="44" borderId="29" xfId="1" applyNumberFormat="1" applyFont="1" applyFill="1" applyBorder="1" applyAlignment="1" applyProtection="1">
      <alignment horizontal="center" vertical="center"/>
      <protection locked="0"/>
    </xf>
    <xf numFmtId="0" fontId="38" fillId="44" borderId="29" xfId="1" applyNumberFormat="1" applyFont="1" applyFill="1" applyBorder="1" applyAlignment="1" applyProtection="1">
      <alignment horizontal="center" vertical="center"/>
      <protection locked="0"/>
    </xf>
    <xf numFmtId="164" fontId="64" fillId="45" borderId="29" xfId="1" applyNumberFormat="1" applyFont="1" applyFill="1" applyBorder="1" applyAlignment="1">
      <alignment horizontal="center" vertical="center"/>
    </xf>
    <xf numFmtId="0" fontId="37" fillId="44" borderId="33" xfId="1" applyNumberFormat="1" applyFont="1" applyFill="1" applyBorder="1" applyAlignment="1" applyProtection="1">
      <alignment horizontal="center" vertical="center" wrapText="1"/>
      <protection locked="0"/>
    </xf>
    <xf numFmtId="0" fontId="37" fillId="44" borderId="29" xfId="1" applyNumberFormat="1" applyFont="1" applyFill="1" applyBorder="1" applyAlignment="1" applyProtection="1">
      <alignment horizontal="center" vertical="center" wrapText="1"/>
      <protection locked="0"/>
    </xf>
    <xf numFmtId="0" fontId="43" fillId="44" borderId="29" xfId="1" applyNumberFormat="1" applyFont="1" applyFill="1" applyBorder="1" applyAlignment="1" applyProtection="1">
      <alignment horizontal="center" vertical="center" wrapText="1"/>
      <protection locked="0"/>
    </xf>
    <xf numFmtId="1" fontId="64" fillId="44" borderId="20" xfId="1" applyNumberFormat="1" applyFont="1" applyFill="1" applyBorder="1" applyAlignment="1">
      <alignment horizontal="center" vertical="center"/>
    </xf>
    <xf numFmtId="9" fontId="64" fillId="44" borderId="33" xfId="3" applyFont="1" applyFill="1" applyBorder="1" applyAlignment="1">
      <alignment horizontal="center" vertical="center"/>
    </xf>
    <xf numFmtId="9" fontId="58" fillId="4" borderId="33" xfId="3" applyFont="1" applyFill="1" applyBorder="1" applyAlignment="1">
      <alignment horizontal="center" vertical="center"/>
    </xf>
    <xf numFmtId="164" fontId="58" fillId="43" borderId="29" xfId="1" applyNumberFormat="1" applyFont="1" applyFill="1" applyBorder="1" applyAlignment="1">
      <alignment horizontal="center" vertical="center"/>
    </xf>
    <xf numFmtId="1" fontId="58" fillId="24" borderId="20" xfId="1" applyNumberFormat="1" applyFont="1" applyFill="1" applyBorder="1" applyAlignment="1">
      <alignment horizontal="center" vertical="center"/>
    </xf>
    <xf numFmtId="9" fontId="58" fillId="24" borderId="33" xfId="3" applyFont="1" applyFill="1" applyBorder="1" applyAlignment="1">
      <alignment horizontal="center" vertical="center"/>
    </xf>
    <xf numFmtId="0" fontId="56" fillId="35" borderId="12" xfId="0" quotePrefix="1" applyFont="1" applyFill="1" applyBorder="1" applyAlignment="1">
      <alignment horizontal="left" vertical="center"/>
    </xf>
    <xf numFmtId="0" fontId="55" fillId="2" borderId="70" xfId="0" applyFont="1" applyFill="1" applyBorder="1" applyAlignment="1">
      <alignment horizontal="center" vertical="center"/>
    </xf>
    <xf numFmtId="0" fontId="24" fillId="37" borderId="46" xfId="0" applyFont="1" applyFill="1" applyBorder="1" applyAlignment="1">
      <alignment horizontal="center" vertical="center" wrapText="1"/>
    </xf>
    <xf numFmtId="0" fontId="22" fillId="0" borderId="46" xfId="0" applyFont="1" applyBorder="1" applyAlignment="1">
      <alignment horizontal="center" vertical="center"/>
    </xf>
    <xf numFmtId="0" fontId="23" fillId="0" borderId="46" xfId="0" applyFont="1" applyBorder="1" applyAlignment="1">
      <alignment horizontal="center" vertical="center"/>
    </xf>
    <xf numFmtId="165" fontId="22" fillId="0" borderId="46" xfId="0" applyNumberFormat="1" applyFont="1" applyBorder="1" applyAlignment="1">
      <alignment horizontal="center" vertical="center"/>
    </xf>
    <xf numFmtId="0" fontId="24" fillId="37" borderId="44" xfId="0" applyFont="1" applyFill="1" applyBorder="1" applyAlignment="1">
      <alignment horizontal="center" vertical="center" wrapText="1"/>
    </xf>
    <xf numFmtId="0" fontId="22" fillId="0" borderId="44" xfId="0" applyFont="1" applyBorder="1" applyAlignment="1">
      <alignment horizontal="center" vertical="center"/>
    </xf>
    <xf numFmtId="0" fontId="23" fillId="0" borderId="44" xfId="0" applyFont="1" applyBorder="1" applyAlignment="1">
      <alignment horizontal="center" vertical="center"/>
    </xf>
    <xf numFmtId="0" fontId="0" fillId="0" borderId="44" xfId="0" applyBorder="1"/>
    <xf numFmtId="0" fontId="55" fillId="2" borderId="0" xfId="0" applyFont="1" applyFill="1" applyBorder="1" applyAlignment="1">
      <alignment horizontal="center" vertical="center"/>
    </xf>
    <xf numFmtId="164" fontId="58" fillId="0" borderId="37" xfId="1" applyNumberFormat="1" applyFont="1" applyBorder="1" applyAlignment="1">
      <alignment horizontal="center" vertical="center"/>
    </xf>
    <xf numFmtId="164" fontId="67" fillId="28" borderId="29" xfId="1" applyNumberFormat="1" applyFont="1" applyFill="1" applyBorder="1" applyAlignment="1">
      <alignment horizontal="center" vertical="center"/>
    </xf>
    <xf numFmtId="0" fontId="56" fillId="41" borderId="16" xfId="0" applyFont="1" applyFill="1" applyBorder="1" applyAlignment="1">
      <alignment horizontal="center" vertical="center" textRotation="90"/>
    </xf>
    <xf numFmtId="1" fontId="57" fillId="4" borderId="0" xfId="1" applyNumberFormat="1" applyFont="1" applyFill="1" applyBorder="1" applyAlignment="1">
      <alignment horizontal="center" vertical="center"/>
    </xf>
    <xf numFmtId="1" fontId="65" fillId="28" borderId="34" xfId="1" applyNumberFormat="1" applyFont="1" applyFill="1" applyBorder="1" applyAlignment="1">
      <alignment horizontal="center" vertical="center"/>
    </xf>
    <xf numFmtId="164" fontId="65" fillId="28" borderId="72" xfId="1" applyNumberFormat="1" applyFont="1" applyFill="1" applyBorder="1" applyAlignment="1">
      <alignment horizontal="center" vertical="center"/>
    </xf>
    <xf numFmtId="1" fontId="58" fillId="4" borderId="61" xfId="1" applyNumberFormat="1" applyFont="1" applyFill="1" applyBorder="1" applyAlignment="1">
      <alignment horizontal="center" vertical="center"/>
    </xf>
    <xf numFmtId="0" fontId="69" fillId="37" borderId="49" xfId="0" applyFont="1" applyFill="1" applyBorder="1" applyAlignment="1">
      <alignment vertical="center" wrapText="1"/>
    </xf>
    <xf numFmtId="0" fontId="68" fillId="0" borderId="41" xfId="0" applyFont="1" applyFill="1" applyBorder="1" applyAlignment="1">
      <alignment horizontal="center" vertical="center" wrapText="1"/>
    </xf>
    <xf numFmtId="0" fontId="68" fillId="0" borderId="44" xfId="0" applyFont="1" applyBorder="1" applyAlignment="1">
      <alignment horizontal="center" vertical="center"/>
    </xf>
    <xf numFmtId="0" fontId="68" fillId="0" borderId="44" xfId="0" quotePrefix="1" applyFont="1" applyBorder="1" applyAlignment="1">
      <alignment horizontal="center" vertical="center" wrapText="1"/>
    </xf>
    <xf numFmtId="0" fontId="68" fillId="0" borderId="44" xfId="0" applyFont="1" applyBorder="1" applyAlignment="1">
      <alignment horizontal="center" vertical="center" wrapText="1"/>
    </xf>
    <xf numFmtId="0" fontId="68" fillId="0" borderId="0" xfId="0" applyFont="1" applyAlignment="1">
      <alignment horizontal="center" vertical="center"/>
    </xf>
    <xf numFmtId="0" fontId="68" fillId="0" borderId="0" xfId="0" applyFont="1" applyAlignment="1">
      <alignment horizontal="center" vertical="center" wrapText="1"/>
    </xf>
    <xf numFmtId="0" fontId="69" fillId="27" borderId="42" xfId="0" applyFont="1" applyFill="1" applyBorder="1" applyAlignment="1">
      <alignment horizontal="center" vertical="center" wrapText="1"/>
    </xf>
    <xf numFmtId="0" fontId="69" fillId="0" borderId="0" xfId="0" applyFont="1" applyAlignment="1">
      <alignment horizontal="center" vertical="center" wrapText="1"/>
    </xf>
    <xf numFmtId="0" fontId="70" fillId="37" borderId="43" xfId="0" applyFont="1" applyFill="1" applyBorder="1" applyAlignment="1">
      <alignment horizontal="center" vertical="center" textRotation="90" wrapText="1"/>
    </xf>
    <xf numFmtId="0" fontId="70" fillId="37" borderId="50" xfId="0" applyFont="1" applyFill="1" applyBorder="1" applyAlignment="1">
      <alignment horizontal="center" vertical="center" textRotation="90" wrapText="1"/>
    </xf>
    <xf numFmtId="0" fontId="68" fillId="0" borderId="44" xfId="0" applyFont="1" applyFill="1" applyBorder="1" applyAlignment="1">
      <alignment horizontal="center" vertical="center" wrapText="1"/>
    </xf>
    <xf numFmtId="0" fontId="68" fillId="0" borderId="0" xfId="0" applyFont="1"/>
    <xf numFmtId="0" fontId="68" fillId="0" borderId="0" xfId="0" applyFont="1" applyAlignment="1">
      <alignment horizontal="center"/>
    </xf>
    <xf numFmtId="0" fontId="68" fillId="0" borderId="0" xfId="0" applyFont="1" applyFill="1" applyAlignment="1">
      <alignment horizontal="left" vertical="center" wrapText="1"/>
    </xf>
    <xf numFmtId="0" fontId="68" fillId="37" borderId="49" xfId="0" applyFont="1" applyFill="1" applyBorder="1" applyAlignment="1">
      <alignment horizontal="left" vertical="center" wrapText="1"/>
    </xf>
    <xf numFmtId="0" fontId="68" fillId="2" borderId="44" xfId="0" quotePrefix="1" applyFont="1" applyFill="1" applyBorder="1" applyAlignment="1">
      <alignment horizontal="left" vertical="center" wrapText="1"/>
    </xf>
    <xf numFmtId="0" fontId="68" fillId="0" borderId="44" xfId="0" quotePrefix="1" applyFont="1" applyFill="1" applyBorder="1" applyAlignment="1">
      <alignment horizontal="left" vertical="center" wrapText="1"/>
    </xf>
    <xf numFmtId="0" fontId="68" fillId="50" borderId="44" xfId="0" quotePrefix="1" applyFont="1" applyFill="1" applyBorder="1" applyAlignment="1">
      <alignment horizontal="left" vertical="center" wrapText="1"/>
    </xf>
    <xf numFmtId="0" fontId="76" fillId="0" borderId="0" xfId="0" applyFont="1" applyFill="1" applyBorder="1" applyAlignment="1">
      <alignment horizontal="center" vertical="center"/>
    </xf>
    <xf numFmtId="166" fontId="68" fillId="51" borderId="76" xfId="0" applyNumberFormat="1" applyFont="1" applyFill="1" applyBorder="1" applyAlignment="1">
      <alignment horizontal="center" vertical="center"/>
    </xf>
    <xf numFmtId="0" fontId="68" fillId="0" borderId="76" xfId="0" applyFont="1" applyFill="1" applyBorder="1" applyAlignment="1">
      <alignment horizontal="left" vertical="top" wrapText="1"/>
    </xf>
    <xf numFmtId="0" fontId="69" fillId="52" borderId="76" xfId="0" applyFont="1" applyFill="1" applyBorder="1" applyAlignment="1">
      <alignment vertical="center" wrapText="1"/>
    </xf>
    <xf numFmtId="0" fontId="70" fillId="52" borderId="76" xfId="0" applyFont="1" applyFill="1" applyBorder="1" applyAlignment="1">
      <alignment horizontal="center" vertical="center" wrapText="1"/>
    </xf>
    <xf numFmtId="0" fontId="68" fillId="52" borderId="76" xfId="0" quotePrefix="1" applyFont="1" applyFill="1" applyBorder="1" applyAlignment="1">
      <alignment horizontal="left" vertical="top" wrapText="1"/>
    </xf>
    <xf numFmtId="0" fontId="68" fillId="52" borderId="76" xfId="0" applyFont="1" applyFill="1" applyBorder="1" applyAlignment="1">
      <alignment horizontal="left" vertical="top" wrapText="1"/>
    </xf>
    <xf numFmtId="0" fontId="68" fillId="51" borderId="0" xfId="0" applyFont="1" applyFill="1" applyAlignment="1">
      <alignment horizontal="left" vertical="center" wrapText="1"/>
    </xf>
    <xf numFmtId="1" fontId="68" fillId="51" borderId="78" xfId="0" applyNumberFormat="1" applyFont="1" applyFill="1" applyBorder="1" applyAlignment="1">
      <alignment horizontal="center" vertical="center"/>
    </xf>
    <xf numFmtId="1" fontId="68" fillId="51" borderId="77" xfId="0" applyNumberFormat="1" applyFont="1" applyFill="1" applyBorder="1" applyAlignment="1">
      <alignment horizontal="center" vertical="center"/>
    </xf>
    <xf numFmtId="1" fontId="68" fillId="51" borderId="0" xfId="0" applyNumberFormat="1" applyFont="1" applyFill="1" applyAlignment="1">
      <alignment horizontal="left" vertical="center" wrapText="1"/>
    </xf>
    <xf numFmtId="0" fontId="82" fillId="53" borderId="45" xfId="0" applyFont="1" applyFill="1" applyBorder="1" applyAlignment="1">
      <alignment horizontal="center" vertical="center" wrapText="1"/>
    </xf>
    <xf numFmtId="0" fontId="68" fillId="0" borderId="77" xfId="0" applyFont="1" applyFill="1" applyBorder="1" applyAlignment="1">
      <alignment horizontal="left" vertical="top" wrapText="1"/>
    </xf>
    <xf numFmtId="14" fontId="69" fillId="0" borderId="0" xfId="0" applyNumberFormat="1" applyFont="1" applyFill="1" applyAlignment="1">
      <alignment horizontal="left" vertical="center" wrapText="1"/>
    </xf>
    <xf numFmtId="166" fontId="69" fillId="51" borderId="76" xfId="0" applyNumberFormat="1" applyFont="1" applyFill="1" applyBorder="1" applyAlignment="1">
      <alignment horizontal="center" vertical="center" textRotation="90"/>
    </xf>
    <xf numFmtId="1" fontId="69" fillId="51" borderId="77" xfId="0" applyNumberFormat="1" applyFont="1" applyFill="1" applyBorder="1" applyAlignment="1">
      <alignment horizontal="center" vertical="center" textRotation="90"/>
    </xf>
    <xf numFmtId="0" fontId="71" fillId="50" borderId="44" xfId="0" applyFont="1" applyFill="1" applyBorder="1" applyAlignment="1">
      <alignment horizontal="center" vertical="center" textRotation="90" wrapText="1"/>
    </xf>
    <xf numFmtId="0" fontId="79" fillId="50" borderId="44" xfId="0" applyFont="1" applyFill="1" applyBorder="1" applyAlignment="1">
      <alignment horizontal="center" vertical="center"/>
    </xf>
    <xf numFmtId="0" fontId="1" fillId="47" borderId="44" xfId="0" applyFont="1" applyFill="1" applyBorder="1" applyAlignment="1">
      <alignment horizontal="center" vertical="center"/>
    </xf>
    <xf numFmtId="0" fontId="77" fillId="50" borderId="48" xfId="0" applyFont="1" applyFill="1" applyBorder="1" applyAlignment="1">
      <alignment horizontal="center" vertical="center" wrapText="1"/>
    </xf>
    <xf numFmtId="0" fontId="69" fillId="0" borderId="0" xfId="0" applyFont="1" applyAlignment="1">
      <alignment horizontal="center" vertical="center" wrapText="1"/>
    </xf>
    <xf numFmtId="0" fontId="80" fillId="49" borderId="80" xfId="0" applyFont="1" applyFill="1" applyBorder="1" applyAlignment="1">
      <alignment horizontal="center" vertical="center" wrapText="1"/>
    </xf>
    <xf numFmtId="0" fontId="69" fillId="46" borderId="81" xfId="0" applyFont="1" applyFill="1" applyBorder="1" applyAlignment="1">
      <alignment horizontal="center" vertical="center" textRotation="90" wrapText="1"/>
    </xf>
    <xf numFmtId="0" fontId="69" fillId="54" borderId="81" xfId="0" applyFont="1" applyFill="1" applyBorder="1" applyAlignment="1">
      <alignment horizontal="center" vertical="center" textRotation="90" wrapText="1"/>
    </xf>
    <xf numFmtId="0" fontId="71" fillId="54" borderId="81" xfId="0" applyFont="1" applyFill="1" applyBorder="1" applyAlignment="1">
      <alignment horizontal="center" vertical="center" textRotation="90" wrapText="1"/>
    </xf>
    <xf numFmtId="0" fontId="81" fillId="49" borderId="80" xfId="0" applyFont="1" applyFill="1" applyBorder="1" applyAlignment="1">
      <alignment horizontal="center" vertical="center" wrapText="1"/>
    </xf>
    <xf numFmtId="0" fontId="69" fillId="27" borderId="81" xfId="0" applyFont="1" applyFill="1" applyBorder="1" applyAlignment="1">
      <alignment horizontal="center" vertical="center" wrapText="1"/>
    </xf>
    <xf numFmtId="0" fontId="80" fillId="55" borderId="80" xfId="0" applyFont="1" applyFill="1" applyBorder="1" applyAlignment="1">
      <alignment horizontal="center" vertical="top" textRotation="90" wrapText="1"/>
    </xf>
    <xf numFmtId="0" fontId="81" fillId="55" borderId="81" xfId="0" applyFont="1" applyFill="1" applyBorder="1" applyAlignment="1">
      <alignment horizontal="center" vertical="top" wrapText="1"/>
    </xf>
    <xf numFmtId="0" fontId="81" fillId="48" borderId="81" xfId="0" applyFont="1" applyFill="1" applyBorder="1" applyAlignment="1">
      <alignment horizontal="center" vertical="center" wrapText="1"/>
    </xf>
    <xf numFmtId="0" fontId="0" fillId="0" borderId="0" xfId="0"/>
    <xf numFmtId="0" fontId="68" fillId="0" borderId="89" xfId="0" applyFont="1" applyBorder="1" applyAlignment="1">
      <alignment horizontal="center" vertical="center"/>
    </xf>
    <xf numFmtId="0" fontId="80" fillId="0" borderId="89" xfId="0" applyFont="1" applyFill="1" applyBorder="1" applyAlignment="1">
      <alignment horizontal="center" vertical="center" wrapText="1"/>
    </xf>
    <xf numFmtId="0" fontId="80" fillId="0" borderId="89" xfId="0" applyFont="1" applyFill="1" applyBorder="1" applyAlignment="1">
      <alignment horizontal="center" vertical="top" wrapText="1"/>
    </xf>
    <xf numFmtId="0" fontId="68" fillId="0" borderId="89" xfId="0" applyFont="1" applyBorder="1" applyAlignment="1">
      <alignment horizontal="center" vertical="center" wrapText="1"/>
    </xf>
    <xf numFmtId="0" fontId="68" fillId="0" borderId="89" xfId="0" applyFont="1" applyFill="1" applyBorder="1" applyAlignment="1">
      <alignment horizontal="center" vertical="center" wrapText="1"/>
    </xf>
    <xf numFmtId="0" fontId="72" fillId="0" borderId="94" xfId="0" applyFont="1" applyFill="1" applyBorder="1" applyAlignment="1">
      <alignment horizontal="center" vertical="center"/>
    </xf>
    <xf numFmtId="0" fontId="75" fillId="0" borderId="89" xfId="0" applyFont="1" applyFill="1" applyBorder="1" applyAlignment="1">
      <alignment horizontal="center" vertical="center"/>
    </xf>
    <xf numFmtId="0" fontId="72" fillId="0" borderId="89" xfId="0" applyFont="1" applyFill="1" applyBorder="1" applyAlignment="1">
      <alignment horizontal="center" vertical="center"/>
    </xf>
    <xf numFmtId="0" fontId="68" fillId="0" borderId="89" xfId="0" quotePrefix="1" applyFont="1" applyFill="1" applyBorder="1" applyAlignment="1">
      <alignment horizontal="center" vertical="center" wrapText="1"/>
    </xf>
    <xf numFmtId="0" fontId="77" fillId="0" borderId="89" xfId="0" applyFont="1" applyFill="1" applyBorder="1" applyAlignment="1">
      <alignment horizontal="center" vertical="center"/>
    </xf>
    <xf numFmtId="0" fontId="68" fillId="0" borderId="89" xfId="0" applyFont="1" applyFill="1" applyBorder="1" applyAlignment="1">
      <alignment horizontal="center" vertical="center"/>
    </xf>
    <xf numFmtId="0" fontId="73" fillId="0" borderId="94" xfId="0" applyFont="1" applyFill="1" applyBorder="1" applyAlignment="1">
      <alignment horizontal="center" vertical="center" wrapText="1"/>
    </xf>
    <xf numFmtId="0" fontId="74" fillId="0" borderId="89" xfId="0" applyFont="1" applyFill="1" applyBorder="1" applyAlignment="1">
      <alignment horizontal="center" vertical="center" wrapText="1"/>
    </xf>
    <xf numFmtId="0" fontId="73" fillId="0" borderId="89" xfId="0" applyFont="1" applyFill="1" applyBorder="1" applyAlignment="1">
      <alignment horizontal="center" vertical="center" wrapText="1"/>
    </xf>
    <xf numFmtId="0" fontId="76" fillId="0" borderId="89" xfId="0" applyFont="1" applyFill="1" applyBorder="1" applyAlignment="1">
      <alignment horizontal="center" vertical="center"/>
    </xf>
    <xf numFmtId="0" fontId="0" fillId="0" borderId="94" xfId="0" applyFill="1" applyBorder="1" applyAlignment="1">
      <alignment horizontal="center" vertical="center"/>
    </xf>
    <xf numFmtId="0" fontId="77" fillId="0" borderId="94" xfId="0" applyFont="1" applyFill="1" applyBorder="1" applyAlignment="1">
      <alignment horizontal="center" vertical="center"/>
    </xf>
    <xf numFmtId="0" fontId="84" fillId="0" borderId="89" xfId="0" applyFont="1" applyFill="1" applyBorder="1" applyAlignment="1">
      <alignment horizontal="left" vertical="top" wrapText="1"/>
    </xf>
    <xf numFmtId="0" fontId="68" fillId="0" borderId="89" xfId="0" applyFont="1" applyFill="1" applyBorder="1"/>
    <xf numFmtId="0" fontId="68" fillId="0" borderId="89" xfId="0" applyFont="1" applyFill="1" applyBorder="1" applyAlignment="1">
      <alignment vertical="top" wrapText="1"/>
    </xf>
    <xf numFmtId="0" fontId="68" fillId="0" borderId="89" xfId="0" applyFont="1" applyFill="1" applyBorder="1" applyAlignment="1">
      <alignment wrapText="1"/>
    </xf>
    <xf numFmtId="0" fontId="80" fillId="0" borderId="89" xfId="0" applyFont="1" applyFill="1" applyBorder="1" applyAlignment="1">
      <alignment horizontal="left" vertical="top" wrapText="1"/>
    </xf>
    <xf numFmtId="0" fontId="68" fillId="0" borderId="89" xfId="0" applyFont="1" applyFill="1" applyBorder="1" applyAlignment="1">
      <alignment vertical="top"/>
    </xf>
    <xf numFmtId="0" fontId="68" fillId="2" borderId="89" xfId="0" applyFont="1" applyFill="1" applyBorder="1"/>
    <xf numFmtId="0" fontId="68" fillId="2" borderId="89" xfId="0" applyFont="1" applyFill="1" applyBorder="1" applyAlignment="1">
      <alignment vertical="top"/>
    </xf>
    <xf numFmtId="0" fontId="68" fillId="2" borderId="89" xfId="0" applyFont="1" applyFill="1" applyBorder="1" applyAlignment="1">
      <alignment wrapText="1"/>
    </xf>
    <xf numFmtId="0" fontId="68" fillId="2" borderId="89" xfId="0" applyFont="1" applyFill="1" applyBorder="1" applyAlignment="1">
      <alignment horizontal="center" vertical="center"/>
    </xf>
    <xf numFmtId="0" fontId="68" fillId="2" borderId="89" xfId="0" applyFont="1" applyFill="1" applyBorder="1" applyAlignment="1">
      <alignment horizontal="center" vertical="center" wrapText="1"/>
    </xf>
    <xf numFmtId="0" fontId="68" fillId="25" borderId="89" xfId="0" applyFont="1" applyFill="1" applyBorder="1" applyAlignment="1">
      <alignment horizontal="center" vertical="center" wrapText="1"/>
    </xf>
    <xf numFmtId="0" fontId="68" fillId="25" borderId="89" xfId="0" applyFont="1" applyFill="1" applyBorder="1" applyAlignment="1">
      <alignment horizontal="center" vertical="center"/>
    </xf>
    <xf numFmtId="0" fontId="68" fillId="2" borderId="89" xfId="0" applyFont="1" applyFill="1" applyBorder="1" applyAlignment="1">
      <alignment vertical="top" wrapText="1"/>
    </xf>
    <xf numFmtId="0" fontId="77" fillId="2" borderId="89" xfId="0" applyFont="1" applyFill="1" applyBorder="1"/>
    <xf numFmtId="0" fontId="0" fillId="0" borderId="89" xfId="0" applyBorder="1"/>
    <xf numFmtId="0" fontId="69" fillId="37" borderId="45" xfId="0" applyFont="1" applyFill="1" applyBorder="1" applyAlignment="1">
      <alignment vertical="center" wrapText="1"/>
    </xf>
    <xf numFmtId="166" fontId="68" fillId="51" borderId="80" xfId="0" applyNumberFormat="1" applyFont="1" applyFill="1" applyBorder="1" applyAlignment="1">
      <alignment horizontal="center" vertical="center"/>
    </xf>
    <xf numFmtId="0" fontId="70" fillId="37" borderId="89" xfId="0" applyFont="1" applyFill="1" applyBorder="1" applyAlignment="1">
      <alignment horizontal="center" vertical="center" textRotation="90" wrapText="1"/>
    </xf>
    <xf numFmtId="0" fontId="82" fillId="53" borderId="89" xfId="0" applyFont="1" applyFill="1" applyBorder="1" applyAlignment="1">
      <alignment horizontal="center" vertical="center" wrapText="1"/>
    </xf>
    <xf numFmtId="166" fontId="69" fillId="51" borderId="89" xfId="0" applyNumberFormat="1" applyFont="1" applyFill="1" applyBorder="1" applyAlignment="1">
      <alignment horizontal="center" vertical="center" textRotation="90"/>
    </xf>
    <xf numFmtId="0" fontId="69" fillId="46" borderId="89" xfId="0" applyFont="1" applyFill="1" applyBorder="1" applyAlignment="1">
      <alignment horizontal="center" vertical="center" textRotation="90" wrapText="1"/>
    </xf>
    <xf numFmtId="0" fontId="69" fillId="54" borderId="89" xfId="0" applyFont="1" applyFill="1" applyBorder="1" applyAlignment="1">
      <alignment horizontal="center" vertical="center" textRotation="90" wrapText="1"/>
    </xf>
    <xf numFmtId="0" fontId="71" fillId="54" borderId="89" xfId="0" applyFont="1" applyFill="1" applyBorder="1" applyAlignment="1">
      <alignment horizontal="center" vertical="center" textRotation="90" wrapText="1"/>
    </xf>
    <xf numFmtId="0" fontId="81" fillId="49" borderId="89" xfId="0" applyFont="1" applyFill="1" applyBorder="1" applyAlignment="1">
      <alignment horizontal="center" vertical="center" wrapText="1"/>
    </xf>
    <xf numFmtId="0" fontId="81" fillId="55" borderId="89" xfId="0" applyFont="1" applyFill="1" applyBorder="1" applyAlignment="1">
      <alignment horizontal="center" vertical="top" wrapText="1"/>
    </xf>
    <xf numFmtId="0" fontId="68" fillId="0" borderId="89" xfId="0" quotePrefix="1" applyFont="1" applyBorder="1" applyAlignment="1">
      <alignment horizontal="center" vertical="center" wrapText="1"/>
    </xf>
    <xf numFmtId="0" fontId="68" fillId="2" borderId="89" xfId="0" quotePrefix="1" applyFont="1" applyFill="1" applyBorder="1" applyAlignment="1">
      <alignment horizontal="left" vertical="center" wrapText="1"/>
    </xf>
    <xf numFmtId="14" fontId="68" fillId="51" borderId="89" xfId="0" applyNumberFormat="1" applyFont="1" applyFill="1" applyBorder="1" applyAlignment="1">
      <alignment horizontal="center" vertical="center"/>
    </xf>
    <xf numFmtId="0" fontId="85" fillId="0" borderId="89" xfId="0" applyFont="1" applyFill="1" applyBorder="1" applyAlignment="1">
      <alignment horizontal="left" vertical="top" wrapText="1"/>
    </xf>
    <xf numFmtId="0" fontId="86" fillId="0" borderId="89" xfId="0" applyFont="1" applyBorder="1" applyAlignment="1">
      <alignment vertical="top" wrapText="1"/>
    </xf>
    <xf numFmtId="0" fontId="86" fillId="0" borderId="0" xfId="0" applyFont="1" applyAlignment="1">
      <alignment vertical="top"/>
    </xf>
    <xf numFmtId="0" fontId="87" fillId="0" borderId="0" xfId="0" applyFont="1" applyAlignment="1">
      <alignment horizontal="center" vertical="top" wrapText="1"/>
    </xf>
    <xf numFmtId="0" fontId="87" fillId="27" borderId="89" xfId="0" applyFont="1" applyFill="1" applyBorder="1" applyAlignment="1">
      <alignment horizontal="center" vertical="top" wrapText="1"/>
    </xf>
    <xf numFmtId="0" fontId="86" fillId="25" borderId="89" xfId="0" applyFont="1" applyFill="1" applyBorder="1" applyAlignment="1">
      <alignment vertical="top" wrapText="1"/>
    </xf>
    <xf numFmtId="0" fontId="88" fillId="48" borderId="89" xfId="0" applyFont="1" applyFill="1" applyBorder="1" applyAlignment="1">
      <alignment horizontal="center" vertical="top" wrapText="1"/>
    </xf>
    <xf numFmtId="0" fontId="86" fillId="53" borderId="89" xfId="0" applyFont="1" applyFill="1" applyBorder="1" applyAlignment="1">
      <alignment vertical="top" wrapText="1"/>
    </xf>
    <xf numFmtId="0" fontId="86" fillId="2" borderId="89" xfId="0" applyFont="1" applyFill="1" applyBorder="1" applyAlignment="1">
      <alignment vertical="top" wrapText="1"/>
    </xf>
    <xf numFmtId="0" fontId="86" fillId="0" borderId="0" xfId="0" applyFont="1" applyAlignment="1">
      <alignment vertical="top" wrapText="1"/>
    </xf>
    <xf numFmtId="0" fontId="85" fillId="2" borderId="89" xfId="0" applyFont="1" applyFill="1" applyBorder="1" applyAlignment="1">
      <alignment horizontal="left" vertical="top" wrapText="1"/>
    </xf>
    <xf numFmtId="0" fontId="85" fillId="0" borderId="89" xfId="0" applyFont="1" applyBorder="1" applyAlignment="1">
      <alignment vertical="top" wrapText="1"/>
    </xf>
    <xf numFmtId="0" fontId="86" fillId="0" borderId="89" xfId="0" applyFont="1" applyFill="1" applyBorder="1" applyAlignment="1">
      <alignment vertical="top" wrapText="1"/>
    </xf>
    <xf numFmtId="0" fontId="86" fillId="27" borderId="89" xfId="0" applyFont="1" applyFill="1" applyBorder="1" applyAlignment="1">
      <alignment vertical="top" wrapText="1"/>
    </xf>
    <xf numFmtId="0" fontId="85" fillId="2" borderId="89" xfId="0" applyFont="1" applyFill="1" applyBorder="1" applyAlignment="1">
      <alignment vertical="top" wrapText="1"/>
    </xf>
    <xf numFmtId="0" fontId="85" fillId="27" borderId="89" xfId="0" applyFont="1" applyFill="1" applyBorder="1" applyAlignment="1">
      <alignment vertical="top" wrapText="1"/>
    </xf>
    <xf numFmtId="0" fontId="68" fillId="0" borderId="75" xfId="0" applyFont="1" applyBorder="1" applyAlignment="1">
      <alignment horizontal="center" vertical="center"/>
    </xf>
    <xf numFmtId="0" fontId="83" fillId="0" borderId="75" xfId="0" applyFont="1" applyBorder="1" applyAlignment="1">
      <alignment horizontal="center" vertical="center"/>
    </xf>
    <xf numFmtId="0" fontId="83" fillId="0" borderId="79" xfId="0" applyFont="1" applyBorder="1" applyAlignment="1">
      <alignment horizontal="center" vertical="center"/>
    </xf>
    <xf numFmtId="0" fontId="69" fillId="46" borderId="86" xfId="0" applyFont="1" applyFill="1" applyBorder="1" applyAlignment="1">
      <alignment horizontal="center" vertical="center" wrapText="1"/>
    </xf>
    <xf numFmtId="0" fontId="69" fillId="46" borderId="87" xfId="0" applyFont="1" applyFill="1" applyBorder="1" applyAlignment="1">
      <alignment horizontal="center" vertical="center" wrapText="1"/>
    </xf>
    <xf numFmtId="0" fontId="69" fillId="46" borderId="88" xfId="0" applyFont="1" applyFill="1" applyBorder="1" applyAlignment="1">
      <alignment horizontal="center" vertical="center" wrapText="1"/>
    </xf>
    <xf numFmtId="0" fontId="47" fillId="42" borderId="24" xfId="0" applyFont="1" applyFill="1" applyBorder="1" applyAlignment="1">
      <alignment horizontal="center" vertical="center"/>
    </xf>
    <xf numFmtId="0" fontId="47" fillId="42" borderId="23" xfId="0" applyFont="1" applyFill="1" applyBorder="1" applyAlignment="1">
      <alignment horizontal="center" vertical="center"/>
    </xf>
    <xf numFmtId="0" fontId="47" fillId="42" borderId="26" xfId="0" applyFont="1" applyFill="1" applyBorder="1" applyAlignment="1">
      <alignment horizontal="center" vertical="center"/>
    </xf>
    <xf numFmtId="0" fontId="55" fillId="42" borderId="16" xfId="0" applyFont="1" applyFill="1" applyBorder="1" applyAlignment="1">
      <alignment horizontal="center" vertical="center"/>
    </xf>
    <xf numFmtId="0" fontId="55" fillId="42" borderId="12" xfId="0" applyFont="1" applyFill="1" applyBorder="1" applyAlignment="1">
      <alignment horizontal="center" vertical="center"/>
    </xf>
    <xf numFmtId="0" fontId="55" fillId="42" borderId="17" xfId="0" applyFont="1" applyFill="1" applyBorder="1" applyAlignment="1">
      <alignment horizontal="center" vertical="center"/>
    </xf>
    <xf numFmtId="0" fontId="55" fillId="42" borderId="18" xfId="0" applyFont="1" applyFill="1" applyBorder="1" applyAlignment="1">
      <alignment horizontal="center" vertical="center"/>
    </xf>
    <xf numFmtId="0" fontId="55" fillId="42" borderId="19" xfId="0" applyFont="1" applyFill="1" applyBorder="1" applyAlignment="1">
      <alignment horizontal="center" vertical="center"/>
    </xf>
    <xf numFmtId="0" fontId="47" fillId="30" borderId="17" xfId="0" quotePrefix="1" applyFont="1" applyFill="1" applyBorder="1" applyAlignment="1">
      <alignment horizontal="center" vertical="center"/>
    </xf>
    <xf numFmtId="0" fontId="47" fillId="30" borderId="18" xfId="0" quotePrefix="1" applyFont="1" applyFill="1" applyBorder="1" applyAlignment="1">
      <alignment horizontal="center" vertical="center"/>
    </xf>
    <xf numFmtId="0" fontId="47" fillId="30" borderId="19" xfId="0" quotePrefix="1" applyFont="1" applyFill="1" applyBorder="1" applyAlignment="1">
      <alignment horizontal="center" vertical="center"/>
    </xf>
    <xf numFmtId="0" fontId="53" fillId="34" borderId="12" xfId="0" applyFont="1" applyFill="1" applyBorder="1" applyAlignment="1">
      <alignment horizontal="center" vertical="center" wrapText="1"/>
    </xf>
    <xf numFmtId="9" fontId="65" fillId="39" borderId="12" xfId="0" applyNumberFormat="1" applyFont="1" applyFill="1" applyBorder="1" applyAlignment="1">
      <alignment horizontal="center" vertical="center"/>
    </xf>
    <xf numFmtId="0" fontId="47" fillId="36" borderId="17" xfId="0" quotePrefix="1" applyFont="1" applyFill="1" applyBorder="1" applyAlignment="1">
      <alignment horizontal="center" vertical="center"/>
    </xf>
    <xf numFmtId="0" fontId="47" fillId="36" borderId="18" xfId="0" quotePrefix="1" applyFont="1" applyFill="1" applyBorder="1" applyAlignment="1">
      <alignment horizontal="center" vertical="center"/>
    </xf>
    <xf numFmtId="0" fontId="47" fillId="36" borderId="19" xfId="0" quotePrefix="1" applyFont="1" applyFill="1" applyBorder="1" applyAlignment="1">
      <alignment horizontal="center" vertical="center"/>
    </xf>
    <xf numFmtId="0" fontId="47" fillId="31" borderId="17" xfId="0" applyFont="1" applyFill="1" applyBorder="1" applyAlignment="1">
      <alignment horizontal="center" vertical="center" wrapText="1"/>
    </xf>
    <xf numFmtId="0" fontId="47" fillId="31" borderId="18" xfId="0" applyFont="1" applyFill="1" applyBorder="1" applyAlignment="1">
      <alignment horizontal="center" vertical="center" wrapText="1"/>
    </xf>
    <xf numFmtId="0" fontId="47" fillId="31" borderId="19" xfId="0" applyFont="1" applyFill="1" applyBorder="1" applyAlignment="1">
      <alignment horizontal="center" vertical="center" wrapText="1"/>
    </xf>
    <xf numFmtId="0" fontId="47" fillId="42" borderId="17" xfId="0" applyFont="1" applyFill="1" applyBorder="1" applyAlignment="1">
      <alignment horizontal="center" vertical="center"/>
    </xf>
    <xf numFmtId="0" fontId="47" fillId="42" borderId="18" xfId="0" applyFont="1" applyFill="1" applyBorder="1" applyAlignment="1">
      <alignment horizontal="center" vertical="center"/>
    </xf>
    <xf numFmtId="0" fontId="47" fillId="42" borderId="19" xfId="0" applyFont="1" applyFill="1" applyBorder="1" applyAlignment="1">
      <alignment horizontal="center" vertical="center"/>
    </xf>
    <xf numFmtId="0" fontId="47" fillId="42" borderId="12" xfId="0" applyFont="1" applyFill="1" applyBorder="1" applyAlignment="1">
      <alignment horizontal="center" vertical="center"/>
    </xf>
    <xf numFmtId="0" fontId="47" fillId="31" borderId="12" xfId="0" applyFont="1" applyFill="1" applyBorder="1" applyAlignment="1">
      <alignment horizontal="center" vertical="center" wrapText="1"/>
    </xf>
    <xf numFmtId="0" fontId="55" fillId="30" borderId="17" xfId="0" applyFont="1" applyFill="1" applyBorder="1" applyAlignment="1">
      <alignment horizontal="center" vertical="center"/>
    </xf>
    <xf numFmtId="0" fontId="55" fillId="30" borderId="18" xfId="0" applyFont="1" applyFill="1" applyBorder="1" applyAlignment="1">
      <alignment horizontal="center" vertical="center"/>
    </xf>
    <xf numFmtId="0" fontId="55" fillId="30" borderId="19" xfId="0" applyFont="1" applyFill="1" applyBorder="1" applyAlignment="1">
      <alignment horizontal="center" vertical="center"/>
    </xf>
    <xf numFmtId="0" fontId="55" fillId="31" borderId="17" xfId="0" applyFont="1" applyFill="1" applyBorder="1" applyAlignment="1">
      <alignment horizontal="center" vertical="center" wrapText="1"/>
    </xf>
    <xf numFmtId="0" fontId="55" fillId="31" borderId="18" xfId="0" applyFont="1" applyFill="1" applyBorder="1" applyAlignment="1">
      <alignment horizontal="center" vertical="center" wrapText="1"/>
    </xf>
    <xf numFmtId="0" fontId="55" fillId="31" borderId="19" xfId="0" applyFont="1" applyFill="1" applyBorder="1" applyAlignment="1">
      <alignment horizontal="center" vertical="center" wrapText="1"/>
    </xf>
    <xf numFmtId="0" fontId="55" fillId="36" borderId="17" xfId="0" applyFont="1" applyFill="1" applyBorder="1" applyAlignment="1">
      <alignment horizontal="center" vertical="center" wrapText="1"/>
    </xf>
    <xf numFmtId="0" fontId="55" fillId="36" borderId="18" xfId="0" applyFont="1" applyFill="1" applyBorder="1" applyAlignment="1">
      <alignment horizontal="center" vertical="center" wrapText="1"/>
    </xf>
    <xf numFmtId="0" fontId="55" fillId="36" borderId="19" xfId="0" applyFont="1" applyFill="1" applyBorder="1" applyAlignment="1">
      <alignment horizontal="center" vertical="center" wrapText="1"/>
    </xf>
    <xf numFmtId="0" fontId="52" fillId="33" borderId="54" xfId="0" applyFont="1" applyFill="1" applyBorder="1" applyAlignment="1">
      <alignment horizontal="center" vertical="center"/>
    </xf>
    <xf numFmtId="0" fontId="53" fillId="33" borderId="13" xfId="0" applyFont="1" applyFill="1" applyBorder="1" applyAlignment="1">
      <alignment horizontal="center" vertical="center"/>
    </xf>
    <xf numFmtId="0" fontId="52" fillId="33" borderId="55" xfId="0" applyFont="1" applyFill="1" applyBorder="1" applyAlignment="1">
      <alignment horizontal="center" vertical="center"/>
    </xf>
    <xf numFmtId="0" fontId="53" fillId="33" borderId="57" xfId="0" applyFont="1" applyFill="1" applyBorder="1" applyAlignment="1">
      <alignment horizontal="center" vertical="center"/>
    </xf>
    <xf numFmtId="0" fontId="33" fillId="2" borderId="0" xfId="1" applyFont="1" applyFill="1" applyAlignment="1" applyProtection="1">
      <alignment horizontal="right" indent="1"/>
    </xf>
    <xf numFmtId="0" fontId="52" fillId="33" borderId="53" xfId="0" applyFont="1" applyFill="1" applyBorder="1" applyAlignment="1">
      <alignment horizontal="center" vertical="center"/>
    </xf>
    <xf numFmtId="0" fontId="53" fillId="33" borderId="56" xfId="0" applyFont="1" applyFill="1" applyBorder="1" applyAlignment="1">
      <alignment horizontal="center" vertical="center"/>
    </xf>
    <xf numFmtId="0" fontId="53" fillId="34" borderId="17" xfId="0" applyFont="1" applyFill="1" applyBorder="1" applyAlignment="1">
      <alignment horizontal="center" vertical="center" wrapText="1"/>
    </xf>
    <xf numFmtId="0" fontId="53" fillId="34" borderId="18" xfId="0" applyFont="1" applyFill="1" applyBorder="1" applyAlignment="1">
      <alignment horizontal="center" vertical="center" wrapText="1"/>
    </xf>
    <xf numFmtId="0" fontId="53" fillId="34" borderId="19" xfId="0" applyFont="1" applyFill="1" applyBorder="1" applyAlignment="1">
      <alignment horizontal="center" vertical="center" wrapText="1"/>
    </xf>
    <xf numFmtId="0" fontId="47" fillId="30" borderId="25" xfId="0" quotePrefix="1" applyFont="1" applyFill="1" applyBorder="1" applyAlignment="1">
      <alignment horizontal="center" vertical="center"/>
    </xf>
    <xf numFmtId="0" fontId="47" fillId="30" borderId="20" xfId="0" quotePrefix="1" applyFont="1" applyFill="1" applyBorder="1" applyAlignment="1">
      <alignment horizontal="center" vertical="center"/>
    </xf>
    <xf numFmtId="0" fontId="47" fillId="30" borderId="27" xfId="0" quotePrefix="1" applyFont="1" applyFill="1" applyBorder="1" applyAlignment="1">
      <alignment horizontal="center" vertical="center"/>
    </xf>
    <xf numFmtId="0" fontId="53" fillId="34" borderId="25" xfId="0" applyFont="1" applyFill="1" applyBorder="1" applyAlignment="1">
      <alignment horizontal="center" vertical="center" wrapText="1"/>
    </xf>
    <xf numFmtId="0" fontId="53" fillId="34" borderId="20" xfId="0" applyFont="1" applyFill="1" applyBorder="1" applyAlignment="1">
      <alignment horizontal="center" vertical="center" wrapText="1"/>
    </xf>
    <xf numFmtId="0" fontId="53" fillId="34" borderId="27" xfId="0" applyFont="1" applyFill="1" applyBorder="1" applyAlignment="1">
      <alignment horizontal="center" vertical="center" wrapText="1"/>
    </xf>
    <xf numFmtId="9" fontId="65" fillId="39" borderId="17" xfId="0" applyNumberFormat="1" applyFont="1" applyFill="1" applyBorder="1" applyAlignment="1">
      <alignment horizontal="center" vertical="center"/>
    </xf>
    <xf numFmtId="9" fontId="65" fillId="39" borderId="18" xfId="0" applyNumberFormat="1" applyFont="1" applyFill="1" applyBorder="1" applyAlignment="1">
      <alignment horizontal="center" vertical="center"/>
    </xf>
    <xf numFmtId="9" fontId="65" fillId="39" borderId="19" xfId="0" applyNumberFormat="1" applyFont="1" applyFill="1" applyBorder="1" applyAlignment="1">
      <alignment horizontal="center" vertical="center"/>
    </xf>
    <xf numFmtId="0" fontId="47" fillId="36" borderId="12" xfId="0" quotePrefix="1" applyFont="1" applyFill="1" applyBorder="1" applyAlignment="1">
      <alignment horizontal="center" vertical="center"/>
    </xf>
    <xf numFmtId="0" fontId="55" fillId="31" borderId="17" xfId="0" applyFont="1" applyFill="1" applyBorder="1" applyAlignment="1">
      <alignment horizontal="left" vertical="center"/>
    </xf>
    <xf numFmtId="0" fontId="55" fillId="31" borderId="19" xfId="0" applyFont="1" applyFill="1" applyBorder="1" applyAlignment="1">
      <alignment horizontal="left" vertical="center"/>
    </xf>
    <xf numFmtId="0" fontId="55" fillId="30" borderId="12" xfId="0" applyFont="1" applyFill="1" applyBorder="1" applyAlignment="1">
      <alignment horizontal="center" vertical="center"/>
    </xf>
    <xf numFmtId="0" fontId="55" fillId="31" borderId="11" xfId="0" applyFont="1" applyFill="1" applyBorder="1" applyAlignment="1">
      <alignment horizontal="center" vertical="center"/>
    </xf>
    <xf numFmtId="9" fontId="65" fillId="39" borderId="64" xfId="0" applyNumberFormat="1" applyFont="1" applyFill="1" applyBorder="1" applyAlignment="1">
      <alignment horizontal="center" vertical="center"/>
    </xf>
    <xf numFmtId="9" fontId="65" fillId="39" borderId="62" xfId="0" applyNumberFormat="1" applyFont="1" applyFill="1" applyBorder="1" applyAlignment="1">
      <alignment horizontal="center" vertical="center"/>
    </xf>
    <xf numFmtId="9" fontId="65" fillId="39" borderId="69" xfId="0" applyNumberFormat="1" applyFont="1" applyFill="1" applyBorder="1" applyAlignment="1">
      <alignment horizontal="center" vertical="center"/>
    </xf>
    <xf numFmtId="0" fontId="47" fillId="31" borderId="73" xfId="0" applyFont="1" applyFill="1" applyBorder="1" applyAlignment="1">
      <alignment horizontal="center" vertical="center" wrapText="1"/>
    </xf>
    <xf numFmtId="0" fontId="47" fillId="31" borderId="71" xfId="0" applyFont="1" applyFill="1" applyBorder="1" applyAlignment="1">
      <alignment horizontal="center" vertical="center" wrapText="1"/>
    </xf>
    <xf numFmtId="0" fontId="47" fillId="31" borderId="74" xfId="0" applyFont="1" applyFill="1" applyBorder="1" applyAlignment="1">
      <alignment horizontal="center" vertical="center" wrapText="1"/>
    </xf>
    <xf numFmtId="0" fontId="55" fillId="30" borderId="11" xfId="0" applyFont="1" applyFill="1" applyBorder="1" applyAlignment="1">
      <alignment horizontal="center" vertical="center"/>
    </xf>
    <xf numFmtId="0" fontId="49" fillId="31" borderId="18" xfId="0" applyFont="1" applyFill="1" applyBorder="1" applyAlignment="1">
      <alignment horizontal="center" vertical="center"/>
    </xf>
    <xf numFmtId="0" fontId="49" fillId="31" borderId="19" xfId="0" applyFont="1" applyFill="1" applyBorder="1" applyAlignment="1">
      <alignment horizontal="center" vertical="center"/>
    </xf>
    <xf numFmtId="0" fontId="49" fillId="31" borderId="11" xfId="0" applyFont="1" applyFill="1" applyBorder="1" applyAlignment="1">
      <alignment horizontal="center" vertical="center"/>
    </xf>
    <xf numFmtId="0" fontId="45" fillId="2" borderId="47" xfId="1" applyFont="1" applyFill="1" applyBorder="1" applyAlignment="1">
      <alignment horizontal="left" vertical="center"/>
    </xf>
    <xf numFmtId="0" fontId="55" fillId="30" borderId="14" xfId="0" applyFont="1" applyFill="1" applyBorder="1" applyAlignment="1">
      <alignment horizontal="center" vertical="center"/>
    </xf>
    <xf numFmtId="0" fontId="47" fillId="31" borderId="14" xfId="0" applyFont="1" applyFill="1" applyBorder="1" applyAlignment="1">
      <alignment horizontal="center" vertical="center" wrapText="1"/>
    </xf>
    <xf numFmtId="0" fontId="47" fillId="31" borderId="11" xfId="0" applyFont="1" applyFill="1" applyBorder="1" applyAlignment="1">
      <alignment horizontal="center" vertical="center" wrapText="1"/>
    </xf>
    <xf numFmtId="0" fontId="47" fillId="36" borderId="11" xfId="0" applyFont="1" applyFill="1" applyBorder="1" applyAlignment="1">
      <alignment horizontal="center" vertical="center" wrapText="1"/>
    </xf>
    <xf numFmtId="0" fontId="47" fillId="31" borderId="15" xfId="0" applyFont="1" applyFill="1" applyBorder="1" applyAlignment="1">
      <alignment horizontal="center" vertical="center" wrapText="1"/>
    </xf>
    <xf numFmtId="0" fontId="56" fillId="35" borderId="17" xfId="0" quotePrefix="1" applyFont="1" applyFill="1" applyBorder="1" applyAlignment="1">
      <alignment horizontal="center" vertical="center"/>
    </xf>
    <xf numFmtId="0" fontId="56" fillId="35" borderId="19" xfId="0" quotePrefix="1" applyFont="1" applyFill="1" applyBorder="1" applyAlignment="1">
      <alignment horizontal="center" vertical="center"/>
    </xf>
    <xf numFmtId="9" fontId="65" fillId="39" borderId="25" xfId="0" applyNumberFormat="1" applyFont="1" applyFill="1" applyBorder="1" applyAlignment="1">
      <alignment horizontal="center" vertical="center"/>
    </xf>
    <xf numFmtId="9" fontId="65" fillId="39" borderId="20" xfId="0" applyNumberFormat="1" applyFont="1" applyFill="1" applyBorder="1" applyAlignment="1">
      <alignment horizontal="center" vertical="center"/>
    </xf>
    <xf numFmtId="0" fontId="69" fillId="46" borderId="95" xfId="0" applyFont="1" applyFill="1" applyBorder="1" applyAlignment="1">
      <alignment horizontal="center" vertical="center" wrapText="1"/>
    </xf>
    <xf numFmtId="0" fontId="69" fillId="46" borderId="96" xfId="0" applyFont="1" applyFill="1" applyBorder="1" applyAlignment="1">
      <alignment horizontal="center" vertical="center" wrapText="1"/>
    </xf>
    <xf numFmtId="0" fontId="69" fillId="46" borderId="97" xfId="0" applyFont="1" applyFill="1" applyBorder="1" applyAlignment="1">
      <alignment horizontal="center" vertical="center" wrapText="1"/>
    </xf>
    <xf numFmtId="0" fontId="86" fillId="0" borderId="89" xfId="0" applyFont="1" applyBorder="1" applyAlignment="1">
      <alignment horizontal="left" vertical="top" wrapText="1"/>
    </xf>
  </cellXfs>
  <cellStyles count="105">
    <cellStyle name="20% - Accent1 2" xfId="4"/>
    <cellStyle name="20% - Accent2 2" xfId="5"/>
    <cellStyle name="20% - Accent3 2" xfId="6"/>
    <cellStyle name="20% - Accent4 2" xfId="7"/>
    <cellStyle name="20% - Accent5 2" xfId="8"/>
    <cellStyle name="20% - Accent6 2" xfId="9"/>
    <cellStyle name="40% - Accent1 2" xfId="10"/>
    <cellStyle name="40% - Accent2 2" xfId="11"/>
    <cellStyle name="40% - Accent3 2" xfId="12"/>
    <cellStyle name="40% - Accent4 2" xfId="13"/>
    <cellStyle name="40% - Accent5 2" xfId="14"/>
    <cellStyle name="40% - Accent6 2" xfId="15"/>
    <cellStyle name="60% - Accent1 2" xfId="16"/>
    <cellStyle name="60% - Accent2 2" xfId="17"/>
    <cellStyle name="60% - Accent3 2" xfId="18"/>
    <cellStyle name="60% - Accent4 2" xfId="19"/>
    <cellStyle name="60% - Accent5 2" xfId="20"/>
    <cellStyle name="60% - Accent6 2" xfId="21"/>
    <cellStyle name="Accent1 2" xfId="22"/>
    <cellStyle name="Accent2 2" xfId="23"/>
    <cellStyle name="Accent3 2" xfId="24"/>
    <cellStyle name="Accent4 2" xfId="25"/>
    <cellStyle name="Accent5 2" xfId="26"/>
    <cellStyle name="Accent6 2" xfId="27"/>
    <cellStyle name="Bad 2" xfId="28"/>
    <cellStyle name="Calculation 2" xfId="29"/>
    <cellStyle name="Calculation 2 2" xfId="65"/>
    <cellStyle name="Calculation 2 2 2" xfId="62"/>
    <cellStyle name="Calculation 2 3" xfId="66"/>
    <cellStyle name="Calculation 2 3 2" xfId="61"/>
    <cellStyle name="Calculation 2 4" xfId="67"/>
    <cellStyle name="Calculation 2 4 2" xfId="60"/>
    <cellStyle name="Calculation 2 5" xfId="68"/>
    <cellStyle name="Calculation 2 5 2" xfId="59"/>
    <cellStyle name="Calculation 2 6" xfId="64"/>
    <cellStyle name="Calculation 2 7" xfId="63"/>
    <cellStyle name="Check Cell 2" xfId="30"/>
    <cellStyle name="Explanatory Text 2" xfId="31"/>
    <cellStyle name="Good 2" xfId="32"/>
    <cellStyle name="Heading 1 2" xfId="33"/>
    <cellStyle name="Heading 2 2" xfId="34"/>
    <cellStyle name="Heading 3 2" xfId="35"/>
    <cellStyle name="Heading 4 2" xfId="36"/>
    <cellStyle name="Hyperlink" xfId="45" builtinId="8"/>
    <cellStyle name="Hyperlink 2" xfId="2"/>
    <cellStyle name="Input 2" xfId="37"/>
    <cellStyle name="Input 2 2" xfId="70"/>
    <cellStyle name="Input 2 2 2" xfId="57"/>
    <cellStyle name="Input 2 3" xfId="71"/>
    <cellStyle name="Input 2 3 2" xfId="56"/>
    <cellStyle name="Input 2 4" xfId="72"/>
    <cellStyle name="Input 2 4 2" xfId="55"/>
    <cellStyle name="Input 2 5" xfId="73"/>
    <cellStyle name="Input 2 5 2" xfId="54"/>
    <cellStyle name="Input 2 6" xfId="69"/>
    <cellStyle name="Input 2 7" xfId="58"/>
    <cellStyle name="Linked Cell 2" xfId="38"/>
    <cellStyle name="Neutral 2" xfId="39"/>
    <cellStyle name="Normal" xfId="0" builtinId="0"/>
    <cellStyle name="Normal 2" xfId="1"/>
    <cellStyle name="Normal 2 2" xfId="49"/>
    <cellStyle name="Normal 2 2 2" xfId="52"/>
    <cellStyle name="Normal 2 3" xfId="50"/>
    <cellStyle name="Normal 2 4" xfId="47"/>
    <cellStyle name="Normal 2 5" xfId="53"/>
    <cellStyle name="Normal 2 5 2" xfId="74"/>
    <cellStyle name="Normal 3" xfId="48"/>
    <cellStyle name="Normal 3 2" xfId="51"/>
    <cellStyle name="Normal 4" xfId="46"/>
    <cellStyle name="Note 2" xfId="40"/>
    <cellStyle name="Note 2 2" xfId="76"/>
    <cellStyle name="Note 2 2 2" xfId="91"/>
    <cellStyle name="Note 2 3" xfId="77"/>
    <cellStyle name="Note 2 3 2" xfId="92"/>
    <cellStyle name="Note 2 4" xfId="78"/>
    <cellStyle name="Note 2 4 2" xfId="93"/>
    <cellStyle name="Note 2 5" xfId="79"/>
    <cellStyle name="Note 2 5 2" xfId="94"/>
    <cellStyle name="Note 2 6" xfId="75"/>
    <cellStyle name="Note 2 7" xfId="90"/>
    <cellStyle name="Output 2" xfId="41"/>
    <cellStyle name="Output 2 2" xfId="81"/>
    <cellStyle name="Output 2 2 2" xfId="96"/>
    <cellStyle name="Output 2 3" xfId="82"/>
    <cellStyle name="Output 2 3 2" xfId="97"/>
    <cellStyle name="Output 2 4" xfId="83"/>
    <cellStyle name="Output 2 4 2" xfId="98"/>
    <cellStyle name="Output 2 5" xfId="84"/>
    <cellStyle name="Output 2 5 2" xfId="99"/>
    <cellStyle name="Output 2 6" xfId="80"/>
    <cellStyle name="Output 2 7" xfId="95"/>
    <cellStyle name="Percent 2" xfId="3"/>
    <cellStyle name="Title 2" xfId="42"/>
    <cellStyle name="Total 2" xfId="43"/>
    <cellStyle name="Total 2 2" xfId="86"/>
    <cellStyle name="Total 2 2 2" xfId="101"/>
    <cellStyle name="Total 2 3" xfId="87"/>
    <cellStyle name="Total 2 3 2" xfId="102"/>
    <cellStyle name="Total 2 4" xfId="88"/>
    <cellStyle name="Total 2 4 2" xfId="103"/>
    <cellStyle name="Total 2 5" xfId="89"/>
    <cellStyle name="Total 2 5 2" xfId="104"/>
    <cellStyle name="Total 2 6" xfId="85"/>
    <cellStyle name="Total 2 7" xfId="100"/>
    <cellStyle name="Warning Text 2" xfId="44"/>
  </cellStyles>
  <dxfs count="0"/>
  <tableStyles count="0" defaultTableStyle="TableStyleMedium2" defaultPivotStyle="PivotStyleLight16"/>
  <colors>
    <mruColors>
      <color rgb="FFFF99CC"/>
      <color rgb="FFFF9797"/>
      <color rgb="FFFFFFCC"/>
      <color rgb="FFFFCC66"/>
      <color rgb="FF1D11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6</xdr:col>
      <xdr:colOff>511215</xdr:colOff>
      <xdr:row>2</xdr:row>
      <xdr:rowOff>347242</xdr:rowOff>
    </xdr:from>
    <xdr:to>
      <xdr:col>6</xdr:col>
      <xdr:colOff>3399531</xdr:colOff>
      <xdr:row>3</xdr:row>
      <xdr:rowOff>523427</xdr:rowOff>
    </xdr:to>
    <xdr:pic>
      <xdr:nvPicPr>
        <xdr:cNvPr id="3" name="Picture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0810" y="1157470"/>
          <a:ext cx="2888316" cy="642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113616</xdr:colOff>
      <xdr:row>1</xdr:row>
      <xdr:rowOff>54672</xdr:rowOff>
    </xdr:from>
    <xdr:to>
      <xdr:col>1</xdr:col>
      <xdr:colOff>2177143</xdr:colOff>
      <xdr:row>4</xdr:row>
      <xdr:rowOff>139901</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616" y="381243"/>
          <a:ext cx="2730277" cy="6431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1447800</xdr:colOff>
      <xdr:row>1</xdr:row>
      <xdr:rowOff>180975</xdr:rowOff>
    </xdr:from>
    <xdr:to>
      <xdr:col>4</xdr:col>
      <xdr:colOff>4336116</xdr:colOff>
      <xdr:row>2</xdr:row>
      <xdr:rowOff>634406</xdr:rowOff>
    </xdr:to>
    <xdr:pic>
      <xdr:nvPicPr>
        <xdr:cNvPr id="4" name="Picture 3">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86200" y="381000"/>
          <a:ext cx="2888316" cy="6439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outlinePr summaryBelow="0"/>
    <pageSetUpPr fitToPage="1"/>
  </sheetPr>
  <dimension ref="A1:AJ213"/>
  <sheetViews>
    <sheetView topLeftCell="D2" zoomScale="112" zoomScaleNormal="112" workbookViewId="0">
      <pane ySplit="3" topLeftCell="A39" activePane="bottomLeft" state="frozen"/>
      <selection activeCell="B2" sqref="B2"/>
      <selection pane="bottomLeft" activeCell="G39" sqref="G39"/>
    </sheetView>
  </sheetViews>
  <sheetFormatPr defaultColWidth="9.140625" defaultRowHeight="12.75" outlineLevelRow="5"/>
  <cols>
    <col min="1" max="1" width="4" style="239" hidden="1" customWidth="1"/>
    <col min="2" max="4" width="2.85546875" style="231" customWidth="1"/>
    <col min="5" max="5" width="9.28515625" style="232" customWidth="1"/>
    <col min="6" max="6" width="3.7109375" style="232" customWidth="1"/>
    <col min="7" max="7" width="60.7109375" style="240" customWidth="1"/>
    <col min="8" max="8" width="2" style="251" hidden="1" customWidth="1"/>
    <col min="9" max="9" width="12.42578125" style="252" hidden="1" customWidth="1"/>
    <col min="10" max="10" width="12.42578125" style="255" hidden="1" customWidth="1"/>
    <col min="11" max="11" width="12.7109375" style="263" hidden="1" customWidth="1"/>
    <col min="12" max="24" width="3.7109375" style="238" hidden="1" customWidth="1"/>
    <col min="25" max="32" width="0" style="238" hidden="1" customWidth="1"/>
    <col min="33" max="33" width="25.28515625" style="238" hidden="1" customWidth="1"/>
    <col min="34" max="34" width="9.140625" style="238"/>
    <col min="35" max="35" width="25.85546875" style="238" customWidth="1"/>
    <col min="36" max="36" width="25.7109375" style="238" customWidth="1"/>
    <col min="37" max="16384" width="9.140625" style="238"/>
  </cols>
  <sheetData>
    <row r="1" spans="1:36" ht="15.75" hidden="1" thickBot="1">
      <c r="B1" s="338" t="s">
        <v>466</v>
      </c>
      <c r="C1" s="338"/>
      <c r="D1" s="338"/>
      <c r="E1" s="338"/>
      <c r="F1" s="338"/>
      <c r="G1" s="258">
        <v>42992</v>
      </c>
      <c r="H1" s="247"/>
      <c r="K1" s="245"/>
    </row>
    <row r="2" spans="1:36" ht="37.9" customHeight="1" thickBot="1">
      <c r="B2" s="339" t="s">
        <v>465</v>
      </c>
      <c r="C2" s="339"/>
      <c r="D2" s="339"/>
      <c r="E2" s="339"/>
      <c r="F2" s="339"/>
      <c r="G2" s="340"/>
      <c r="H2" s="257"/>
      <c r="K2" s="245"/>
    </row>
    <row r="3" spans="1:36" s="234" customFormat="1" ht="37.15" customHeight="1" thickBot="1">
      <c r="A3" s="233" t="s">
        <v>348</v>
      </c>
      <c r="B3" s="226"/>
      <c r="C3" s="226"/>
      <c r="D3" s="226"/>
      <c r="E3" s="226"/>
      <c r="F3" s="226"/>
      <c r="G3" s="241"/>
      <c r="H3" s="248"/>
      <c r="I3" s="246"/>
      <c r="J3" s="253"/>
      <c r="K3" s="264"/>
      <c r="L3" s="341" t="s">
        <v>398</v>
      </c>
      <c r="M3" s="342"/>
      <c r="N3" s="342"/>
      <c r="O3" s="342"/>
      <c r="P3" s="342"/>
      <c r="Q3" s="342"/>
      <c r="R3" s="342"/>
      <c r="S3" s="342"/>
      <c r="T3" s="342"/>
      <c r="U3" s="342"/>
      <c r="V3" s="342"/>
      <c r="W3" s="342"/>
      <c r="X3" s="343"/>
      <c r="Y3" s="341" t="s">
        <v>445</v>
      </c>
      <c r="Z3" s="342"/>
      <c r="AA3" s="342"/>
      <c r="AB3" s="342"/>
      <c r="AC3" s="342"/>
      <c r="AD3" s="342"/>
      <c r="AE3" s="342"/>
      <c r="AF3" s="343"/>
      <c r="AG3" s="266"/>
      <c r="AH3" s="272"/>
      <c r="AI3" s="265"/>
      <c r="AJ3" s="265"/>
    </row>
    <row r="4" spans="1:36" s="234" customFormat="1" ht="97.9" customHeight="1">
      <c r="A4" s="235" t="s">
        <v>292</v>
      </c>
      <c r="B4" s="236" t="s">
        <v>132</v>
      </c>
      <c r="C4" s="236" t="s">
        <v>133</v>
      </c>
      <c r="D4" s="236" t="s">
        <v>310</v>
      </c>
      <c r="E4" s="236" t="s">
        <v>134</v>
      </c>
      <c r="F4" s="236" t="s">
        <v>309</v>
      </c>
      <c r="G4" s="256" t="s">
        <v>464</v>
      </c>
      <c r="H4" s="249"/>
      <c r="I4" s="259" t="s">
        <v>463</v>
      </c>
      <c r="J4" s="260" t="s">
        <v>462</v>
      </c>
      <c r="K4" s="261" t="s">
        <v>461</v>
      </c>
      <c r="L4" s="267" t="s">
        <v>399</v>
      </c>
      <c r="M4" s="267" t="s">
        <v>400</v>
      </c>
      <c r="N4" s="267" t="s">
        <v>401</v>
      </c>
      <c r="O4" s="267" t="s">
        <v>446</v>
      </c>
      <c r="P4" s="267" t="s">
        <v>447</v>
      </c>
      <c r="Q4" s="267" t="s">
        <v>448</v>
      </c>
      <c r="R4" s="267" t="s">
        <v>449</v>
      </c>
      <c r="S4" s="267" t="s">
        <v>450</v>
      </c>
      <c r="T4" s="267" t="s">
        <v>460</v>
      </c>
      <c r="U4" s="267" t="s">
        <v>451</v>
      </c>
      <c r="V4" s="267" t="s">
        <v>452</v>
      </c>
      <c r="W4" s="267" t="s">
        <v>453</v>
      </c>
      <c r="X4" s="267" t="s">
        <v>454</v>
      </c>
      <c r="Y4" s="268" t="s">
        <v>21</v>
      </c>
      <c r="Z4" s="268" t="s">
        <v>455</v>
      </c>
      <c r="AA4" s="268" t="s">
        <v>456</v>
      </c>
      <c r="AB4" s="268" t="s">
        <v>457</v>
      </c>
      <c r="AC4" s="268" t="s">
        <v>458</v>
      </c>
      <c r="AD4" s="269" t="s">
        <v>22</v>
      </c>
      <c r="AE4" s="269" t="s">
        <v>467</v>
      </c>
      <c r="AF4" s="269" t="s">
        <v>459</v>
      </c>
      <c r="AG4" s="270" t="s">
        <v>468</v>
      </c>
      <c r="AH4" s="273" t="s">
        <v>469</v>
      </c>
      <c r="AI4" s="271" t="s">
        <v>470</v>
      </c>
      <c r="AJ4" s="274" t="s">
        <v>471</v>
      </c>
    </row>
    <row r="5" spans="1:36" ht="15" customHeight="1" outlineLevel="4">
      <c r="A5" s="227">
        <v>1543</v>
      </c>
      <c r="B5" s="229">
        <v>2</v>
      </c>
      <c r="C5" s="228">
        <v>0</v>
      </c>
      <c r="D5" s="228">
        <v>0</v>
      </c>
      <c r="E5" s="229">
        <v>40</v>
      </c>
      <c r="F5" s="229">
        <v>0</v>
      </c>
      <c r="G5" s="242" t="s">
        <v>293</v>
      </c>
      <c r="H5" s="250"/>
      <c r="I5" s="246">
        <f t="shared" ref="I5:I46" si="0">DATE(YEAR($G$1), MONTH($G$1)+J5, DAY($G$1))</f>
        <v>42992</v>
      </c>
      <c r="J5" s="254"/>
      <c r="K5" s="262"/>
      <c r="L5" s="275"/>
      <c r="M5" s="275"/>
      <c r="N5" s="275"/>
      <c r="O5" s="290"/>
      <c r="P5" s="284"/>
      <c r="Q5" s="285"/>
      <c r="R5" s="286"/>
      <c r="S5" s="285"/>
      <c r="T5" s="285"/>
      <c r="U5" s="286"/>
      <c r="V5" s="285"/>
      <c r="W5" s="286"/>
      <c r="X5" s="285"/>
      <c r="Y5" s="286"/>
      <c r="Z5" s="286"/>
      <c r="AA5" s="286"/>
      <c r="AB5" s="286"/>
      <c r="AC5" s="286"/>
      <c r="AD5" s="286"/>
      <c r="AE5" s="286"/>
      <c r="AF5" s="286"/>
      <c r="AG5" s="278"/>
      <c r="AH5" s="278"/>
      <c r="AI5" s="276"/>
      <c r="AJ5" s="277"/>
    </row>
    <row r="6" spans="1:36" ht="48.75" customHeight="1" outlineLevel="5">
      <c r="A6" s="227">
        <v>1544</v>
      </c>
      <c r="B6" s="229">
        <v>2</v>
      </c>
      <c r="C6" s="228">
        <v>0</v>
      </c>
      <c r="D6" s="228">
        <v>0</v>
      </c>
      <c r="E6" s="230">
        <v>40</v>
      </c>
      <c r="F6" s="230">
        <v>1</v>
      </c>
      <c r="G6" s="242" t="s">
        <v>136</v>
      </c>
      <c r="H6" s="250"/>
      <c r="I6" s="246">
        <f t="shared" si="0"/>
        <v>42992</v>
      </c>
      <c r="J6" s="254"/>
      <c r="K6" s="262"/>
      <c r="L6" s="291"/>
      <c r="M6" s="275"/>
      <c r="N6" s="275"/>
      <c r="O6" s="290"/>
      <c r="P6" s="284"/>
      <c r="Q6" s="285"/>
      <c r="R6" s="286"/>
      <c r="S6" s="285"/>
      <c r="T6" s="285"/>
      <c r="U6" s="286"/>
      <c r="V6" s="285"/>
      <c r="W6" s="286"/>
      <c r="X6" s="285"/>
      <c r="Y6" s="286" t="s">
        <v>135</v>
      </c>
      <c r="Z6" s="286"/>
      <c r="AA6" s="286"/>
      <c r="AB6" s="286"/>
      <c r="AC6" s="286"/>
      <c r="AD6" s="286"/>
      <c r="AE6" s="286"/>
      <c r="AF6" s="286"/>
      <c r="AG6" s="278"/>
      <c r="AH6" s="278" t="s">
        <v>55</v>
      </c>
      <c r="AI6" s="278" t="s">
        <v>472</v>
      </c>
      <c r="AJ6" s="278" t="s">
        <v>472</v>
      </c>
    </row>
    <row r="7" spans="1:36" ht="33.75" customHeight="1" outlineLevel="5">
      <c r="A7" s="227">
        <v>1545</v>
      </c>
      <c r="B7" s="229">
        <v>2</v>
      </c>
      <c r="C7" s="228">
        <v>0</v>
      </c>
      <c r="D7" s="228">
        <v>0</v>
      </c>
      <c r="E7" s="230">
        <v>40</v>
      </c>
      <c r="F7" s="230">
        <v>2</v>
      </c>
      <c r="G7" s="242" t="s">
        <v>137</v>
      </c>
      <c r="H7" s="250"/>
      <c r="I7" s="246">
        <f t="shared" si="0"/>
        <v>42992</v>
      </c>
      <c r="J7" s="254"/>
      <c r="K7" s="262"/>
      <c r="L7" s="287" t="s">
        <v>402</v>
      </c>
      <c r="M7" s="288" t="s">
        <v>402</v>
      </c>
      <c r="N7" s="289" t="s">
        <v>402</v>
      </c>
      <c r="O7" s="288" t="s">
        <v>402</v>
      </c>
      <c r="P7" s="284"/>
      <c r="Q7" s="285"/>
      <c r="R7" s="286"/>
      <c r="S7" s="285"/>
      <c r="T7" s="285"/>
      <c r="U7" s="286"/>
      <c r="V7" s="285"/>
      <c r="W7" s="286"/>
      <c r="X7" s="285"/>
      <c r="Y7" s="286" t="s">
        <v>135</v>
      </c>
      <c r="Z7" s="286"/>
      <c r="AA7" s="286"/>
      <c r="AB7" s="286"/>
      <c r="AC7" s="286"/>
      <c r="AD7" s="286"/>
      <c r="AE7" s="286"/>
      <c r="AF7" s="286"/>
      <c r="AG7" s="278"/>
      <c r="AH7" s="278" t="s">
        <v>55</v>
      </c>
      <c r="AI7" s="278" t="s">
        <v>472</v>
      </c>
      <c r="AJ7" s="278" t="s">
        <v>472</v>
      </c>
    </row>
    <row r="8" spans="1:36" ht="55.9" customHeight="1" outlineLevel="5">
      <c r="A8" s="227">
        <v>1546</v>
      </c>
      <c r="B8" s="229">
        <v>2</v>
      </c>
      <c r="C8" s="228">
        <v>0</v>
      </c>
      <c r="D8" s="228">
        <v>0</v>
      </c>
      <c r="E8" s="237">
        <v>40</v>
      </c>
      <c r="F8" s="237">
        <v>3</v>
      </c>
      <c r="G8" s="243" t="s">
        <v>138</v>
      </c>
      <c r="H8" s="250"/>
      <c r="I8" s="246">
        <f t="shared" si="0"/>
        <v>43357</v>
      </c>
      <c r="J8" s="254">
        <v>12</v>
      </c>
      <c r="K8" s="262" t="s">
        <v>403</v>
      </c>
      <c r="L8" s="287" t="s">
        <v>402</v>
      </c>
      <c r="M8" s="275"/>
      <c r="N8" s="275"/>
      <c r="O8" s="290"/>
      <c r="P8" s="284"/>
      <c r="Q8" s="285"/>
      <c r="R8" s="286"/>
      <c r="S8" s="285"/>
      <c r="T8" s="285"/>
      <c r="U8" s="286"/>
      <c r="V8" s="285"/>
      <c r="W8" s="286"/>
      <c r="X8" s="285"/>
      <c r="Y8" s="286" t="s">
        <v>135</v>
      </c>
      <c r="Z8" s="286"/>
      <c r="AA8" s="286"/>
      <c r="AB8" s="286"/>
      <c r="AC8" s="286"/>
      <c r="AD8" s="286"/>
      <c r="AE8" s="286"/>
      <c r="AF8" s="286"/>
      <c r="AG8" s="295" t="s">
        <v>473</v>
      </c>
      <c r="AH8" s="278" t="s">
        <v>55</v>
      </c>
      <c r="AI8" s="278" t="s">
        <v>474</v>
      </c>
      <c r="AJ8" s="278"/>
    </row>
    <row r="9" spans="1:36" ht="36" customHeight="1" outlineLevel="5">
      <c r="A9" s="227">
        <v>1547</v>
      </c>
      <c r="B9" s="229">
        <v>2</v>
      </c>
      <c r="C9" s="228">
        <v>0</v>
      </c>
      <c r="D9" s="228">
        <v>0</v>
      </c>
      <c r="E9" s="237">
        <v>40</v>
      </c>
      <c r="F9" s="237" t="s">
        <v>322</v>
      </c>
      <c r="G9" s="243" t="s">
        <v>139</v>
      </c>
      <c r="H9" s="250"/>
      <c r="I9" s="246">
        <f t="shared" si="0"/>
        <v>43357</v>
      </c>
      <c r="J9" s="254">
        <v>12</v>
      </c>
      <c r="K9" s="262" t="s">
        <v>403</v>
      </c>
      <c r="L9" s="287"/>
      <c r="M9" s="275"/>
      <c r="N9" s="275"/>
      <c r="O9" s="290"/>
      <c r="P9" s="284"/>
      <c r="Q9" s="285"/>
      <c r="R9" s="286"/>
      <c r="S9" s="285"/>
      <c r="T9" s="285"/>
      <c r="U9" s="286"/>
      <c r="V9" s="285"/>
      <c r="W9" s="286"/>
      <c r="X9" s="285"/>
      <c r="Y9" s="286" t="s">
        <v>135</v>
      </c>
      <c r="Z9" s="286"/>
      <c r="AA9" s="286"/>
      <c r="AB9" s="286"/>
      <c r="AC9" s="286"/>
      <c r="AD9" s="286"/>
      <c r="AE9" s="286"/>
      <c r="AF9" s="286"/>
      <c r="AG9" s="294"/>
      <c r="AH9" s="278" t="s">
        <v>55</v>
      </c>
      <c r="AI9" s="278" t="s">
        <v>475</v>
      </c>
      <c r="AJ9" s="278" t="s">
        <v>476</v>
      </c>
    </row>
    <row r="10" spans="1:36" ht="36" customHeight="1" outlineLevel="5">
      <c r="A10" s="227">
        <v>1548</v>
      </c>
      <c r="B10" s="229">
        <v>2</v>
      </c>
      <c r="C10" s="228">
        <v>0</v>
      </c>
      <c r="D10" s="228">
        <v>0</v>
      </c>
      <c r="E10" s="237">
        <v>40</v>
      </c>
      <c r="F10" s="237" t="s">
        <v>323</v>
      </c>
      <c r="G10" s="243" t="s">
        <v>140</v>
      </c>
      <c r="H10" s="250"/>
      <c r="I10" s="246">
        <f t="shared" si="0"/>
        <v>43357</v>
      </c>
      <c r="J10" s="254">
        <v>12</v>
      </c>
      <c r="K10" s="262" t="s">
        <v>403</v>
      </c>
      <c r="L10" s="287"/>
      <c r="M10" s="275"/>
      <c r="N10" s="275"/>
      <c r="O10" s="290"/>
      <c r="P10" s="284"/>
      <c r="Q10" s="285"/>
      <c r="R10" s="286"/>
      <c r="S10" s="285"/>
      <c r="T10" s="285"/>
      <c r="U10" s="286"/>
      <c r="V10" s="285"/>
      <c r="W10" s="286"/>
      <c r="X10" s="285"/>
      <c r="Y10" s="286" t="s">
        <v>135</v>
      </c>
      <c r="Z10" s="286"/>
      <c r="AA10" s="286"/>
      <c r="AB10" s="286"/>
      <c r="AC10" s="286"/>
      <c r="AD10" s="286"/>
      <c r="AE10" s="286"/>
      <c r="AF10" s="286"/>
      <c r="AG10" s="294"/>
      <c r="AH10" s="278" t="s">
        <v>55</v>
      </c>
      <c r="AI10" s="278" t="s">
        <v>477</v>
      </c>
      <c r="AJ10" s="278" t="s">
        <v>476</v>
      </c>
    </row>
    <row r="11" spans="1:36" ht="36" customHeight="1" outlineLevel="5">
      <c r="A11" s="227">
        <v>1549</v>
      </c>
      <c r="B11" s="229">
        <v>2</v>
      </c>
      <c r="C11" s="228">
        <v>0</v>
      </c>
      <c r="D11" s="228">
        <v>0</v>
      </c>
      <c r="E11" s="237">
        <v>40</v>
      </c>
      <c r="F11" s="237" t="s">
        <v>324</v>
      </c>
      <c r="G11" s="243" t="s">
        <v>141</v>
      </c>
      <c r="H11" s="250"/>
      <c r="I11" s="246">
        <f t="shared" si="0"/>
        <v>43357</v>
      </c>
      <c r="J11" s="254">
        <v>12</v>
      </c>
      <c r="K11" s="262" t="s">
        <v>403</v>
      </c>
      <c r="L11" s="287"/>
      <c r="M11" s="275"/>
      <c r="N11" s="275"/>
      <c r="O11" s="290"/>
      <c r="P11" s="284"/>
      <c r="Q11" s="285"/>
      <c r="R11" s="286"/>
      <c r="S11" s="285"/>
      <c r="T11" s="285"/>
      <c r="U11" s="286"/>
      <c r="V11" s="285"/>
      <c r="W11" s="286"/>
      <c r="X11" s="285"/>
      <c r="Y11" s="286" t="s">
        <v>135</v>
      </c>
      <c r="Z11" s="286"/>
      <c r="AA11" s="286"/>
      <c r="AB11" s="286"/>
      <c r="AC11" s="286"/>
      <c r="AD11" s="286"/>
      <c r="AE11" s="286"/>
      <c r="AF11" s="286"/>
      <c r="AG11" s="294"/>
      <c r="AH11" s="278" t="s">
        <v>55</v>
      </c>
      <c r="AI11" s="278" t="s">
        <v>478</v>
      </c>
      <c r="AJ11" s="278" t="s">
        <v>476</v>
      </c>
    </row>
    <row r="12" spans="1:36" ht="36" customHeight="1" outlineLevel="5">
      <c r="A12" s="227">
        <v>1550</v>
      </c>
      <c r="B12" s="229">
        <v>2</v>
      </c>
      <c r="C12" s="228">
        <v>0</v>
      </c>
      <c r="D12" s="228">
        <v>0</v>
      </c>
      <c r="E12" s="237">
        <v>40</v>
      </c>
      <c r="F12" s="237" t="s">
        <v>325</v>
      </c>
      <c r="G12" s="243" t="s">
        <v>142</v>
      </c>
      <c r="H12" s="250"/>
      <c r="I12" s="246">
        <f t="shared" si="0"/>
        <v>43357</v>
      </c>
      <c r="J12" s="254">
        <v>12</v>
      </c>
      <c r="K12" s="262" t="s">
        <v>403</v>
      </c>
      <c r="L12" s="287"/>
      <c r="M12" s="275"/>
      <c r="N12" s="275"/>
      <c r="O12" s="290"/>
      <c r="P12" s="284"/>
      <c r="Q12" s="285"/>
      <c r="R12" s="286"/>
      <c r="S12" s="285"/>
      <c r="T12" s="285"/>
      <c r="U12" s="286"/>
      <c r="V12" s="285"/>
      <c r="W12" s="286"/>
      <c r="X12" s="285"/>
      <c r="Y12" s="286" t="s">
        <v>135</v>
      </c>
      <c r="Z12" s="286"/>
      <c r="AA12" s="286"/>
      <c r="AB12" s="286"/>
      <c r="AC12" s="286"/>
      <c r="AD12" s="286"/>
      <c r="AE12" s="286"/>
      <c r="AF12" s="286"/>
      <c r="AG12" s="294"/>
      <c r="AH12" s="278" t="s">
        <v>55</v>
      </c>
      <c r="AI12" s="278" t="s">
        <v>479</v>
      </c>
      <c r="AJ12" s="278" t="s">
        <v>476</v>
      </c>
    </row>
    <row r="13" spans="1:36" ht="36" customHeight="1" outlineLevel="5">
      <c r="A13" s="227">
        <v>1551</v>
      </c>
      <c r="B13" s="229">
        <v>2</v>
      </c>
      <c r="C13" s="228">
        <v>0</v>
      </c>
      <c r="D13" s="228">
        <v>0</v>
      </c>
      <c r="E13" s="237">
        <v>40</v>
      </c>
      <c r="F13" s="237" t="s">
        <v>327</v>
      </c>
      <c r="G13" s="243" t="s">
        <v>143</v>
      </c>
      <c r="H13" s="250"/>
      <c r="I13" s="246">
        <f t="shared" si="0"/>
        <v>43357</v>
      </c>
      <c r="J13" s="254">
        <v>12</v>
      </c>
      <c r="K13" s="262" t="s">
        <v>403</v>
      </c>
      <c r="L13" s="287"/>
      <c r="M13" s="275"/>
      <c r="N13" s="275"/>
      <c r="O13" s="290"/>
      <c r="P13" s="284"/>
      <c r="Q13" s="285"/>
      <c r="R13" s="286"/>
      <c r="S13" s="285"/>
      <c r="T13" s="285"/>
      <c r="U13" s="286"/>
      <c r="V13" s="285"/>
      <c r="W13" s="286"/>
      <c r="X13" s="285"/>
      <c r="Y13" s="286" t="s">
        <v>135</v>
      </c>
      <c r="Z13" s="286"/>
      <c r="AA13" s="286"/>
      <c r="AB13" s="286"/>
      <c r="AC13" s="286"/>
      <c r="AD13" s="286"/>
      <c r="AE13" s="286"/>
      <c r="AF13" s="286"/>
      <c r="AG13" s="294"/>
      <c r="AH13" s="278" t="s">
        <v>55</v>
      </c>
      <c r="AI13" s="278" t="s">
        <v>480</v>
      </c>
      <c r="AJ13" s="278" t="s">
        <v>476</v>
      </c>
    </row>
    <row r="14" spans="1:36" ht="36" customHeight="1" outlineLevel="5">
      <c r="A14" s="227">
        <v>1552</v>
      </c>
      <c r="B14" s="229">
        <v>2</v>
      </c>
      <c r="C14" s="228">
        <v>0</v>
      </c>
      <c r="D14" s="228">
        <v>0</v>
      </c>
      <c r="E14" s="237">
        <v>40</v>
      </c>
      <c r="F14" s="237" t="s">
        <v>326</v>
      </c>
      <c r="G14" s="243" t="s">
        <v>144</v>
      </c>
      <c r="H14" s="250"/>
      <c r="I14" s="246">
        <f t="shared" si="0"/>
        <v>43357</v>
      </c>
      <c r="J14" s="254">
        <v>12</v>
      </c>
      <c r="K14" s="262" t="s">
        <v>403</v>
      </c>
      <c r="L14" s="287"/>
      <c r="M14" s="275"/>
      <c r="N14" s="275"/>
      <c r="O14" s="290"/>
      <c r="P14" s="284"/>
      <c r="Q14" s="285"/>
      <c r="R14" s="286"/>
      <c r="S14" s="285"/>
      <c r="T14" s="285"/>
      <c r="U14" s="286"/>
      <c r="V14" s="285"/>
      <c r="W14" s="286"/>
      <c r="X14" s="285"/>
      <c r="Y14" s="286" t="s">
        <v>135</v>
      </c>
      <c r="Z14" s="286"/>
      <c r="AA14" s="286"/>
      <c r="AB14" s="286"/>
      <c r="AC14" s="286"/>
      <c r="AD14" s="286"/>
      <c r="AE14" s="286"/>
      <c r="AF14" s="286"/>
      <c r="AG14" s="294"/>
      <c r="AH14" s="278" t="s">
        <v>55</v>
      </c>
      <c r="AI14" s="278" t="s">
        <v>481</v>
      </c>
      <c r="AJ14" s="278" t="s">
        <v>476</v>
      </c>
    </row>
    <row r="15" spans="1:36" ht="24" customHeight="1" outlineLevel="5">
      <c r="A15" s="227">
        <v>1553</v>
      </c>
      <c r="B15" s="229">
        <v>2</v>
      </c>
      <c r="C15" s="228">
        <v>0</v>
      </c>
      <c r="D15" s="228">
        <v>0</v>
      </c>
      <c r="E15" s="237">
        <v>40</v>
      </c>
      <c r="F15" s="237">
        <v>4</v>
      </c>
      <c r="G15" s="243" t="s">
        <v>407</v>
      </c>
      <c r="H15" s="250"/>
      <c r="I15" s="246">
        <f t="shared" si="0"/>
        <v>43357</v>
      </c>
      <c r="J15" s="254">
        <v>12</v>
      </c>
      <c r="K15" s="262" t="s">
        <v>403</v>
      </c>
      <c r="L15" s="287" t="s">
        <v>402</v>
      </c>
      <c r="M15" s="275"/>
      <c r="N15" s="275"/>
      <c r="O15" s="290"/>
      <c r="P15" s="284"/>
      <c r="Q15" s="285"/>
      <c r="R15" s="286"/>
      <c r="S15" s="285"/>
      <c r="T15" s="285"/>
      <c r="U15" s="286"/>
      <c r="V15" s="285"/>
      <c r="W15" s="286"/>
      <c r="X15" s="285"/>
      <c r="Y15" s="286" t="s">
        <v>135</v>
      </c>
      <c r="Z15" s="286"/>
      <c r="AA15" s="286"/>
      <c r="AB15" s="286"/>
      <c r="AC15" s="286" t="s">
        <v>135</v>
      </c>
      <c r="AD15" s="286"/>
      <c r="AE15" s="286"/>
      <c r="AF15" s="286"/>
      <c r="AG15" s="294"/>
      <c r="AH15" s="278" t="s">
        <v>55</v>
      </c>
      <c r="AI15" s="278" t="s">
        <v>472</v>
      </c>
      <c r="AJ15" s="278" t="s">
        <v>472</v>
      </c>
    </row>
    <row r="16" spans="1:36" ht="24" customHeight="1" outlineLevel="5">
      <c r="A16" s="227">
        <v>1554</v>
      </c>
      <c r="B16" s="229">
        <v>2</v>
      </c>
      <c r="C16" s="228">
        <v>0</v>
      </c>
      <c r="D16" s="228">
        <v>0</v>
      </c>
      <c r="E16" s="237">
        <v>40</v>
      </c>
      <c r="F16" s="237">
        <v>5</v>
      </c>
      <c r="G16" s="243" t="s">
        <v>145</v>
      </c>
      <c r="H16" s="250"/>
      <c r="I16" s="246">
        <f t="shared" si="0"/>
        <v>43538</v>
      </c>
      <c r="J16" s="254">
        <v>18</v>
      </c>
      <c r="K16" s="262" t="s">
        <v>404</v>
      </c>
      <c r="L16" s="287" t="s">
        <v>402</v>
      </c>
      <c r="M16" s="275"/>
      <c r="N16" s="275"/>
      <c r="O16" s="290"/>
      <c r="P16" s="284"/>
      <c r="Q16" s="285"/>
      <c r="R16" s="286"/>
      <c r="S16" s="285"/>
      <c r="T16" s="285"/>
      <c r="U16" s="286"/>
      <c r="V16" s="285"/>
      <c r="W16" s="286"/>
      <c r="X16" s="285"/>
      <c r="Y16" s="286" t="s">
        <v>135</v>
      </c>
      <c r="Z16" s="286"/>
      <c r="AA16" s="286"/>
      <c r="AB16" s="286"/>
      <c r="AC16" s="286"/>
      <c r="AD16" s="286"/>
      <c r="AE16" s="286"/>
      <c r="AF16" s="286"/>
      <c r="AG16" s="296"/>
      <c r="AH16" s="278" t="s">
        <v>55</v>
      </c>
      <c r="AI16" s="278" t="s">
        <v>482</v>
      </c>
      <c r="AJ16" s="278"/>
    </row>
    <row r="17" spans="1:36" ht="22.15" customHeight="1" outlineLevel="5">
      <c r="A17" s="227">
        <v>1555</v>
      </c>
      <c r="B17" s="229">
        <v>2</v>
      </c>
      <c r="C17" s="228">
        <v>0</v>
      </c>
      <c r="D17" s="228">
        <v>0</v>
      </c>
      <c r="E17" s="237">
        <v>40</v>
      </c>
      <c r="F17" s="237" t="s">
        <v>320</v>
      </c>
      <c r="G17" s="243" t="s">
        <v>146</v>
      </c>
      <c r="H17" s="250"/>
      <c r="I17" s="246">
        <f t="shared" si="0"/>
        <v>43538</v>
      </c>
      <c r="J17" s="254">
        <v>18</v>
      </c>
      <c r="K17" s="262" t="s">
        <v>404</v>
      </c>
      <c r="L17" s="287"/>
      <c r="M17" s="275"/>
      <c r="N17" s="275"/>
      <c r="O17" s="290"/>
      <c r="P17" s="284"/>
      <c r="Q17" s="285"/>
      <c r="R17" s="286"/>
      <c r="S17" s="285"/>
      <c r="T17" s="285"/>
      <c r="U17" s="286"/>
      <c r="V17" s="285"/>
      <c r="W17" s="286"/>
      <c r="X17" s="285"/>
      <c r="Y17" s="286" t="s">
        <v>135</v>
      </c>
      <c r="Z17" s="286"/>
      <c r="AA17" s="286"/>
      <c r="AB17" s="286"/>
      <c r="AC17" s="286"/>
      <c r="AD17" s="286"/>
      <c r="AE17" s="286"/>
      <c r="AF17" s="286"/>
      <c r="AG17" s="294"/>
      <c r="AH17" s="278" t="s">
        <v>55</v>
      </c>
      <c r="AI17" s="278" t="s">
        <v>482</v>
      </c>
      <c r="AJ17" s="278" t="s">
        <v>482</v>
      </c>
    </row>
    <row r="18" spans="1:36" ht="22.15" customHeight="1" outlineLevel="5">
      <c r="A18" s="227">
        <v>1556</v>
      </c>
      <c r="B18" s="229">
        <v>2</v>
      </c>
      <c r="C18" s="228">
        <v>0</v>
      </c>
      <c r="D18" s="228">
        <v>0</v>
      </c>
      <c r="E18" s="237">
        <v>40</v>
      </c>
      <c r="F18" s="237" t="s">
        <v>321</v>
      </c>
      <c r="G18" s="243" t="s">
        <v>147</v>
      </c>
      <c r="H18" s="250"/>
      <c r="I18" s="246">
        <f t="shared" si="0"/>
        <v>43538</v>
      </c>
      <c r="J18" s="254">
        <v>18</v>
      </c>
      <c r="K18" s="262" t="s">
        <v>404</v>
      </c>
      <c r="L18" s="287"/>
      <c r="M18" s="275"/>
      <c r="N18" s="275"/>
      <c r="O18" s="290"/>
      <c r="P18" s="284"/>
      <c r="Q18" s="285"/>
      <c r="R18" s="286"/>
      <c r="S18" s="285"/>
      <c r="T18" s="285"/>
      <c r="U18" s="286"/>
      <c r="V18" s="285"/>
      <c r="W18" s="286"/>
      <c r="X18" s="285"/>
      <c r="Y18" s="286" t="s">
        <v>135</v>
      </c>
      <c r="Z18" s="286"/>
      <c r="AA18" s="286"/>
      <c r="AB18" s="286"/>
      <c r="AC18" s="286"/>
      <c r="AD18" s="286"/>
      <c r="AE18" s="286"/>
      <c r="AF18" s="286"/>
      <c r="AG18" s="294"/>
      <c r="AH18" s="278" t="s">
        <v>55</v>
      </c>
      <c r="AI18" s="278" t="s">
        <v>482</v>
      </c>
      <c r="AJ18" s="278" t="s">
        <v>482</v>
      </c>
    </row>
    <row r="19" spans="1:36" ht="22.15" customHeight="1" outlineLevel="5">
      <c r="A19" s="227">
        <v>1557</v>
      </c>
      <c r="B19" s="229">
        <v>2</v>
      </c>
      <c r="C19" s="228">
        <v>0</v>
      </c>
      <c r="D19" s="228">
        <v>0</v>
      </c>
      <c r="E19" s="237">
        <v>40</v>
      </c>
      <c r="F19" s="237" t="s">
        <v>345</v>
      </c>
      <c r="G19" s="243" t="s">
        <v>408</v>
      </c>
      <c r="H19" s="250"/>
      <c r="I19" s="246">
        <f t="shared" si="0"/>
        <v>43538</v>
      </c>
      <c r="J19" s="254">
        <v>18</v>
      </c>
      <c r="K19" s="262" t="s">
        <v>404</v>
      </c>
      <c r="L19" s="287"/>
      <c r="M19" s="275"/>
      <c r="N19" s="275"/>
      <c r="O19" s="290"/>
      <c r="P19" s="284"/>
      <c r="Q19" s="285"/>
      <c r="R19" s="286"/>
      <c r="S19" s="285"/>
      <c r="T19" s="285"/>
      <c r="U19" s="286"/>
      <c r="V19" s="285"/>
      <c r="W19" s="286"/>
      <c r="X19" s="285"/>
      <c r="Y19" s="286" t="s">
        <v>135</v>
      </c>
      <c r="Z19" s="286"/>
      <c r="AA19" s="286"/>
      <c r="AB19" s="286"/>
      <c r="AC19" s="286"/>
      <c r="AD19" s="286"/>
      <c r="AE19" s="286"/>
      <c r="AF19" s="286"/>
      <c r="AG19" s="294"/>
      <c r="AH19" s="278" t="s">
        <v>55</v>
      </c>
      <c r="AI19" s="278" t="s">
        <v>482</v>
      </c>
      <c r="AJ19" s="278" t="s">
        <v>482</v>
      </c>
    </row>
    <row r="20" spans="1:36" ht="22.15" customHeight="1" outlineLevel="5">
      <c r="A20" s="227">
        <v>1558</v>
      </c>
      <c r="B20" s="229">
        <v>2</v>
      </c>
      <c r="C20" s="228">
        <v>0</v>
      </c>
      <c r="D20" s="228">
        <v>0</v>
      </c>
      <c r="E20" s="237">
        <v>40</v>
      </c>
      <c r="F20" s="237" t="s">
        <v>346</v>
      </c>
      <c r="G20" s="243" t="s">
        <v>148</v>
      </c>
      <c r="H20" s="250"/>
      <c r="I20" s="246">
        <f t="shared" si="0"/>
        <v>43538</v>
      </c>
      <c r="J20" s="254">
        <v>18</v>
      </c>
      <c r="K20" s="262" t="s">
        <v>404</v>
      </c>
      <c r="L20" s="287"/>
      <c r="M20" s="275"/>
      <c r="N20" s="275"/>
      <c r="O20" s="290"/>
      <c r="P20" s="284"/>
      <c r="Q20" s="285"/>
      <c r="R20" s="286"/>
      <c r="S20" s="285"/>
      <c r="T20" s="285"/>
      <c r="U20" s="286"/>
      <c r="V20" s="285"/>
      <c r="W20" s="286"/>
      <c r="X20" s="285"/>
      <c r="Y20" s="286" t="s">
        <v>135</v>
      </c>
      <c r="Z20" s="286"/>
      <c r="AA20" s="286"/>
      <c r="AB20" s="286"/>
      <c r="AC20" s="286"/>
      <c r="AD20" s="286"/>
      <c r="AE20" s="286"/>
      <c r="AF20" s="286"/>
      <c r="AG20" s="294"/>
      <c r="AH20" s="278" t="s">
        <v>55</v>
      </c>
      <c r="AI20" s="278" t="s">
        <v>482</v>
      </c>
      <c r="AJ20" s="278" t="s">
        <v>482</v>
      </c>
    </row>
    <row r="21" spans="1:36" ht="96" customHeight="1" outlineLevel="5">
      <c r="A21" s="227">
        <v>1559</v>
      </c>
      <c r="B21" s="229">
        <v>2</v>
      </c>
      <c r="C21" s="228">
        <v>0</v>
      </c>
      <c r="D21" s="228">
        <v>0</v>
      </c>
      <c r="E21" s="237">
        <v>40</v>
      </c>
      <c r="F21" s="237">
        <v>6</v>
      </c>
      <c r="G21" s="243" t="s">
        <v>149</v>
      </c>
      <c r="H21" s="250"/>
      <c r="I21" s="246">
        <f t="shared" si="0"/>
        <v>43173</v>
      </c>
      <c r="J21" s="254">
        <v>6</v>
      </c>
      <c r="K21" s="262" t="s">
        <v>405</v>
      </c>
      <c r="L21" s="287" t="s">
        <v>402</v>
      </c>
      <c r="M21" s="275"/>
      <c r="N21" s="275"/>
      <c r="O21" s="290"/>
      <c r="P21" s="284"/>
      <c r="Q21" s="285"/>
      <c r="R21" s="286"/>
      <c r="S21" s="285"/>
      <c r="T21" s="285"/>
      <c r="U21" s="286"/>
      <c r="V21" s="285"/>
      <c r="W21" s="286"/>
      <c r="X21" s="285"/>
      <c r="Y21" s="286" t="s">
        <v>135</v>
      </c>
      <c r="Z21" s="286"/>
      <c r="AA21" s="286"/>
      <c r="AB21" s="286"/>
      <c r="AC21" s="286"/>
      <c r="AD21" s="286"/>
      <c r="AE21" s="286"/>
      <c r="AF21" s="286"/>
      <c r="AG21" s="294"/>
      <c r="AH21" s="278"/>
      <c r="AI21" s="278" t="s">
        <v>483</v>
      </c>
      <c r="AJ21" s="278" t="s">
        <v>484</v>
      </c>
    </row>
    <row r="22" spans="1:36" ht="36" customHeight="1" outlineLevel="5">
      <c r="A22" s="227">
        <v>1560</v>
      </c>
      <c r="B22" s="229">
        <v>2</v>
      </c>
      <c r="C22" s="228">
        <v>0</v>
      </c>
      <c r="D22" s="228">
        <v>0</v>
      </c>
      <c r="E22" s="237">
        <v>40</v>
      </c>
      <c r="F22" s="237" t="s">
        <v>340</v>
      </c>
      <c r="G22" s="243" t="s">
        <v>150</v>
      </c>
      <c r="H22" s="250"/>
      <c r="I22" s="246">
        <f t="shared" si="0"/>
        <v>43173</v>
      </c>
      <c r="J22" s="254">
        <v>6</v>
      </c>
      <c r="K22" s="262" t="s">
        <v>405</v>
      </c>
      <c r="L22" s="287"/>
      <c r="M22" s="275"/>
      <c r="N22" s="275"/>
      <c r="O22" s="290"/>
      <c r="P22" s="284"/>
      <c r="Q22" s="285"/>
      <c r="R22" s="286"/>
      <c r="S22" s="285"/>
      <c r="T22" s="285"/>
      <c r="U22" s="286"/>
      <c r="V22" s="285"/>
      <c r="W22" s="286"/>
      <c r="X22" s="285"/>
      <c r="Y22" s="286" t="s">
        <v>135</v>
      </c>
      <c r="Z22" s="286"/>
      <c r="AA22" s="286"/>
      <c r="AB22" s="286"/>
      <c r="AC22" s="286"/>
      <c r="AD22" s="286"/>
      <c r="AE22" s="286"/>
      <c r="AF22" s="286"/>
      <c r="AG22" s="294"/>
      <c r="AH22" s="278"/>
      <c r="AI22" s="278" t="s">
        <v>485</v>
      </c>
      <c r="AJ22" s="278" t="s">
        <v>484</v>
      </c>
    </row>
    <row r="23" spans="1:36" ht="36" customHeight="1" outlineLevel="5">
      <c r="A23" s="227">
        <v>1561</v>
      </c>
      <c r="B23" s="229">
        <v>2</v>
      </c>
      <c r="C23" s="228">
        <v>0</v>
      </c>
      <c r="D23" s="228">
        <v>0</v>
      </c>
      <c r="E23" s="237">
        <v>40</v>
      </c>
      <c r="F23" s="237" t="s">
        <v>341</v>
      </c>
      <c r="G23" s="243" t="s">
        <v>409</v>
      </c>
      <c r="H23" s="250"/>
      <c r="I23" s="246">
        <f t="shared" si="0"/>
        <v>43173</v>
      </c>
      <c r="J23" s="254">
        <v>6</v>
      </c>
      <c r="K23" s="262" t="s">
        <v>405</v>
      </c>
      <c r="L23" s="287"/>
      <c r="M23" s="275"/>
      <c r="N23" s="275"/>
      <c r="O23" s="290"/>
      <c r="P23" s="284"/>
      <c r="Q23" s="285"/>
      <c r="R23" s="286"/>
      <c r="S23" s="285"/>
      <c r="T23" s="285"/>
      <c r="U23" s="286"/>
      <c r="V23" s="285"/>
      <c r="W23" s="286"/>
      <c r="X23" s="285"/>
      <c r="Y23" s="286" t="s">
        <v>135</v>
      </c>
      <c r="Z23" s="286"/>
      <c r="AA23" s="286"/>
      <c r="AB23" s="286"/>
      <c r="AC23" s="286"/>
      <c r="AD23" s="286"/>
      <c r="AE23" s="286"/>
      <c r="AF23" s="286"/>
      <c r="AG23" s="294"/>
      <c r="AH23" s="278"/>
      <c r="AI23" s="278" t="s">
        <v>486</v>
      </c>
      <c r="AJ23" s="278" t="s">
        <v>487</v>
      </c>
    </row>
    <row r="24" spans="1:36" ht="36" customHeight="1" outlineLevel="5">
      <c r="A24" s="227">
        <v>1562</v>
      </c>
      <c r="B24" s="229">
        <v>2</v>
      </c>
      <c r="C24" s="228">
        <v>0</v>
      </c>
      <c r="D24" s="228">
        <v>0</v>
      </c>
      <c r="E24" s="237">
        <v>40</v>
      </c>
      <c r="F24" s="237" t="s">
        <v>809</v>
      </c>
      <c r="G24" s="243" t="s">
        <v>410</v>
      </c>
      <c r="H24" s="250"/>
      <c r="I24" s="246">
        <f t="shared" si="0"/>
        <v>43173</v>
      </c>
      <c r="J24" s="254">
        <v>6</v>
      </c>
      <c r="K24" s="262" t="s">
        <v>405</v>
      </c>
      <c r="L24" s="287"/>
      <c r="M24" s="275"/>
      <c r="N24" s="275"/>
      <c r="O24" s="290"/>
      <c r="P24" s="284"/>
      <c r="Q24" s="285"/>
      <c r="R24" s="286"/>
      <c r="S24" s="285"/>
      <c r="T24" s="285"/>
      <c r="U24" s="286"/>
      <c r="V24" s="285"/>
      <c r="W24" s="286"/>
      <c r="X24" s="285"/>
      <c r="Y24" s="286" t="s">
        <v>135</v>
      </c>
      <c r="Z24" s="286"/>
      <c r="AA24" s="286"/>
      <c r="AB24" s="286"/>
      <c r="AC24" s="286"/>
      <c r="AD24" s="286"/>
      <c r="AE24" s="286"/>
      <c r="AF24" s="286"/>
      <c r="AG24" s="294"/>
      <c r="AH24" s="278"/>
      <c r="AI24" s="278" t="s">
        <v>488</v>
      </c>
      <c r="AJ24" s="278" t="s">
        <v>489</v>
      </c>
    </row>
    <row r="25" spans="1:36" ht="37.5" customHeight="1" outlineLevel="5">
      <c r="A25" s="227">
        <v>1563</v>
      </c>
      <c r="B25" s="229">
        <v>2</v>
      </c>
      <c r="C25" s="228">
        <v>0</v>
      </c>
      <c r="D25" s="228">
        <v>0</v>
      </c>
      <c r="E25" s="237">
        <v>40</v>
      </c>
      <c r="F25" s="237" t="s">
        <v>342</v>
      </c>
      <c r="G25" s="243" t="s">
        <v>411</v>
      </c>
      <c r="H25" s="250"/>
      <c r="I25" s="246">
        <f t="shared" si="0"/>
        <v>43173</v>
      </c>
      <c r="J25" s="254">
        <v>6</v>
      </c>
      <c r="K25" s="262" t="s">
        <v>405</v>
      </c>
      <c r="L25" s="287"/>
      <c r="M25" s="275"/>
      <c r="N25" s="275"/>
      <c r="O25" s="290"/>
      <c r="P25" s="284"/>
      <c r="Q25" s="285"/>
      <c r="R25" s="286"/>
      <c r="S25" s="285"/>
      <c r="T25" s="285"/>
      <c r="U25" s="286"/>
      <c r="V25" s="285"/>
      <c r="W25" s="286"/>
      <c r="X25" s="285"/>
      <c r="Y25" s="286" t="s">
        <v>135</v>
      </c>
      <c r="Z25" s="286"/>
      <c r="AA25" s="286"/>
      <c r="AB25" s="286"/>
      <c r="AC25" s="286"/>
      <c r="AD25" s="286"/>
      <c r="AE25" s="286"/>
      <c r="AF25" s="286"/>
      <c r="AG25" s="294"/>
      <c r="AH25" s="278"/>
      <c r="AI25" s="278" t="s">
        <v>490</v>
      </c>
      <c r="AJ25" s="278" t="s">
        <v>489</v>
      </c>
    </row>
    <row r="26" spans="1:36" ht="36" customHeight="1" outlineLevel="5">
      <c r="A26" s="227">
        <v>1564</v>
      </c>
      <c r="B26" s="229">
        <v>2</v>
      </c>
      <c r="C26" s="228">
        <v>0</v>
      </c>
      <c r="D26" s="228">
        <v>0</v>
      </c>
      <c r="E26" s="237">
        <v>40</v>
      </c>
      <c r="F26" s="237" t="s">
        <v>343</v>
      </c>
      <c r="G26" s="243" t="s">
        <v>412</v>
      </c>
      <c r="H26" s="250"/>
      <c r="I26" s="246">
        <f t="shared" si="0"/>
        <v>43173</v>
      </c>
      <c r="J26" s="254">
        <v>6</v>
      </c>
      <c r="K26" s="262" t="s">
        <v>405</v>
      </c>
      <c r="L26" s="287"/>
      <c r="M26" s="275"/>
      <c r="N26" s="275"/>
      <c r="O26" s="290"/>
      <c r="P26" s="284"/>
      <c r="Q26" s="285"/>
      <c r="R26" s="286"/>
      <c r="S26" s="285"/>
      <c r="T26" s="285"/>
      <c r="U26" s="286"/>
      <c r="V26" s="285"/>
      <c r="W26" s="286"/>
      <c r="X26" s="285"/>
      <c r="Y26" s="286" t="s">
        <v>135</v>
      </c>
      <c r="Z26" s="286"/>
      <c r="AA26" s="286"/>
      <c r="AB26" s="286"/>
      <c r="AC26" s="286"/>
      <c r="AD26" s="286"/>
      <c r="AE26" s="286"/>
      <c r="AF26" s="286"/>
      <c r="AG26" s="294"/>
      <c r="AH26" s="278"/>
      <c r="AI26" s="278" t="s">
        <v>472</v>
      </c>
      <c r="AJ26" s="278" t="s">
        <v>472</v>
      </c>
    </row>
    <row r="27" spans="1:36" ht="48" customHeight="1" outlineLevel="5">
      <c r="A27" s="227">
        <v>1565</v>
      </c>
      <c r="B27" s="229">
        <v>2</v>
      </c>
      <c r="C27" s="228">
        <v>0</v>
      </c>
      <c r="D27" s="228">
        <v>0</v>
      </c>
      <c r="E27" s="237">
        <v>40</v>
      </c>
      <c r="F27" s="237" t="s">
        <v>352</v>
      </c>
      <c r="G27" s="243" t="s">
        <v>151</v>
      </c>
      <c r="H27" s="250"/>
      <c r="I27" s="246">
        <f t="shared" si="0"/>
        <v>43173</v>
      </c>
      <c r="J27" s="254">
        <v>6</v>
      </c>
      <c r="K27" s="262" t="s">
        <v>405</v>
      </c>
      <c r="L27" s="287"/>
      <c r="M27" s="275"/>
      <c r="N27" s="275"/>
      <c r="O27" s="290"/>
      <c r="P27" s="284"/>
      <c r="Q27" s="285"/>
      <c r="R27" s="286"/>
      <c r="S27" s="285"/>
      <c r="T27" s="285"/>
      <c r="U27" s="286"/>
      <c r="V27" s="285"/>
      <c r="W27" s="286"/>
      <c r="X27" s="285"/>
      <c r="Y27" s="286" t="s">
        <v>135</v>
      </c>
      <c r="Z27" s="286"/>
      <c r="AA27" s="286"/>
      <c r="AB27" s="286"/>
      <c r="AC27" s="286"/>
      <c r="AD27" s="286"/>
      <c r="AE27" s="286"/>
      <c r="AF27" s="286"/>
      <c r="AG27" s="294"/>
      <c r="AH27" s="278"/>
      <c r="AI27" s="278" t="s">
        <v>491</v>
      </c>
      <c r="AJ27" s="278" t="s">
        <v>491</v>
      </c>
    </row>
    <row r="28" spans="1:36" ht="48" customHeight="1" outlineLevel="5">
      <c r="A28" s="227">
        <v>1566</v>
      </c>
      <c r="B28" s="229">
        <v>2</v>
      </c>
      <c r="C28" s="228">
        <v>0</v>
      </c>
      <c r="D28" s="228">
        <v>0</v>
      </c>
      <c r="E28" s="237">
        <v>40</v>
      </c>
      <c r="F28" s="237" t="s">
        <v>359</v>
      </c>
      <c r="G28" s="243" t="s">
        <v>413</v>
      </c>
      <c r="H28" s="250"/>
      <c r="I28" s="246">
        <f t="shared" si="0"/>
        <v>43173</v>
      </c>
      <c r="J28" s="254">
        <v>6</v>
      </c>
      <c r="K28" s="262" t="s">
        <v>405</v>
      </c>
      <c r="L28" s="287"/>
      <c r="M28" s="275"/>
      <c r="N28" s="275"/>
      <c r="O28" s="290"/>
      <c r="P28" s="284"/>
      <c r="Q28" s="285"/>
      <c r="R28" s="286"/>
      <c r="S28" s="285"/>
      <c r="T28" s="285"/>
      <c r="U28" s="286"/>
      <c r="V28" s="285"/>
      <c r="W28" s="286"/>
      <c r="X28" s="285"/>
      <c r="Y28" s="286" t="s">
        <v>135</v>
      </c>
      <c r="Z28" s="286"/>
      <c r="AA28" s="286"/>
      <c r="AB28" s="286"/>
      <c r="AC28" s="286"/>
      <c r="AD28" s="286"/>
      <c r="AE28" s="286"/>
      <c r="AF28" s="286"/>
      <c r="AG28" s="294"/>
      <c r="AH28" s="278"/>
      <c r="AI28" s="278" t="s">
        <v>491</v>
      </c>
      <c r="AJ28" s="278" t="s">
        <v>491</v>
      </c>
    </row>
    <row r="29" spans="1:36" ht="24" customHeight="1" outlineLevel="5">
      <c r="A29" s="227">
        <v>1567</v>
      </c>
      <c r="B29" s="229">
        <v>2</v>
      </c>
      <c r="C29" s="228">
        <v>0</v>
      </c>
      <c r="D29" s="228">
        <v>0</v>
      </c>
      <c r="E29" s="230">
        <v>40</v>
      </c>
      <c r="F29" s="230" t="s">
        <v>359</v>
      </c>
      <c r="G29" s="242" t="s">
        <v>152</v>
      </c>
      <c r="H29" s="250"/>
      <c r="I29" s="246">
        <f t="shared" si="0"/>
        <v>42992</v>
      </c>
      <c r="J29" s="254"/>
      <c r="K29" s="262"/>
      <c r="L29" s="287"/>
      <c r="M29" s="275"/>
      <c r="N29" s="275"/>
      <c r="O29" s="290"/>
      <c r="P29" s="284"/>
      <c r="Q29" s="285"/>
      <c r="R29" s="286"/>
      <c r="S29" s="285"/>
      <c r="T29" s="285"/>
      <c r="U29" s="286"/>
      <c r="V29" s="285"/>
      <c r="W29" s="286"/>
      <c r="X29" s="285"/>
      <c r="Y29" s="286" t="s">
        <v>135</v>
      </c>
      <c r="Z29" s="286"/>
      <c r="AA29" s="286"/>
      <c r="AB29" s="286"/>
      <c r="AC29" s="286"/>
      <c r="AD29" s="286"/>
      <c r="AE29" s="286"/>
      <c r="AF29" s="286"/>
      <c r="AG29" s="294"/>
      <c r="AH29" s="278"/>
      <c r="AI29" s="278" t="s">
        <v>492</v>
      </c>
      <c r="AJ29" s="278" t="s">
        <v>484</v>
      </c>
    </row>
    <row r="30" spans="1:36" ht="72" customHeight="1" outlineLevel="5">
      <c r="A30" s="227">
        <v>1568</v>
      </c>
      <c r="B30" s="229">
        <v>2</v>
      </c>
      <c r="C30" s="228">
        <v>0</v>
      </c>
      <c r="D30" s="228">
        <v>0</v>
      </c>
      <c r="E30" s="237">
        <v>40</v>
      </c>
      <c r="F30" s="237">
        <v>7</v>
      </c>
      <c r="G30" s="243" t="s">
        <v>153</v>
      </c>
      <c r="H30" s="250"/>
      <c r="I30" s="246">
        <f t="shared" si="0"/>
        <v>43538</v>
      </c>
      <c r="J30" s="254">
        <v>18</v>
      </c>
      <c r="K30" s="262" t="s">
        <v>404</v>
      </c>
      <c r="L30" s="287" t="s">
        <v>402</v>
      </c>
      <c r="M30" s="275"/>
      <c r="N30" s="275"/>
      <c r="O30" s="290"/>
      <c r="P30" s="284"/>
      <c r="Q30" s="285"/>
      <c r="R30" s="286"/>
      <c r="S30" s="285"/>
      <c r="T30" s="285"/>
      <c r="U30" s="286"/>
      <c r="V30" s="285"/>
      <c r="W30" s="286"/>
      <c r="X30" s="285"/>
      <c r="Y30" s="286" t="s">
        <v>135</v>
      </c>
      <c r="Z30" s="286"/>
      <c r="AA30" s="286"/>
      <c r="AB30" s="286"/>
      <c r="AC30" s="286"/>
      <c r="AD30" s="286"/>
      <c r="AE30" s="286"/>
      <c r="AF30" s="286"/>
      <c r="AG30" s="297"/>
      <c r="AH30" s="278" t="s">
        <v>55</v>
      </c>
      <c r="AI30" s="278" t="s">
        <v>493</v>
      </c>
      <c r="AJ30" s="278" t="s">
        <v>484</v>
      </c>
    </row>
    <row r="31" spans="1:36" ht="24" customHeight="1" outlineLevel="5">
      <c r="A31" s="227">
        <v>1569</v>
      </c>
      <c r="B31" s="229">
        <v>2</v>
      </c>
      <c r="C31" s="228">
        <v>0</v>
      </c>
      <c r="D31" s="228">
        <v>0</v>
      </c>
      <c r="E31" s="237">
        <v>40</v>
      </c>
      <c r="F31" s="237">
        <v>8</v>
      </c>
      <c r="G31" s="243" t="s">
        <v>414</v>
      </c>
      <c r="H31" s="250"/>
      <c r="I31" s="246">
        <f t="shared" si="0"/>
        <v>43538</v>
      </c>
      <c r="J31" s="254">
        <v>18</v>
      </c>
      <c r="K31" s="262" t="s">
        <v>404</v>
      </c>
      <c r="L31" s="287"/>
      <c r="M31" s="275"/>
      <c r="N31" s="275"/>
      <c r="O31" s="290"/>
      <c r="P31" s="284"/>
      <c r="Q31" s="285"/>
      <c r="R31" s="286"/>
      <c r="S31" s="285"/>
      <c r="T31" s="285"/>
      <c r="U31" s="286"/>
      <c r="V31" s="285"/>
      <c r="W31" s="286"/>
      <c r="X31" s="285"/>
      <c r="Y31" s="286" t="s">
        <v>135</v>
      </c>
      <c r="Z31" s="286"/>
      <c r="AA31" s="286"/>
      <c r="AB31" s="286"/>
      <c r="AC31" s="286"/>
      <c r="AD31" s="286"/>
      <c r="AE31" s="286"/>
      <c r="AF31" s="286"/>
      <c r="AG31" s="293" t="s">
        <v>494</v>
      </c>
      <c r="AH31" s="278" t="s">
        <v>55</v>
      </c>
      <c r="AI31" s="278" t="s">
        <v>495</v>
      </c>
      <c r="AJ31" s="278" t="s">
        <v>484</v>
      </c>
    </row>
    <row r="32" spans="1:36" ht="36" customHeight="1" outlineLevel="5">
      <c r="A32" s="227">
        <v>1570</v>
      </c>
      <c r="B32" s="229">
        <v>2</v>
      </c>
      <c r="C32" s="228">
        <v>0</v>
      </c>
      <c r="D32" s="228">
        <v>0</v>
      </c>
      <c r="E32" s="237">
        <v>40</v>
      </c>
      <c r="F32" s="237">
        <v>9</v>
      </c>
      <c r="G32" s="243" t="s">
        <v>154</v>
      </c>
      <c r="H32" s="250"/>
      <c r="I32" s="246">
        <f t="shared" si="0"/>
        <v>43538</v>
      </c>
      <c r="J32" s="254">
        <v>18</v>
      </c>
      <c r="K32" s="262" t="s">
        <v>404</v>
      </c>
      <c r="L32" s="287" t="s">
        <v>402</v>
      </c>
      <c r="M32" s="275"/>
      <c r="N32" s="275"/>
      <c r="O32" s="290"/>
      <c r="P32" s="284"/>
      <c r="Q32" s="285"/>
      <c r="R32" s="286"/>
      <c r="S32" s="285"/>
      <c r="T32" s="285"/>
      <c r="U32" s="286"/>
      <c r="V32" s="285"/>
      <c r="W32" s="286"/>
      <c r="X32" s="285"/>
      <c r="Y32" s="286" t="s">
        <v>135</v>
      </c>
      <c r="Z32" s="286"/>
      <c r="AA32" s="286"/>
      <c r="AB32" s="286"/>
      <c r="AC32" s="286"/>
      <c r="AD32" s="286"/>
      <c r="AE32" s="286"/>
      <c r="AF32" s="286"/>
      <c r="AG32" s="295" t="s">
        <v>496</v>
      </c>
      <c r="AH32" s="278" t="s">
        <v>55</v>
      </c>
      <c r="AI32" s="278" t="s">
        <v>497</v>
      </c>
      <c r="AJ32" s="278" t="s">
        <v>484</v>
      </c>
    </row>
    <row r="33" spans="1:36" ht="60" customHeight="1" outlineLevel="5">
      <c r="A33" s="227">
        <v>1571</v>
      </c>
      <c r="B33" s="229">
        <v>2</v>
      </c>
      <c r="C33" s="228">
        <v>0</v>
      </c>
      <c r="D33" s="228">
        <v>0</v>
      </c>
      <c r="E33" s="237">
        <v>40</v>
      </c>
      <c r="F33" s="237">
        <v>10</v>
      </c>
      <c r="G33" s="243" t="s">
        <v>155</v>
      </c>
      <c r="H33" s="250"/>
      <c r="I33" s="246">
        <f t="shared" si="0"/>
        <v>43538</v>
      </c>
      <c r="J33" s="254">
        <v>18</v>
      </c>
      <c r="K33" s="262" t="s">
        <v>404</v>
      </c>
      <c r="L33" s="291"/>
      <c r="M33" s="275"/>
      <c r="N33" s="275"/>
      <c r="O33" s="290"/>
      <c r="P33" s="284"/>
      <c r="Q33" s="285"/>
      <c r="R33" s="286"/>
      <c r="S33" s="285"/>
      <c r="T33" s="285"/>
      <c r="U33" s="286" t="s">
        <v>135</v>
      </c>
      <c r="V33" s="285"/>
      <c r="W33" s="286"/>
      <c r="X33" s="285"/>
      <c r="Y33" s="286" t="s">
        <v>135</v>
      </c>
      <c r="Z33" s="286"/>
      <c r="AA33" s="286"/>
      <c r="AB33" s="286"/>
      <c r="AC33" s="286"/>
      <c r="AD33" s="286"/>
      <c r="AE33" s="286"/>
      <c r="AF33" s="286"/>
      <c r="AG33" s="295"/>
      <c r="AH33" s="278" t="s">
        <v>55</v>
      </c>
      <c r="AI33" s="278" t="s">
        <v>810</v>
      </c>
      <c r="AJ33" s="278" t="s">
        <v>498</v>
      </c>
    </row>
    <row r="34" spans="1:36" ht="15" customHeight="1" outlineLevel="4">
      <c r="A34" s="227">
        <v>1572</v>
      </c>
      <c r="B34" s="229">
        <v>2</v>
      </c>
      <c r="C34" s="228">
        <v>0</v>
      </c>
      <c r="D34" s="228">
        <v>0</v>
      </c>
      <c r="E34" s="229">
        <v>41</v>
      </c>
      <c r="F34" s="229">
        <v>0</v>
      </c>
      <c r="G34" s="242" t="s">
        <v>294</v>
      </c>
      <c r="H34" s="250"/>
      <c r="I34" s="246">
        <f t="shared" si="0"/>
        <v>42992</v>
      </c>
      <c r="J34" s="254"/>
      <c r="K34" s="262"/>
      <c r="L34" s="275"/>
      <c r="M34" s="275"/>
      <c r="N34" s="275"/>
      <c r="O34" s="290"/>
      <c r="P34" s="284"/>
      <c r="Q34" s="285"/>
      <c r="R34" s="286"/>
      <c r="S34" s="285"/>
      <c r="T34" s="285"/>
      <c r="U34" s="286"/>
      <c r="V34" s="285"/>
      <c r="W34" s="286"/>
      <c r="X34" s="285"/>
      <c r="Y34" s="286" t="s">
        <v>135</v>
      </c>
      <c r="Z34" s="286"/>
      <c r="AA34" s="286"/>
      <c r="AB34" s="286"/>
      <c r="AC34" s="286"/>
      <c r="AD34" s="286"/>
      <c r="AE34" s="286"/>
      <c r="AF34" s="286"/>
      <c r="AG34" s="295"/>
      <c r="AH34" s="278" t="s">
        <v>55</v>
      </c>
      <c r="AI34" s="278" t="s">
        <v>499</v>
      </c>
      <c r="AJ34" s="278"/>
    </row>
    <row r="35" spans="1:36" ht="24" customHeight="1" outlineLevel="5">
      <c r="A35" s="227">
        <v>1573</v>
      </c>
      <c r="B35" s="229">
        <v>2</v>
      </c>
      <c r="C35" s="228">
        <v>0</v>
      </c>
      <c r="D35" s="228">
        <v>0</v>
      </c>
      <c r="E35" s="237">
        <v>41</v>
      </c>
      <c r="F35" s="237">
        <v>1</v>
      </c>
      <c r="G35" s="243" t="s">
        <v>156</v>
      </c>
      <c r="H35" s="250"/>
      <c r="I35" s="246">
        <f t="shared" si="0"/>
        <v>43538</v>
      </c>
      <c r="J35" s="254">
        <v>18</v>
      </c>
      <c r="K35" s="262" t="s">
        <v>404</v>
      </c>
      <c r="L35" s="287" t="s">
        <v>402</v>
      </c>
      <c r="M35" s="288" t="s">
        <v>402</v>
      </c>
      <c r="N35" s="289" t="s">
        <v>402</v>
      </c>
      <c r="O35" s="288" t="s">
        <v>402</v>
      </c>
      <c r="P35" s="284"/>
      <c r="Q35" s="285"/>
      <c r="R35" s="286"/>
      <c r="S35" s="285"/>
      <c r="T35" s="285"/>
      <c r="U35" s="286"/>
      <c r="V35" s="285"/>
      <c r="W35" s="286"/>
      <c r="X35" s="285"/>
      <c r="Y35" s="286" t="s">
        <v>135</v>
      </c>
      <c r="Z35" s="286"/>
      <c r="AA35" s="286"/>
      <c r="AB35" s="286"/>
      <c r="AC35" s="286"/>
      <c r="AD35" s="286"/>
      <c r="AE35" s="286"/>
      <c r="AF35" s="286"/>
      <c r="AG35" s="294"/>
      <c r="AH35" s="278"/>
      <c r="AI35" s="278"/>
      <c r="AJ35" s="278" t="s">
        <v>484</v>
      </c>
    </row>
    <row r="36" spans="1:36" ht="22.15" customHeight="1" outlineLevel="5">
      <c r="A36" s="227">
        <v>1574</v>
      </c>
      <c r="B36" s="229">
        <v>2</v>
      </c>
      <c r="C36" s="228">
        <v>0</v>
      </c>
      <c r="D36" s="228">
        <v>0</v>
      </c>
      <c r="E36" s="230">
        <v>41</v>
      </c>
      <c r="F36" s="230" t="s">
        <v>311</v>
      </c>
      <c r="G36" s="242" t="s">
        <v>157</v>
      </c>
      <c r="H36" s="250"/>
      <c r="I36" s="246">
        <f t="shared" si="0"/>
        <v>43538</v>
      </c>
      <c r="J36" s="254">
        <v>18</v>
      </c>
      <c r="K36" s="262" t="s">
        <v>404</v>
      </c>
      <c r="L36" s="287"/>
      <c r="M36" s="288"/>
      <c r="N36" s="289"/>
      <c r="O36" s="288"/>
      <c r="P36" s="284"/>
      <c r="Q36" s="285"/>
      <c r="R36" s="286"/>
      <c r="S36" s="285"/>
      <c r="T36" s="285"/>
      <c r="U36" s="286"/>
      <c r="V36" s="285"/>
      <c r="W36" s="286"/>
      <c r="X36" s="285"/>
      <c r="Y36" s="286" t="s">
        <v>135</v>
      </c>
      <c r="Z36" s="286"/>
      <c r="AA36" s="286"/>
      <c r="AB36" s="286"/>
      <c r="AC36" s="286"/>
      <c r="AD36" s="286"/>
      <c r="AE36" s="286"/>
      <c r="AF36" s="286"/>
      <c r="AG36" s="294"/>
      <c r="AH36" s="278" t="s">
        <v>55</v>
      </c>
      <c r="AI36" s="278" t="s">
        <v>500</v>
      </c>
      <c r="AJ36" s="278" t="s">
        <v>484</v>
      </c>
    </row>
    <row r="37" spans="1:36" ht="22.15" customHeight="1" outlineLevel="5">
      <c r="A37" s="227">
        <v>1575</v>
      </c>
      <c r="B37" s="229">
        <v>2</v>
      </c>
      <c r="C37" s="228">
        <v>0</v>
      </c>
      <c r="D37" s="228">
        <v>0</v>
      </c>
      <c r="E37" s="230">
        <v>41</v>
      </c>
      <c r="F37" s="230" t="s">
        <v>312</v>
      </c>
      <c r="G37" s="242" t="s">
        <v>158</v>
      </c>
      <c r="H37" s="250"/>
      <c r="I37" s="246">
        <f t="shared" si="0"/>
        <v>43538</v>
      </c>
      <c r="J37" s="254">
        <v>18</v>
      </c>
      <c r="K37" s="262" t="s">
        <v>404</v>
      </c>
      <c r="L37" s="287"/>
      <c r="M37" s="288"/>
      <c r="N37" s="289"/>
      <c r="O37" s="288"/>
      <c r="P37" s="284"/>
      <c r="Q37" s="285"/>
      <c r="R37" s="286"/>
      <c r="S37" s="285"/>
      <c r="T37" s="285"/>
      <c r="U37" s="286"/>
      <c r="V37" s="285"/>
      <c r="W37" s="286"/>
      <c r="X37" s="285"/>
      <c r="Y37" s="286" t="s">
        <v>135</v>
      </c>
      <c r="Z37" s="286"/>
      <c r="AA37" s="286"/>
      <c r="AB37" s="286"/>
      <c r="AC37" s="286"/>
      <c r="AD37" s="286"/>
      <c r="AE37" s="286"/>
      <c r="AF37" s="286"/>
      <c r="AG37" s="294"/>
      <c r="AH37" s="278" t="s">
        <v>55</v>
      </c>
      <c r="AI37" s="278" t="s">
        <v>501</v>
      </c>
      <c r="AJ37" s="278" t="s">
        <v>484</v>
      </c>
    </row>
    <row r="38" spans="1:36" ht="36" customHeight="1" outlineLevel="5">
      <c r="A38" s="227">
        <v>1576</v>
      </c>
      <c r="B38" s="229">
        <v>2</v>
      </c>
      <c r="C38" s="228">
        <v>0</v>
      </c>
      <c r="D38" s="228">
        <v>0</v>
      </c>
      <c r="E38" s="230">
        <v>41</v>
      </c>
      <c r="F38" s="230" t="s">
        <v>316</v>
      </c>
      <c r="G38" s="242" t="s">
        <v>159</v>
      </c>
      <c r="H38" s="250"/>
      <c r="I38" s="246">
        <f t="shared" si="0"/>
        <v>43538</v>
      </c>
      <c r="J38" s="254">
        <v>18</v>
      </c>
      <c r="K38" s="262" t="s">
        <v>404</v>
      </c>
      <c r="L38" s="287"/>
      <c r="M38" s="288"/>
      <c r="N38" s="289"/>
      <c r="O38" s="288"/>
      <c r="P38" s="284"/>
      <c r="Q38" s="285"/>
      <c r="R38" s="286"/>
      <c r="S38" s="285"/>
      <c r="T38" s="285"/>
      <c r="U38" s="286"/>
      <c r="V38" s="285"/>
      <c r="W38" s="286"/>
      <c r="X38" s="285"/>
      <c r="Y38" s="286" t="s">
        <v>135</v>
      </c>
      <c r="Z38" s="286"/>
      <c r="AA38" s="286"/>
      <c r="AB38" s="286"/>
      <c r="AC38" s="286"/>
      <c r="AD38" s="286"/>
      <c r="AE38" s="286"/>
      <c r="AF38" s="286"/>
      <c r="AG38" s="294"/>
      <c r="AH38" s="278" t="s">
        <v>55</v>
      </c>
      <c r="AI38" s="278" t="s">
        <v>501</v>
      </c>
      <c r="AJ38" s="278" t="s">
        <v>484</v>
      </c>
    </row>
    <row r="39" spans="1:36" ht="24" customHeight="1" outlineLevel="5">
      <c r="A39" s="227">
        <v>1577</v>
      </c>
      <c r="B39" s="229">
        <v>2</v>
      </c>
      <c r="C39" s="228">
        <v>0</v>
      </c>
      <c r="D39" s="228">
        <v>0</v>
      </c>
      <c r="E39" s="230">
        <v>41</v>
      </c>
      <c r="F39" s="230" t="s">
        <v>313</v>
      </c>
      <c r="G39" s="242" t="s">
        <v>160</v>
      </c>
      <c r="H39" s="250"/>
      <c r="I39" s="246">
        <f t="shared" si="0"/>
        <v>43538</v>
      </c>
      <c r="J39" s="254">
        <v>18</v>
      </c>
      <c r="K39" s="262" t="s">
        <v>404</v>
      </c>
      <c r="L39" s="287"/>
      <c r="M39" s="288"/>
      <c r="N39" s="289"/>
      <c r="O39" s="288"/>
      <c r="P39" s="284"/>
      <c r="Q39" s="285"/>
      <c r="R39" s="286"/>
      <c r="S39" s="285"/>
      <c r="T39" s="285"/>
      <c r="U39" s="286"/>
      <c r="V39" s="285"/>
      <c r="W39" s="286"/>
      <c r="X39" s="285"/>
      <c r="Y39" s="286" t="s">
        <v>135</v>
      </c>
      <c r="Z39" s="286"/>
      <c r="AA39" s="286"/>
      <c r="AB39" s="286"/>
      <c r="AC39" s="286"/>
      <c r="AD39" s="286"/>
      <c r="AE39" s="286"/>
      <c r="AF39" s="286"/>
      <c r="AG39" s="294"/>
      <c r="AH39" s="278" t="s">
        <v>55</v>
      </c>
      <c r="AI39" s="278" t="s">
        <v>502</v>
      </c>
      <c r="AJ39" s="278" t="s">
        <v>484</v>
      </c>
    </row>
    <row r="40" spans="1:36" ht="24" customHeight="1" outlineLevel="5">
      <c r="A40" s="227">
        <v>1578</v>
      </c>
      <c r="B40" s="229">
        <v>2</v>
      </c>
      <c r="C40" s="228">
        <v>0</v>
      </c>
      <c r="D40" s="228">
        <v>0</v>
      </c>
      <c r="E40" s="230">
        <v>41</v>
      </c>
      <c r="F40" s="230" t="s">
        <v>329</v>
      </c>
      <c r="G40" s="242" t="s">
        <v>161</v>
      </c>
      <c r="H40" s="250"/>
      <c r="I40" s="246">
        <f t="shared" si="0"/>
        <v>43538</v>
      </c>
      <c r="J40" s="254">
        <v>18</v>
      </c>
      <c r="K40" s="262" t="s">
        <v>404</v>
      </c>
      <c r="L40" s="287"/>
      <c r="M40" s="288"/>
      <c r="N40" s="289"/>
      <c r="O40" s="288"/>
      <c r="P40" s="284"/>
      <c r="Q40" s="285"/>
      <c r="R40" s="286"/>
      <c r="S40" s="285"/>
      <c r="T40" s="285"/>
      <c r="U40" s="286"/>
      <c r="V40" s="285"/>
      <c r="W40" s="286"/>
      <c r="X40" s="285"/>
      <c r="Y40" s="286" t="s">
        <v>135</v>
      </c>
      <c r="Z40" s="286"/>
      <c r="AA40" s="286"/>
      <c r="AB40" s="286"/>
      <c r="AC40" s="286"/>
      <c r="AD40" s="286"/>
      <c r="AE40" s="286"/>
      <c r="AF40" s="286"/>
      <c r="AG40" s="294"/>
      <c r="AH40" s="278" t="s">
        <v>55</v>
      </c>
      <c r="AI40" s="278" t="s">
        <v>500</v>
      </c>
      <c r="AJ40" s="278" t="s">
        <v>484</v>
      </c>
    </row>
    <row r="41" spans="1:36" ht="22.15" customHeight="1" outlineLevel="5">
      <c r="A41" s="227">
        <v>1579</v>
      </c>
      <c r="B41" s="229">
        <v>2</v>
      </c>
      <c r="C41" s="228">
        <v>0</v>
      </c>
      <c r="D41" s="228">
        <v>0</v>
      </c>
      <c r="E41" s="230">
        <v>41</v>
      </c>
      <c r="F41" s="230" t="s">
        <v>330</v>
      </c>
      <c r="G41" s="242" t="s">
        <v>162</v>
      </c>
      <c r="H41" s="250"/>
      <c r="I41" s="246">
        <f t="shared" si="0"/>
        <v>43538</v>
      </c>
      <c r="J41" s="254">
        <v>18</v>
      </c>
      <c r="K41" s="262" t="s">
        <v>404</v>
      </c>
      <c r="L41" s="287"/>
      <c r="M41" s="288"/>
      <c r="N41" s="289"/>
      <c r="O41" s="288"/>
      <c r="P41" s="284"/>
      <c r="Q41" s="285"/>
      <c r="R41" s="286"/>
      <c r="S41" s="285"/>
      <c r="T41" s="285"/>
      <c r="U41" s="286"/>
      <c r="V41" s="285"/>
      <c r="W41" s="286"/>
      <c r="X41" s="285"/>
      <c r="Y41" s="286" t="s">
        <v>135</v>
      </c>
      <c r="Z41" s="286"/>
      <c r="AA41" s="286"/>
      <c r="AB41" s="286"/>
      <c r="AC41" s="286"/>
      <c r="AD41" s="286"/>
      <c r="AE41" s="286"/>
      <c r="AF41" s="286"/>
      <c r="AG41" s="294"/>
      <c r="AH41" s="278" t="s">
        <v>55</v>
      </c>
      <c r="AI41" s="278" t="s">
        <v>500</v>
      </c>
      <c r="AJ41" s="278" t="s">
        <v>484</v>
      </c>
    </row>
    <row r="42" spans="1:36" ht="24" customHeight="1" outlineLevel="5">
      <c r="A42" s="227">
        <v>1580</v>
      </c>
      <c r="B42" s="229">
        <v>2</v>
      </c>
      <c r="C42" s="228">
        <v>0</v>
      </c>
      <c r="D42" s="228">
        <v>0</v>
      </c>
      <c r="E42" s="230">
        <v>41</v>
      </c>
      <c r="F42" s="230" t="s">
        <v>353</v>
      </c>
      <c r="G42" s="242" t="s">
        <v>415</v>
      </c>
      <c r="H42" s="250"/>
      <c r="I42" s="246">
        <f t="shared" si="0"/>
        <v>43538</v>
      </c>
      <c r="J42" s="254">
        <v>18</v>
      </c>
      <c r="K42" s="262" t="s">
        <v>404</v>
      </c>
      <c r="L42" s="287"/>
      <c r="M42" s="288"/>
      <c r="N42" s="289"/>
      <c r="O42" s="288"/>
      <c r="P42" s="284"/>
      <c r="Q42" s="285"/>
      <c r="R42" s="286"/>
      <c r="S42" s="285"/>
      <c r="T42" s="285"/>
      <c r="U42" s="286"/>
      <c r="V42" s="285"/>
      <c r="W42" s="286"/>
      <c r="X42" s="285"/>
      <c r="Y42" s="286" t="s">
        <v>135</v>
      </c>
      <c r="Z42" s="286"/>
      <c r="AA42" s="286"/>
      <c r="AB42" s="286"/>
      <c r="AC42" s="286"/>
      <c r="AD42" s="286"/>
      <c r="AE42" s="286"/>
      <c r="AF42" s="286"/>
      <c r="AG42" s="294"/>
      <c r="AH42" s="278" t="s">
        <v>55</v>
      </c>
      <c r="AI42" s="278" t="s">
        <v>501</v>
      </c>
      <c r="AJ42" s="278" t="s">
        <v>484</v>
      </c>
    </row>
    <row r="43" spans="1:36" ht="22.15" customHeight="1" outlineLevel="5">
      <c r="A43" s="227">
        <v>1581</v>
      </c>
      <c r="B43" s="229">
        <v>2</v>
      </c>
      <c r="C43" s="228">
        <v>0</v>
      </c>
      <c r="D43" s="228">
        <v>0</v>
      </c>
      <c r="E43" s="230">
        <v>41</v>
      </c>
      <c r="F43" s="230" t="s">
        <v>354</v>
      </c>
      <c r="G43" s="242" t="s">
        <v>163</v>
      </c>
      <c r="H43" s="250"/>
      <c r="I43" s="246">
        <f t="shared" si="0"/>
        <v>43538</v>
      </c>
      <c r="J43" s="254">
        <v>18</v>
      </c>
      <c r="K43" s="262" t="s">
        <v>404</v>
      </c>
      <c r="L43" s="287"/>
      <c r="M43" s="288"/>
      <c r="N43" s="289"/>
      <c r="O43" s="288"/>
      <c r="P43" s="284"/>
      <c r="Q43" s="285"/>
      <c r="R43" s="286"/>
      <c r="S43" s="285"/>
      <c r="T43" s="285"/>
      <c r="U43" s="286"/>
      <c r="V43" s="285"/>
      <c r="W43" s="286"/>
      <c r="X43" s="285"/>
      <c r="Y43" s="286" t="s">
        <v>135</v>
      </c>
      <c r="Z43" s="286"/>
      <c r="AA43" s="286"/>
      <c r="AB43" s="286"/>
      <c r="AC43" s="286"/>
      <c r="AD43" s="286"/>
      <c r="AE43" s="286"/>
      <c r="AF43" s="286"/>
      <c r="AG43" s="294"/>
      <c r="AH43" s="278" t="s">
        <v>55</v>
      </c>
      <c r="AI43" s="278" t="s">
        <v>503</v>
      </c>
      <c r="AJ43" s="278" t="s">
        <v>484</v>
      </c>
    </row>
    <row r="44" spans="1:36" ht="36" customHeight="1" outlineLevel="5">
      <c r="A44" s="227">
        <v>1582</v>
      </c>
      <c r="B44" s="229">
        <v>2</v>
      </c>
      <c r="C44" s="228">
        <v>0</v>
      </c>
      <c r="D44" s="228">
        <v>0</v>
      </c>
      <c r="E44" s="230">
        <v>41</v>
      </c>
      <c r="F44" s="230">
        <v>2</v>
      </c>
      <c r="G44" s="242" t="s">
        <v>416</v>
      </c>
      <c r="H44" s="250"/>
      <c r="I44" s="246">
        <f t="shared" si="0"/>
        <v>43538</v>
      </c>
      <c r="J44" s="254">
        <v>18</v>
      </c>
      <c r="K44" s="262" t="s">
        <v>404</v>
      </c>
      <c r="L44" s="287" t="s">
        <v>402</v>
      </c>
      <c r="M44" s="288" t="s">
        <v>402</v>
      </c>
      <c r="N44" s="289" t="s">
        <v>402</v>
      </c>
      <c r="O44" s="288" t="s">
        <v>402</v>
      </c>
      <c r="P44" s="284"/>
      <c r="Q44" s="285"/>
      <c r="R44" s="286"/>
      <c r="S44" s="285"/>
      <c r="T44" s="285"/>
      <c r="U44" s="286"/>
      <c r="V44" s="285"/>
      <c r="W44" s="286"/>
      <c r="X44" s="285"/>
      <c r="Y44" s="286" t="s">
        <v>135</v>
      </c>
      <c r="Z44" s="286"/>
      <c r="AA44" s="286"/>
      <c r="AB44" s="286"/>
      <c r="AC44" s="286"/>
      <c r="AD44" s="286"/>
      <c r="AE44" s="286"/>
      <c r="AF44" s="286"/>
      <c r="AG44" s="294"/>
      <c r="AH44" s="278" t="s">
        <v>55</v>
      </c>
      <c r="AI44" s="278" t="s">
        <v>504</v>
      </c>
      <c r="AJ44" s="278" t="s">
        <v>484</v>
      </c>
    </row>
    <row r="45" spans="1:36" ht="48" customHeight="1" outlineLevel="5">
      <c r="A45" s="227">
        <v>1583</v>
      </c>
      <c r="B45" s="229">
        <v>2</v>
      </c>
      <c r="C45" s="228">
        <v>0</v>
      </c>
      <c r="D45" s="228">
        <v>0</v>
      </c>
      <c r="E45" s="230">
        <v>41</v>
      </c>
      <c r="F45" s="230">
        <v>3</v>
      </c>
      <c r="G45" s="242" t="s">
        <v>164</v>
      </c>
      <c r="H45" s="250"/>
      <c r="I45" s="246">
        <f t="shared" si="0"/>
        <v>43538</v>
      </c>
      <c r="J45" s="254">
        <v>18</v>
      </c>
      <c r="K45" s="262" t="s">
        <v>404</v>
      </c>
      <c r="L45" s="287" t="s">
        <v>402</v>
      </c>
      <c r="M45" s="288" t="s">
        <v>402</v>
      </c>
      <c r="N45" s="289" t="s">
        <v>402</v>
      </c>
      <c r="O45" s="288" t="s">
        <v>402</v>
      </c>
      <c r="P45" s="284"/>
      <c r="Q45" s="285"/>
      <c r="R45" s="286"/>
      <c r="S45" s="285"/>
      <c r="T45" s="285"/>
      <c r="U45" s="286"/>
      <c r="V45" s="285"/>
      <c r="W45" s="286"/>
      <c r="X45" s="285"/>
      <c r="Y45" s="286" t="s">
        <v>135</v>
      </c>
      <c r="Z45" s="286"/>
      <c r="AA45" s="286"/>
      <c r="AB45" s="286"/>
      <c r="AC45" s="286" t="s">
        <v>135</v>
      </c>
      <c r="AD45" s="286"/>
      <c r="AE45" s="286"/>
      <c r="AF45" s="286"/>
      <c r="AG45" s="294"/>
      <c r="AH45" s="278" t="s">
        <v>55</v>
      </c>
      <c r="AI45" s="278"/>
      <c r="AJ45" s="278" t="s">
        <v>484</v>
      </c>
    </row>
    <row r="46" spans="1:36" ht="24" customHeight="1" outlineLevel="5">
      <c r="A46" s="227">
        <v>1584</v>
      </c>
      <c r="B46" s="229">
        <v>2</v>
      </c>
      <c r="C46" s="228">
        <v>0</v>
      </c>
      <c r="D46" s="228">
        <v>0</v>
      </c>
      <c r="E46" s="230">
        <v>41</v>
      </c>
      <c r="F46" s="230" t="s">
        <v>322</v>
      </c>
      <c r="G46" s="242" t="s">
        <v>417</v>
      </c>
      <c r="H46" s="250"/>
      <c r="I46" s="246">
        <f t="shared" si="0"/>
        <v>43538</v>
      </c>
      <c r="J46" s="254">
        <v>18</v>
      </c>
      <c r="K46" s="262" t="s">
        <v>404</v>
      </c>
      <c r="L46" s="287"/>
      <c r="M46" s="288"/>
      <c r="N46" s="289"/>
      <c r="O46" s="288"/>
      <c r="P46" s="284"/>
      <c r="Q46" s="285"/>
      <c r="R46" s="286"/>
      <c r="S46" s="285"/>
      <c r="T46" s="285"/>
      <c r="U46" s="286"/>
      <c r="V46" s="285"/>
      <c r="W46" s="286"/>
      <c r="X46" s="285"/>
      <c r="Y46" s="286" t="s">
        <v>135</v>
      </c>
      <c r="Z46" s="286"/>
      <c r="AA46" s="286"/>
      <c r="AB46" s="286"/>
      <c r="AC46" s="286" t="s">
        <v>135</v>
      </c>
      <c r="AD46" s="286"/>
      <c r="AE46" s="286"/>
      <c r="AF46" s="286"/>
      <c r="AG46" s="294"/>
      <c r="AH46" s="278" t="s">
        <v>55</v>
      </c>
      <c r="AI46" s="278" t="s">
        <v>505</v>
      </c>
      <c r="AJ46" s="278" t="s">
        <v>484</v>
      </c>
    </row>
    <row r="47" spans="1:36" ht="24" customHeight="1" outlineLevel="5">
      <c r="A47" s="227">
        <v>1585</v>
      </c>
      <c r="B47" s="229">
        <v>2</v>
      </c>
      <c r="C47" s="228">
        <v>0</v>
      </c>
      <c r="D47" s="228">
        <v>0</v>
      </c>
      <c r="E47" s="230">
        <v>41</v>
      </c>
      <c r="F47" s="230" t="s">
        <v>323</v>
      </c>
      <c r="G47" s="242" t="s">
        <v>165</v>
      </c>
      <c r="H47" s="250"/>
      <c r="I47" s="246">
        <f t="shared" ref="I47:I110" si="1">DATE(YEAR($G$1), MONTH($G$1)+J47, DAY($G$1))</f>
        <v>43538</v>
      </c>
      <c r="J47" s="254">
        <v>18</v>
      </c>
      <c r="K47" s="262" t="s">
        <v>404</v>
      </c>
      <c r="L47" s="287"/>
      <c r="M47" s="288"/>
      <c r="N47" s="289"/>
      <c r="O47" s="288"/>
      <c r="P47" s="284"/>
      <c r="Q47" s="285"/>
      <c r="R47" s="286"/>
      <c r="S47" s="285"/>
      <c r="T47" s="285"/>
      <c r="U47" s="286"/>
      <c r="V47" s="285"/>
      <c r="W47" s="286"/>
      <c r="X47" s="285"/>
      <c r="Y47" s="286" t="s">
        <v>135</v>
      </c>
      <c r="Z47" s="286"/>
      <c r="AA47" s="286"/>
      <c r="AB47" s="286"/>
      <c r="AC47" s="286" t="s">
        <v>135</v>
      </c>
      <c r="AD47" s="286"/>
      <c r="AE47" s="286"/>
      <c r="AF47" s="286"/>
      <c r="AG47" s="294"/>
      <c r="AH47" s="278" t="s">
        <v>55</v>
      </c>
      <c r="AI47" s="278" t="s">
        <v>506</v>
      </c>
      <c r="AJ47" s="278" t="s">
        <v>484</v>
      </c>
    </row>
    <row r="48" spans="1:36" ht="22.15" customHeight="1" outlineLevel="5">
      <c r="A48" s="227">
        <v>1586</v>
      </c>
      <c r="B48" s="229">
        <v>2</v>
      </c>
      <c r="C48" s="228">
        <v>0</v>
      </c>
      <c r="D48" s="228">
        <v>0</v>
      </c>
      <c r="E48" s="230">
        <v>41</v>
      </c>
      <c r="F48" s="230" t="s">
        <v>324</v>
      </c>
      <c r="G48" s="242" t="s">
        <v>166</v>
      </c>
      <c r="H48" s="250"/>
      <c r="I48" s="246">
        <f t="shared" si="1"/>
        <v>43538</v>
      </c>
      <c r="J48" s="254">
        <v>18</v>
      </c>
      <c r="K48" s="262" t="s">
        <v>404</v>
      </c>
      <c r="L48" s="287"/>
      <c r="M48" s="288"/>
      <c r="N48" s="289"/>
      <c r="O48" s="288"/>
      <c r="P48" s="284"/>
      <c r="Q48" s="285"/>
      <c r="R48" s="286"/>
      <c r="S48" s="285"/>
      <c r="T48" s="285"/>
      <c r="U48" s="286"/>
      <c r="V48" s="285"/>
      <c r="W48" s="286"/>
      <c r="X48" s="285"/>
      <c r="Y48" s="286" t="s">
        <v>135</v>
      </c>
      <c r="Z48" s="286"/>
      <c r="AA48" s="286"/>
      <c r="AB48" s="286"/>
      <c r="AC48" s="286" t="s">
        <v>135</v>
      </c>
      <c r="AD48" s="286"/>
      <c r="AE48" s="286"/>
      <c r="AF48" s="286"/>
      <c r="AG48" s="294"/>
      <c r="AH48" s="278" t="s">
        <v>55</v>
      </c>
      <c r="AI48" s="278" t="s">
        <v>505</v>
      </c>
      <c r="AJ48" s="278" t="s">
        <v>484</v>
      </c>
    </row>
    <row r="49" spans="1:36" ht="36" customHeight="1" outlineLevel="5">
      <c r="A49" s="227">
        <v>1587</v>
      </c>
      <c r="B49" s="229">
        <v>2</v>
      </c>
      <c r="C49" s="228">
        <v>0</v>
      </c>
      <c r="D49" s="228">
        <v>0</v>
      </c>
      <c r="E49" s="230">
        <v>41</v>
      </c>
      <c r="F49" s="230" t="s">
        <v>325</v>
      </c>
      <c r="G49" s="242" t="s">
        <v>418</v>
      </c>
      <c r="H49" s="250"/>
      <c r="I49" s="246">
        <f t="shared" si="1"/>
        <v>43538</v>
      </c>
      <c r="J49" s="254">
        <v>18</v>
      </c>
      <c r="K49" s="262" t="s">
        <v>404</v>
      </c>
      <c r="L49" s="287"/>
      <c r="M49" s="288"/>
      <c r="N49" s="289"/>
      <c r="O49" s="288"/>
      <c r="P49" s="284"/>
      <c r="Q49" s="285"/>
      <c r="R49" s="286"/>
      <c r="S49" s="285"/>
      <c r="T49" s="285"/>
      <c r="U49" s="286"/>
      <c r="V49" s="285"/>
      <c r="W49" s="286"/>
      <c r="X49" s="285"/>
      <c r="Y49" s="286" t="s">
        <v>135</v>
      </c>
      <c r="Z49" s="286"/>
      <c r="AA49" s="286"/>
      <c r="AB49" s="286"/>
      <c r="AC49" s="286" t="s">
        <v>135</v>
      </c>
      <c r="AD49" s="286"/>
      <c r="AE49" s="286"/>
      <c r="AF49" s="286"/>
      <c r="AG49" s="294"/>
      <c r="AH49" s="278" t="s">
        <v>55</v>
      </c>
      <c r="AI49" s="278" t="s">
        <v>505</v>
      </c>
      <c r="AJ49" s="278" t="s">
        <v>484</v>
      </c>
    </row>
    <row r="50" spans="1:36" ht="60" customHeight="1" outlineLevel="5">
      <c r="A50" s="227">
        <v>1588</v>
      </c>
      <c r="B50" s="229">
        <v>2</v>
      </c>
      <c r="C50" s="228">
        <v>0</v>
      </c>
      <c r="D50" s="228">
        <v>0</v>
      </c>
      <c r="E50" s="230">
        <v>41</v>
      </c>
      <c r="F50" s="230">
        <v>4</v>
      </c>
      <c r="G50" s="242" t="s">
        <v>167</v>
      </c>
      <c r="H50" s="250"/>
      <c r="I50" s="246">
        <f t="shared" si="1"/>
        <v>43538</v>
      </c>
      <c r="J50" s="254">
        <v>18</v>
      </c>
      <c r="K50" s="262" t="s">
        <v>404</v>
      </c>
      <c r="L50" s="287" t="s">
        <v>402</v>
      </c>
      <c r="M50" s="288" t="s">
        <v>402</v>
      </c>
      <c r="N50" s="289" t="s">
        <v>402</v>
      </c>
      <c r="O50" s="288" t="s">
        <v>402</v>
      </c>
      <c r="P50" s="284"/>
      <c r="Q50" s="285"/>
      <c r="R50" s="286"/>
      <c r="S50" s="285"/>
      <c r="T50" s="285"/>
      <c r="U50" s="286"/>
      <c r="V50" s="285"/>
      <c r="W50" s="286"/>
      <c r="X50" s="285"/>
      <c r="Y50" s="286" t="s">
        <v>135</v>
      </c>
      <c r="Z50" s="286"/>
      <c r="AA50" s="286"/>
      <c r="AB50" s="286"/>
      <c r="AC50" s="286"/>
      <c r="AD50" s="286"/>
      <c r="AE50" s="286"/>
      <c r="AF50" s="286"/>
      <c r="AG50" s="294"/>
      <c r="AH50" s="278" t="s">
        <v>55</v>
      </c>
      <c r="AI50" s="278" t="s">
        <v>501</v>
      </c>
      <c r="AJ50" s="278" t="s">
        <v>484</v>
      </c>
    </row>
    <row r="51" spans="1:36" ht="60" customHeight="1" outlineLevel="5">
      <c r="A51" s="227">
        <v>1589</v>
      </c>
      <c r="B51" s="229">
        <v>2</v>
      </c>
      <c r="C51" s="228">
        <v>0</v>
      </c>
      <c r="D51" s="228">
        <v>0</v>
      </c>
      <c r="E51" s="230">
        <v>41</v>
      </c>
      <c r="F51" s="230" t="s">
        <v>317</v>
      </c>
      <c r="G51" s="242" t="s">
        <v>168</v>
      </c>
      <c r="H51" s="250"/>
      <c r="I51" s="246">
        <f t="shared" si="1"/>
        <v>43538</v>
      </c>
      <c r="J51" s="254">
        <v>18</v>
      </c>
      <c r="K51" s="262" t="s">
        <v>404</v>
      </c>
      <c r="L51" s="287"/>
      <c r="M51" s="288"/>
      <c r="N51" s="289"/>
      <c r="O51" s="288"/>
      <c r="P51" s="284"/>
      <c r="Q51" s="285"/>
      <c r="R51" s="286"/>
      <c r="S51" s="285"/>
      <c r="T51" s="285"/>
      <c r="U51" s="286"/>
      <c r="V51" s="285"/>
      <c r="W51" s="286"/>
      <c r="X51" s="285"/>
      <c r="Y51" s="286" t="s">
        <v>135</v>
      </c>
      <c r="Z51" s="286"/>
      <c r="AA51" s="286"/>
      <c r="AB51" s="286"/>
      <c r="AC51" s="286"/>
      <c r="AD51" s="286"/>
      <c r="AE51" s="286"/>
      <c r="AF51" s="286"/>
      <c r="AG51" s="294"/>
      <c r="AH51" s="278" t="s">
        <v>55</v>
      </c>
      <c r="AI51" s="278"/>
      <c r="AJ51" s="278" t="s">
        <v>484</v>
      </c>
    </row>
    <row r="52" spans="1:36" ht="60" customHeight="1" outlineLevel="5">
      <c r="A52" s="227">
        <v>1590</v>
      </c>
      <c r="B52" s="229">
        <v>2</v>
      </c>
      <c r="C52" s="228">
        <v>0</v>
      </c>
      <c r="D52" s="228">
        <v>0</v>
      </c>
      <c r="E52" s="230">
        <v>41</v>
      </c>
      <c r="F52" s="230" t="s">
        <v>360</v>
      </c>
      <c r="G52" s="242" t="s">
        <v>169</v>
      </c>
      <c r="H52" s="250"/>
      <c r="I52" s="246">
        <f t="shared" si="1"/>
        <v>43538</v>
      </c>
      <c r="J52" s="254">
        <v>18</v>
      </c>
      <c r="K52" s="262" t="s">
        <v>404</v>
      </c>
      <c r="L52" s="287"/>
      <c r="M52" s="288"/>
      <c r="N52" s="289"/>
      <c r="O52" s="288"/>
      <c r="P52" s="284"/>
      <c r="Q52" s="285"/>
      <c r="R52" s="286"/>
      <c r="S52" s="285"/>
      <c r="T52" s="285"/>
      <c r="U52" s="286"/>
      <c r="V52" s="285"/>
      <c r="W52" s="286"/>
      <c r="X52" s="285"/>
      <c r="Y52" s="286" t="s">
        <v>135</v>
      </c>
      <c r="Z52" s="286"/>
      <c r="AA52" s="286"/>
      <c r="AB52" s="286"/>
      <c r="AC52" s="286"/>
      <c r="AD52" s="286"/>
      <c r="AE52" s="286"/>
      <c r="AF52" s="286"/>
      <c r="AG52" s="294"/>
      <c r="AH52" s="278" t="s">
        <v>55</v>
      </c>
      <c r="AI52" s="278" t="s">
        <v>501</v>
      </c>
      <c r="AJ52" s="278" t="s">
        <v>484</v>
      </c>
    </row>
    <row r="53" spans="1:36" ht="60" customHeight="1" outlineLevel="5">
      <c r="A53" s="227">
        <v>1591</v>
      </c>
      <c r="B53" s="229">
        <v>2</v>
      </c>
      <c r="C53" s="228">
        <v>0</v>
      </c>
      <c r="D53" s="228">
        <v>0</v>
      </c>
      <c r="E53" s="230">
        <v>41</v>
      </c>
      <c r="F53" s="230" t="s">
        <v>361</v>
      </c>
      <c r="G53" s="242" t="s">
        <v>170</v>
      </c>
      <c r="H53" s="250"/>
      <c r="I53" s="246">
        <f t="shared" si="1"/>
        <v>43538</v>
      </c>
      <c r="J53" s="254">
        <v>18</v>
      </c>
      <c r="K53" s="262" t="s">
        <v>404</v>
      </c>
      <c r="L53" s="287"/>
      <c r="M53" s="288"/>
      <c r="N53" s="289"/>
      <c r="O53" s="288"/>
      <c r="P53" s="284"/>
      <c r="Q53" s="285"/>
      <c r="R53" s="286"/>
      <c r="S53" s="285"/>
      <c r="T53" s="285"/>
      <c r="U53" s="286"/>
      <c r="V53" s="285"/>
      <c r="W53" s="286"/>
      <c r="X53" s="285"/>
      <c r="Y53" s="286" t="s">
        <v>135</v>
      </c>
      <c r="Z53" s="286"/>
      <c r="AA53" s="286"/>
      <c r="AB53" s="286"/>
      <c r="AC53" s="286"/>
      <c r="AD53" s="286"/>
      <c r="AE53" s="286"/>
      <c r="AF53" s="286"/>
      <c r="AG53" s="294"/>
      <c r="AH53" s="278" t="s">
        <v>55</v>
      </c>
      <c r="AI53" s="278" t="s">
        <v>500</v>
      </c>
      <c r="AJ53" s="278" t="s">
        <v>484</v>
      </c>
    </row>
    <row r="54" spans="1:36" ht="60" customHeight="1" outlineLevel="5">
      <c r="A54" s="227">
        <v>1592</v>
      </c>
      <c r="B54" s="229">
        <v>2</v>
      </c>
      <c r="C54" s="228">
        <v>0</v>
      </c>
      <c r="D54" s="228">
        <v>0</v>
      </c>
      <c r="E54" s="230">
        <v>41</v>
      </c>
      <c r="F54" s="230" t="s">
        <v>362</v>
      </c>
      <c r="G54" s="242" t="s">
        <v>171</v>
      </c>
      <c r="H54" s="250"/>
      <c r="I54" s="246">
        <f t="shared" si="1"/>
        <v>43538</v>
      </c>
      <c r="J54" s="254">
        <v>18</v>
      </c>
      <c r="K54" s="262" t="s">
        <v>404</v>
      </c>
      <c r="L54" s="287"/>
      <c r="M54" s="288"/>
      <c r="N54" s="289"/>
      <c r="O54" s="288"/>
      <c r="P54" s="284"/>
      <c r="Q54" s="285"/>
      <c r="R54" s="286"/>
      <c r="S54" s="285"/>
      <c r="T54" s="285"/>
      <c r="U54" s="286"/>
      <c r="V54" s="285"/>
      <c r="W54" s="286"/>
      <c r="X54" s="285"/>
      <c r="Y54" s="286" t="s">
        <v>135</v>
      </c>
      <c r="Z54" s="286"/>
      <c r="AA54" s="286"/>
      <c r="AB54" s="286"/>
      <c r="AC54" s="286"/>
      <c r="AD54" s="286"/>
      <c r="AE54" s="286"/>
      <c r="AF54" s="286"/>
      <c r="AG54" s="294"/>
      <c r="AH54" s="278" t="s">
        <v>55</v>
      </c>
      <c r="AI54" s="278" t="s">
        <v>500</v>
      </c>
      <c r="AJ54" s="278" t="s">
        <v>484</v>
      </c>
    </row>
    <row r="55" spans="1:36" ht="60" customHeight="1" outlineLevel="5">
      <c r="A55" s="227">
        <v>1593</v>
      </c>
      <c r="B55" s="229">
        <v>2</v>
      </c>
      <c r="C55" s="228">
        <v>0</v>
      </c>
      <c r="D55" s="228">
        <v>0</v>
      </c>
      <c r="E55" s="230">
        <v>41</v>
      </c>
      <c r="F55" s="230" t="s">
        <v>363</v>
      </c>
      <c r="G55" s="242" t="s">
        <v>172</v>
      </c>
      <c r="H55" s="250"/>
      <c r="I55" s="246">
        <f t="shared" si="1"/>
        <v>43538</v>
      </c>
      <c r="J55" s="254">
        <v>18</v>
      </c>
      <c r="K55" s="262" t="s">
        <v>404</v>
      </c>
      <c r="L55" s="287"/>
      <c r="M55" s="288"/>
      <c r="N55" s="289"/>
      <c r="O55" s="288"/>
      <c r="P55" s="284"/>
      <c r="Q55" s="285"/>
      <c r="R55" s="286"/>
      <c r="S55" s="285"/>
      <c r="T55" s="285"/>
      <c r="U55" s="286"/>
      <c r="V55" s="285"/>
      <c r="W55" s="286"/>
      <c r="X55" s="285"/>
      <c r="Y55" s="286" t="s">
        <v>135</v>
      </c>
      <c r="Z55" s="286"/>
      <c r="AA55" s="286"/>
      <c r="AB55" s="286"/>
      <c r="AC55" s="286"/>
      <c r="AD55" s="286"/>
      <c r="AE55" s="286"/>
      <c r="AF55" s="286"/>
      <c r="AG55" s="294"/>
      <c r="AH55" s="278" t="s">
        <v>55</v>
      </c>
      <c r="AI55" s="278" t="s">
        <v>500</v>
      </c>
      <c r="AJ55" s="278" t="s">
        <v>484</v>
      </c>
    </row>
    <row r="56" spans="1:36" ht="60" customHeight="1" outlineLevel="5">
      <c r="A56" s="227">
        <v>1594</v>
      </c>
      <c r="B56" s="229">
        <v>2</v>
      </c>
      <c r="C56" s="228">
        <v>0</v>
      </c>
      <c r="D56" s="228">
        <v>0</v>
      </c>
      <c r="E56" s="230">
        <v>41</v>
      </c>
      <c r="F56" s="230" t="s">
        <v>364</v>
      </c>
      <c r="G56" s="242" t="s">
        <v>173</v>
      </c>
      <c r="H56" s="250"/>
      <c r="I56" s="246">
        <f t="shared" si="1"/>
        <v>43538</v>
      </c>
      <c r="J56" s="254">
        <v>18</v>
      </c>
      <c r="K56" s="262" t="s">
        <v>404</v>
      </c>
      <c r="L56" s="287"/>
      <c r="M56" s="288"/>
      <c r="N56" s="289"/>
      <c r="O56" s="288"/>
      <c r="P56" s="284"/>
      <c r="Q56" s="285"/>
      <c r="R56" s="286"/>
      <c r="S56" s="285"/>
      <c r="T56" s="285"/>
      <c r="U56" s="286"/>
      <c r="V56" s="285"/>
      <c r="W56" s="286"/>
      <c r="X56" s="285"/>
      <c r="Y56" s="286" t="s">
        <v>135</v>
      </c>
      <c r="Z56" s="286"/>
      <c r="AA56" s="286"/>
      <c r="AB56" s="286"/>
      <c r="AC56" s="286"/>
      <c r="AD56" s="286"/>
      <c r="AE56" s="286"/>
      <c r="AF56" s="286"/>
      <c r="AG56" s="294"/>
      <c r="AH56" s="278" t="s">
        <v>55</v>
      </c>
      <c r="AI56" s="278" t="s">
        <v>501</v>
      </c>
      <c r="AJ56" s="278" t="s">
        <v>484</v>
      </c>
    </row>
    <row r="57" spans="1:36" ht="60" customHeight="1" outlineLevel="5">
      <c r="A57" s="227">
        <v>1595</v>
      </c>
      <c r="B57" s="229">
        <v>2</v>
      </c>
      <c r="C57" s="228">
        <v>0</v>
      </c>
      <c r="D57" s="228">
        <v>0</v>
      </c>
      <c r="E57" s="230">
        <v>41</v>
      </c>
      <c r="F57" s="230" t="s">
        <v>365</v>
      </c>
      <c r="G57" s="242" t="s">
        <v>419</v>
      </c>
      <c r="H57" s="250"/>
      <c r="I57" s="246">
        <f t="shared" si="1"/>
        <v>43538</v>
      </c>
      <c r="J57" s="254">
        <v>18</v>
      </c>
      <c r="K57" s="262" t="s">
        <v>404</v>
      </c>
      <c r="L57" s="287"/>
      <c r="M57" s="288"/>
      <c r="N57" s="289"/>
      <c r="O57" s="288"/>
      <c r="P57" s="284"/>
      <c r="Q57" s="285"/>
      <c r="R57" s="286"/>
      <c r="S57" s="285"/>
      <c r="T57" s="285"/>
      <c r="U57" s="286"/>
      <c r="V57" s="285"/>
      <c r="W57" s="286"/>
      <c r="X57" s="285"/>
      <c r="Y57" s="286" t="s">
        <v>135</v>
      </c>
      <c r="Z57" s="286"/>
      <c r="AA57" s="286"/>
      <c r="AB57" s="286"/>
      <c r="AC57" s="286"/>
      <c r="AD57" s="286"/>
      <c r="AE57" s="286"/>
      <c r="AF57" s="286"/>
      <c r="AG57" s="294"/>
      <c r="AH57" s="278" t="s">
        <v>55</v>
      </c>
      <c r="AI57" s="278" t="s">
        <v>501</v>
      </c>
      <c r="AJ57" s="278" t="s">
        <v>484</v>
      </c>
    </row>
    <row r="58" spans="1:36" ht="60" customHeight="1" outlineLevel="5">
      <c r="A58" s="227">
        <v>1596</v>
      </c>
      <c r="B58" s="229">
        <v>2</v>
      </c>
      <c r="C58" s="228">
        <v>0</v>
      </c>
      <c r="D58" s="228">
        <v>0</v>
      </c>
      <c r="E58" s="230">
        <v>41</v>
      </c>
      <c r="F58" s="230" t="s">
        <v>366</v>
      </c>
      <c r="G58" s="242" t="s">
        <v>420</v>
      </c>
      <c r="H58" s="250"/>
      <c r="I58" s="246">
        <f t="shared" si="1"/>
        <v>43538</v>
      </c>
      <c r="J58" s="254">
        <v>18</v>
      </c>
      <c r="K58" s="262" t="s">
        <v>404</v>
      </c>
      <c r="L58" s="287"/>
      <c r="M58" s="288"/>
      <c r="N58" s="289"/>
      <c r="O58" s="288"/>
      <c r="P58" s="284"/>
      <c r="Q58" s="285"/>
      <c r="R58" s="286"/>
      <c r="S58" s="285"/>
      <c r="T58" s="285"/>
      <c r="U58" s="286"/>
      <c r="V58" s="285"/>
      <c r="W58" s="286"/>
      <c r="X58" s="285"/>
      <c r="Y58" s="286" t="s">
        <v>135</v>
      </c>
      <c r="Z58" s="286"/>
      <c r="AA58" s="286"/>
      <c r="AB58" s="286"/>
      <c r="AC58" s="286"/>
      <c r="AD58" s="286"/>
      <c r="AE58" s="286"/>
      <c r="AF58" s="286"/>
      <c r="AG58" s="294"/>
      <c r="AH58" s="278" t="s">
        <v>55</v>
      </c>
      <c r="AI58" s="278" t="s">
        <v>501</v>
      </c>
      <c r="AJ58" s="278" t="s">
        <v>484</v>
      </c>
    </row>
    <row r="59" spans="1:36" ht="60" customHeight="1" outlineLevel="5">
      <c r="A59" s="227">
        <v>1597</v>
      </c>
      <c r="B59" s="229">
        <v>2</v>
      </c>
      <c r="C59" s="228">
        <v>0</v>
      </c>
      <c r="D59" s="228">
        <v>0</v>
      </c>
      <c r="E59" s="230">
        <v>41</v>
      </c>
      <c r="F59" s="230" t="s">
        <v>318</v>
      </c>
      <c r="G59" s="242" t="s">
        <v>421</v>
      </c>
      <c r="H59" s="250"/>
      <c r="I59" s="246">
        <f t="shared" si="1"/>
        <v>43538</v>
      </c>
      <c r="J59" s="254">
        <v>18</v>
      </c>
      <c r="K59" s="262" t="s">
        <v>404</v>
      </c>
      <c r="L59" s="287"/>
      <c r="M59" s="288"/>
      <c r="N59" s="289"/>
      <c r="O59" s="288"/>
      <c r="P59" s="284"/>
      <c r="Q59" s="285"/>
      <c r="R59" s="286"/>
      <c r="S59" s="285"/>
      <c r="T59" s="285"/>
      <c r="U59" s="286"/>
      <c r="V59" s="285"/>
      <c r="W59" s="286"/>
      <c r="X59" s="285"/>
      <c r="Y59" s="286" t="s">
        <v>135</v>
      </c>
      <c r="Z59" s="286"/>
      <c r="AA59" s="286"/>
      <c r="AB59" s="286"/>
      <c r="AC59" s="286"/>
      <c r="AD59" s="286"/>
      <c r="AE59" s="286"/>
      <c r="AF59" s="286"/>
      <c r="AG59" s="294"/>
      <c r="AH59" s="278" t="s">
        <v>55</v>
      </c>
      <c r="AI59" s="278" t="s">
        <v>501</v>
      </c>
      <c r="AJ59" s="278" t="s">
        <v>484</v>
      </c>
    </row>
    <row r="60" spans="1:36" ht="60" customHeight="1" outlineLevel="5">
      <c r="A60" s="227">
        <v>1598</v>
      </c>
      <c r="B60" s="229">
        <v>2</v>
      </c>
      <c r="C60" s="228">
        <v>0</v>
      </c>
      <c r="D60" s="228">
        <v>0</v>
      </c>
      <c r="E60" s="230">
        <v>41</v>
      </c>
      <c r="F60" s="230" t="s">
        <v>319</v>
      </c>
      <c r="G60" s="242" t="s">
        <v>174</v>
      </c>
      <c r="H60" s="250"/>
      <c r="I60" s="246">
        <f t="shared" si="1"/>
        <v>43538</v>
      </c>
      <c r="J60" s="254">
        <v>18</v>
      </c>
      <c r="K60" s="262" t="s">
        <v>404</v>
      </c>
      <c r="L60" s="287"/>
      <c r="M60" s="288"/>
      <c r="N60" s="289"/>
      <c r="O60" s="288"/>
      <c r="P60" s="284"/>
      <c r="Q60" s="285"/>
      <c r="R60" s="286"/>
      <c r="S60" s="285"/>
      <c r="T60" s="285"/>
      <c r="U60" s="286"/>
      <c r="V60" s="285"/>
      <c r="W60" s="286"/>
      <c r="X60" s="285"/>
      <c r="Y60" s="286" t="s">
        <v>135</v>
      </c>
      <c r="Z60" s="286"/>
      <c r="AA60" s="286"/>
      <c r="AB60" s="286"/>
      <c r="AC60" s="286"/>
      <c r="AD60" s="286"/>
      <c r="AE60" s="286"/>
      <c r="AF60" s="286"/>
      <c r="AG60" s="294"/>
      <c r="AH60" s="278" t="s">
        <v>55</v>
      </c>
      <c r="AI60" s="278" t="s">
        <v>501</v>
      </c>
      <c r="AJ60" s="278" t="s">
        <v>484</v>
      </c>
    </row>
    <row r="61" spans="1:36" ht="15" customHeight="1" outlineLevel="4">
      <c r="A61" s="227">
        <v>1599</v>
      </c>
      <c r="B61" s="229">
        <v>2</v>
      </c>
      <c r="C61" s="228">
        <v>0</v>
      </c>
      <c r="D61" s="228">
        <v>0</v>
      </c>
      <c r="E61" s="229">
        <v>42</v>
      </c>
      <c r="F61" s="229">
        <v>0</v>
      </c>
      <c r="G61" s="242" t="s">
        <v>295</v>
      </c>
      <c r="H61" s="250"/>
      <c r="I61" s="246">
        <f t="shared" si="1"/>
        <v>43538</v>
      </c>
      <c r="J61" s="254">
        <v>18</v>
      </c>
      <c r="K61" s="262" t="s">
        <v>404</v>
      </c>
      <c r="L61" s="275"/>
      <c r="M61" s="275"/>
      <c r="N61" s="275"/>
      <c r="O61" s="290"/>
      <c r="P61" s="284"/>
      <c r="Q61" s="285"/>
      <c r="R61" s="286"/>
      <c r="S61" s="285"/>
      <c r="T61" s="285"/>
      <c r="U61" s="286"/>
      <c r="V61" s="285"/>
      <c r="W61" s="286"/>
      <c r="X61" s="285"/>
      <c r="Y61" s="286" t="s">
        <v>135</v>
      </c>
      <c r="Z61" s="286"/>
      <c r="AA61" s="286"/>
      <c r="AB61" s="286"/>
      <c r="AC61" s="286"/>
      <c r="AD61" s="286"/>
      <c r="AE61" s="286"/>
      <c r="AF61" s="286"/>
      <c r="AG61" s="295" t="s">
        <v>507</v>
      </c>
      <c r="AH61" s="278"/>
      <c r="AI61" s="278" t="s">
        <v>508</v>
      </c>
      <c r="AJ61" s="278" t="s">
        <v>484</v>
      </c>
    </row>
    <row r="62" spans="1:36" ht="48" customHeight="1" outlineLevel="5">
      <c r="A62" s="227">
        <v>1600</v>
      </c>
      <c r="B62" s="229">
        <v>2</v>
      </c>
      <c r="C62" s="228">
        <v>0</v>
      </c>
      <c r="D62" s="228">
        <v>0</v>
      </c>
      <c r="E62" s="230">
        <v>42</v>
      </c>
      <c r="F62" s="230">
        <v>1</v>
      </c>
      <c r="G62" s="242" t="s">
        <v>175</v>
      </c>
      <c r="H62" s="250"/>
      <c r="I62" s="246">
        <f t="shared" si="1"/>
        <v>43538</v>
      </c>
      <c r="J62" s="254">
        <v>18</v>
      </c>
      <c r="K62" s="262" t="s">
        <v>404</v>
      </c>
      <c r="L62" s="287" t="s">
        <v>402</v>
      </c>
      <c r="M62" s="288"/>
      <c r="N62" s="289"/>
      <c r="O62" s="288"/>
      <c r="P62" s="284"/>
      <c r="Q62" s="285"/>
      <c r="R62" s="286"/>
      <c r="S62" s="285"/>
      <c r="T62" s="285"/>
      <c r="U62" s="286"/>
      <c r="V62" s="285"/>
      <c r="W62" s="286"/>
      <c r="X62" s="285"/>
      <c r="Y62" s="286" t="s">
        <v>135</v>
      </c>
      <c r="Z62" s="286"/>
      <c r="AA62" s="286"/>
      <c r="AB62" s="286"/>
      <c r="AC62" s="286"/>
      <c r="AD62" s="286"/>
      <c r="AE62" s="286"/>
      <c r="AF62" s="286"/>
      <c r="AG62" s="295" t="s">
        <v>509</v>
      </c>
      <c r="AH62" s="278"/>
      <c r="AI62" s="278" t="s">
        <v>510</v>
      </c>
      <c r="AJ62" s="278" t="s">
        <v>484</v>
      </c>
    </row>
    <row r="63" spans="1:36" ht="22.15" customHeight="1" outlineLevel="5">
      <c r="A63" s="227">
        <v>1601</v>
      </c>
      <c r="B63" s="229">
        <v>2</v>
      </c>
      <c r="C63" s="228">
        <v>0</v>
      </c>
      <c r="D63" s="228">
        <v>0</v>
      </c>
      <c r="E63" s="230">
        <v>42</v>
      </c>
      <c r="F63" s="230" t="s">
        <v>311</v>
      </c>
      <c r="G63" s="242" t="s">
        <v>176</v>
      </c>
      <c r="H63" s="250"/>
      <c r="I63" s="246">
        <f t="shared" si="1"/>
        <v>43538</v>
      </c>
      <c r="J63" s="254">
        <v>18</v>
      </c>
      <c r="K63" s="262" t="s">
        <v>404</v>
      </c>
      <c r="L63" s="287"/>
      <c r="M63" s="275"/>
      <c r="N63" s="275"/>
      <c r="O63" s="290"/>
      <c r="P63" s="284"/>
      <c r="Q63" s="285"/>
      <c r="R63" s="286"/>
      <c r="S63" s="285"/>
      <c r="T63" s="285"/>
      <c r="U63" s="286"/>
      <c r="V63" s="285"/>
      <c r="W63" s="286"/>
      <c r="X63" s="285"/>
      <c r="Y63" s="286" t="s">
        <v>135</v>
      </c>
      <c r="Z63" s="286"/>
      <c r="AA63" s="286"/>
      <c r="AB63" s="286"/>
      <c r="AC63" s="286"/>
      <c r="AD63" s="286"/>
      <c r="AE63" s="286"/>
      <c r="AF63" s="286"/>
      <c r="AG63" s="294"/>
      <c r="AH63" s="278" t="s">
        <v>55</v>
      </c>
      <c r="AI63" s="278" t="s">
        <v>510</v>
      </c>
      <c r="AJ63" s="278" t="s">
        <v>484</v>
      </c>
    </row>
    <row r="64" spans="1:36" ht="22.15" customHeight="1" outlineLevel="5">
      <c r="A64" s="227">
        <v>1602</v>
      </c>
      <c r="B64" s="229">
        <v>2</v>
      </c>
      <c r="C64" s="228">
        <v>0</v>
      </c>
      <c r="D64" s="228">
        <v>0</v>
      </c>
      <c r="E64" s="230">
        <v>42</v>
      </c>
      <c r="F64" s="230" t="s">
        <v>312</v>
      </c>
      <c r="G64" s="242" t="s">
        <v>177</v>
      </c>
      <c r="H64" s="250"/>
      <c r="I64" s="246">
        <f t="shared" si="1"/>
        <v>43538</v>
      </c>
      <c r="J64" s="254">
        <v>18</v>
      </c>
      <c r="K64" s="262" t="s">
        <v>404</v>
      </c>
      <c r="L64" s="287"/>
      <c r="M64" s="275"/>
      <c r="N64" s="275"/>
      <c r="O64" s="290"/>
      <c r="P64" s="284"/>
      <c r="Q64" s="285"/>
      <c r="R64" s="286"/>
      <c r="S64" s="285"/>
      <c r="T64" s="285"/>
      <c r="U64" s="286"/>
      <c r="V64" s="285"/>
      <c r="W64" s="286"/>
      <c r="X64" s="285"/>
      <c r="Y64" s="286" t="s">
        <v>135</v>
      </c>
      <c r="Z64" s="286"/>
      <c r="AA64" s="286"/>
      <c r="AB64" s="286"/>
      <c r="AC64" s="286"/>
      <c r="AD64" s="286"/>
      <c r="AE64" s="286"/>
      <c r="AF64" s="286"/>
      <c r="AG64" s="294"/>
      <c r="AH64" s="278" t="s">
        <v>55</v>
      </c>
      <c r="AI64" s="278" t="s">
        <v>510</v>
      </c>
      <c r="AJ64" s="278" t="s">
        <v>484</v>
      </c>
    </row>
    <row r="65" spans="1:36" ht="22.15" customHeight="1" outlineLevel="5">
      <c r="A65" s="227">
        <v>1603</v>
      </c>
      <c r="B65" s="229">
        <v>2</v>
      </c>
      <c r="C65" s="228">
        <v>0</v>
      </c>
      <c r="D65" s="228">
        <v>0</v>
      </c>
      <c r="E65" s="230">
        <v>42</v>
      </c>
      <c r="F65" s="230" t="s">
        <v>316</v>
      </c>
      <c r="G65" s="242" t="s">
        <v>422</v>
      </c>
      <c r="H65" s="250"/>
      <c r="I65" s="246">
        <f t="shared" si="1"/>
        <v>43538</v>
      </c>
      <c r="J65" s="254">
        <v>18</v>
      </c>
      <c r="K65" s="262" t="s">
        <v>404</v>
      </c>
      <c r="L65" s="287"/>
      <c r="M65" s="275"/>
      <c r="N65" s="275"/>
      <c r="O65" s="290"/>
      <c r="P65" s="284"/>
      <c r="Q65" s="285"/>
      <c r="R65" s="286"/>
      <c r="S65" s="285"/>
      <c r="T65" s="285"/>
      <c r="U65" s="286"/>
      <c r="V65" s="285"/>
      <c r="W65" s="286"/>
      <c r="X65" s="285"/>
      <c r="Y65" s="286" t="s">
        <v>135</v>
      </c>
      <c r="Z65" s="286"/>
      <c r="AA65" s="286"/>
      <c r="AB65" s="286"/>
      <c r="AC65" s="286"/>
      <c r="AD65" s="286"/>
      <c r="AE65" s="286"/>
      <c r="AF65" s="286"/>
      <c r="AG65" s="294"/>
      <c r="AH65" s="278" t="s">
        <v>55</v>
      </c>
      <c r="AI65" s="278" t="s">
        <v>510</v>
      </c>
      <c r="AJ65" s="278" t="s">
        <v>484</v>
      </c>
    </row>
    <row r="66" spans="1:36" ht="22.15" customHeight="1" outlineLevel="5">
      <c r="A66" s="227">
        <v>1604</v>
      </c>
      <c r="B66" s="229">
        <v>2</v>
      </c>
      <c r="C66" s="228">
        <v>0</v>
      </c>
      <c r="D66" s="228">
        <v>0</v>
      </c>
      <c r="E66" s="230">
        <v>42</v>
      </c>
      <c r="F66" s="230" t="s">
        <v>313</v>
      </c>
      <c r="G66" s="242" t="s">
        <v>178</v>
      </c>
      <c r="H66" s="250"/>
      <c r="I66" s="246">
        <f t="shared" si="1"/>
        <v>43538</v>
      </c>
      <c r="J66" s="254">
        <v>18</v>
      </c>
      <c r="K66" s="262" t="s">
        <v>404</v>
      </c>
      <c r="L66" s="287"/>
      <c r="M66" s="275"/>
      <c r="N66" s="275"/>
      <c r="O66" s="290"/>
      <c r="P66" s="284"/>
      <c r="Q66" s="285"/>
      <c r="R66" s="286"/>
      <c r="S66" s="285"/>
      <c r="T66" s="285"/>
      <c r="U66" s="286"/>
      <c r="V66" s="285"/>
      <c r="W66" s="286"/>
      <c r="X66" s="285"/>
      <c r="Y66" s="286" t="s">
        <v>135</v>
      </c>
      <c r="Z66" s="286"/>
      <c r="AA66" s="286"/>
      <c r="AB66" s="286"/>
      <c r="AC66" s="286"/>
      <c r="AD66" s="286"/>
      <c r="AE66" s="286"/>
      <c r="AF66" s="286"/>
      <c r="AG66" s="294"/>
      <c r="AH66" s="278" t="s">
        <v>55</v>
      </c>
      <c r="AI66" s="278" t="s">
        <v>510</v>
      </c>
      <c r="AJ66" s="278" t="s">
        <v>484</v>
      </c>
    </row>
    <row r="67" spans="1:36" ht="24" customHeight="1" outlineLevel="5">
      <c r="A67" s="227">
        <v>1605</v>
      </c>
      <c r="B67" s="229">
        <v>2</v>
      </c>
      <c r="C67" s="228">
        <v>0</v>
      </c>
      <c r="D67" s="228">
        <v>0</v>
      </c>
      <c r="E67" s="230">
        <v>42</v>
      </c>
      <c r="F67" s="230" t="s">
        <v>329</v>
      </c>
      <c r="G67" s="242" t="s">
        <v>179</v>
      </c>
      <c r="H67" s="250"/>
      <c r="I67" s="246">
        <f t="shared" si="1"/>
        <v>43538</v>
      </c>
      <c r="J67" s="254">
        <v>18</v>
      </c>
      <c r="K67" s="262" t="s">
        <v>404</v>
      </c>
      <c r="L67" s="287"/>
      <c r="M67" s="275"/>
      <c r="N67" s="275"/>
      <c r="O67" s="290"/>
      <c r="P67" s="284"/>
      <c r="Q67" s="285"/>
      <c r="R67" s="286"/>
      <c r="S67" s="285"/>
      <c r="T67" s="285"/>
      <c r="U67" s="286"/>
      <c r="V67" s="285"/>
      <c r="W67" s="286"/>
      <c r="X67" s="285"/>
      <c r="Y67" s="286" t="s">
        <v>135</v>
      </c>
      <c r="Z67" s="286"/>
      <c r="AA67" s="286"/>
      <c r="AB67" s="286"/>
      <c r="AC67" s="286"/>
      <c r="AD67" s="286"/>
      <c r="AE67" s="286"/>
      <c r="AF67" s="286"/>
      <c r="AG67" s="294"/>
      <c r="AH67" s="278" t="s">
        <v>55</v>
      </c>
      <c r="AI67" s="278" t="s">
        <v>510</v>
      </c>
      <c r="AJ67" s="278" t="s">
        <v>484</v>
      </c>
    </row>
    <row r="68" spans="1:36" ht="22.15" customHeight="1" outlineLevel="5">
      <c r="A68" s="227">
        <v>1606</v>
      </c>
      <c r="B68" s="229">
        <v>2</v>
      </c>
      <c r="C68" s="228">
        <v>0</v>
      </c>
      <c r="D68" s="228">
        <v>0</v>
      </c>
      <c r="E68" s="230">
        <v>42</v>
      </c>
      <c r="F68" s="230" t="s">
        <v>330</v>
      </c>
      <c r="G68" s="242" t="s">
        <v>180</v>
      </c>
      <c r="H68" s="250"/>
      <c r="I68" s="246">
        <f t="shared" si="1"/>
        <v>43538</v>
      </c>
      <c r="J68" s="254">
        <v>18</v>
      </c>
      <c r="K68" s="262" t="s">
        <v>404</v>
      </c>
      <c r="L68" s="287"/>
      <c r="M68" s="275"/>
      <c r="N68" s="275"/>
      <c r="O68" s="290"/>
      <c r="P68" s="284"/>
      <c r="Q68" s="285"/>
      <c r="R68" s="286"/>
      <c r="S68" s="285"/>
      <c r="T68" s="285"/>
      <c r="U68" s="286"/>
      <c r="V68" s="285"/>
      <c r="W68" s="286"/>
      <c r="X68" s="285"/>
      <c r="Y68" s="286" t="s">
        <v>135</v>
      </c>
      <c r="Z68" s="286"/>
      <c r="AA68" s="286"/>
      <c r="AB68" s="286"/>
      <c r="AC68" s="286"/>
      <c r="AD68" s="286"/>
      <c r="AE68" s="286"/>
      <c r="AF68" s="286"/>
      <c r="AG68" s="294"/>
      <c r="AH68" s="278" t="s">
        <v>55</v>
      </c>
      <c r="AI68" s="278" t="s">
        <v>510</v>
      </c>
      <c r="AJ68" s="278" t="s">
        <v>484</v>
      </c>
    </row>
    <row r="69" spans="1:36" ht="22.15" customHeight="1" outlineLevel="5">
      <c r="A69" s="227">
        <v>1607</v>
      </c>
      <c r="B69" s="229">
        <v>2</v>
      </c>
      <c r="C69" s="228">
        <v>0</v>
      </c>
      <c r="D69" s="228">
        <v>0</v>
      </c>
      <c r="E69" s="230">
        <v>42</v>
      </c>
      <c r="F69" s="230" t="s">
        <v>353</v>
      </c>
      <c r="G69" s="244" t="s">
        <v>423</v>
      </c>
      <c r="H69" s="250"/>
      <c r="I69" s="246">
        <f t="shared" si="1"/>
        <v>43538</v>
      </c>
      <c r="J69" s="254">
        <v>18</v>
      </c>
      <c r="K69" s="262" t="s">
        <v>404</v>
      </c>
      <c r="L69" s="287"/>
      <c r="M69" s="275"/>
      <c r="N69" s="275"/>
      <c r="O69" s="290"/>
      <c r="P69" s="284"/>
      <c r="Q69" s="285"/>
      <c r="R69" s="286"/>
      <c r="S69" s="285"/>
      <c r="T69" s="285"/>
      <c r="U69" s="286"/>
      <c r="V69" s="285"/>
      <c r="W69" s="286"/>
      <c r="X69" s="285"/>
      <c r="Y69" s="286" t="s">
        <v>135</v>
      </c>
      <c r="Z69" s="286"/>
      <c r="AA69" s="286"/>
      <c r="AB69" s="286"/>
      <c r="AC69" s="286"/>
      <c r="AD69" s="286"/>
      <c r="AE69" s="286"/>
      <c r="AF69" s="286"/>
      <c r="AG69" s="294"/>
      <c r="AH69" s="278" t="s">
        <v>55</v>
      </c>
      <c r="AI69" s="278" t="s">
        <v>510</v>
      </c>
      <c r="AJ69" s="278" t="s">
        <v>484</v>
      </c>
    </row>
    <row r="70" spans="1:36" ht="48" customHeight="1" outlineLevel="5">
      <c r="A70" s="227">
        <v>1608</v>
      </c>
      <c r="B70" s="229">
        <v>2</v>
      </c>
      <c r="C70" s="228">
        <v>0</v>
      </c>
      <c r="D70" s="228">
        <v>0</v>
      </c>
      <c r="E70" s="230">
        <v>42</v>
      </c>
      <c r="F70" s="230">
        <v>2</v>
      </c>
      <c r="G70" s="242" t="s">
        <v>424</v>
      </c>
      <c r="H70" s="250"/>
      <c r="I70" s="246">
        <f t="shared" si="1"/>
        <v>43538</v>
      </c>
      <c r="J70" s="254">
        <v>18</v>
      </c>
      <c r="K70" s="262" t="s">
        <v>404</v>
      </c>
      <c r="L70" s="287" t="s">
        <v>402</v>
      </c>
      <c r="M70" s="288" t="s">
        <v>402</v>
      </c>
      <c r="N70" s="289" t="s">
        <v>402</v>
      </c>
      <c r="O70" s="288" t="s">
        <v>402</v>
      </c>
      <c r="P70" s="284"/>
      <c r="Q70" s="285"/>
      <c r="R70" s="286"/>
      <c r="S70" s="285"/>
      <c r="T70" s="285"/>
      <c r="U70" s="286"/>
      <c r="V70" s="285"/>
      <c r="W70" s="286"/>
      <c r="X70" s="285"/>
      <c r="Y70" s="286" t="s">
        <v>135</v>
      </c>
      <c r="Z70" s="286"/>
      <c r="AA70" s="286"/>
      <c r="AB70" s="286"/>
      <c r="AC70" s="286"/>
      <c r="AD70" s="286"/>
      <c r="AE70" s="286"/>
      <c r="AF70" s="286"/>
      <c r="AG70" s="294"/>
      <c r="AH70" s="278" t="s">
        <v>55</v>
      </c>
      <c r="AI70" s="278"/>
      <c r="AJ70" s="278" t="s">
        <v>484</v>
      </c>
    </row>
    <row r="71" spans="1:36" ht="22.15" customHeight="1" outlineLevel="5">
      <c r="A71" s="227">
        <v>1609</v>
      </c>
      <c r="B71" s="229">
        <v>2</v>
      </c>
      <c r="C71" s="228">
        <v>0</v>
      </c>
      <c r="D71" s="228">
        <v>0</v>
      </c>
      <c r="E71" s="230">
        <v>42</v>
      </c>
      <c r="F71" s="230" t="s">
        <v>314</v>
      </c>
      <c r="G71" s="242" t="s">
        <v>181</v>
      </c>
      <c r="H71" s="250"/>
      <c r="I71" s="246">
        <f t="shared" si="1"/>
        <v>43538</v>
      </c>
      <c r="J71" s="254">
        <v>18</v>
      </c>
      <c r="K71" s="262" t="s">
        <v>404</v>
      </c>
      <c r="L71" s="287"/>
      <c r="M71" s="288"/>
      <c r="N71" s="289"/>
      <c r="O71" s="288"/>
      <c r="P71" s="284"/>
      <c r="Q71" s="285"/>
      <c r="R71" s="286"/>
      <c r="S71" s="285"/>
      <c r="T71" s="285"/>
      <c r="U71" s="286"/>
      <c r="V71" s="285"/>
      <c r="W71" s="286"/>
      <c r="X71" s="285"/>
      <c r="Y71" s="286" t="s">
        <v>135</v>
      </c>
      <c r="Z71" s="286"/>
      <c r="AA71" s="286"/>
      <c r="AB71" s="286"/>
      <c r="AC71" s="286"/>
      <c r="AD71" s="286"/>
      <c r="AE71" s="286"/>
      <c r="AF71" s="286"/>
      <c r="AG71" s="294"/>
      <c r="AH71" s="278" t="s">
        <v>55</v>
      </c>
      <c r="AI71" s="278" t="s">
        <v>511</v>
      </c>
      <c r="AJ71" s="278" t="s">
        <v>484</v>
      </c>
    </row>
    <row r="72" spans="1:36" ht="24" customHeight="1" outlineLevel="5">
      <c r="A72" s="227">
        <v>1610</v>
      </c>
      <c r="B72" s="229">
        <v>2</v>
      </c>
      <c r="C72" s="228">
        <v>0</v>
      </c>
      <c r="D72" s="228">
        <v>0</v>
      </c>
      <c r="E72" s="230">
        <v>42</v>
      </c>
      <c r="F72" s="230" t="s">
        <v>315</v>
      </c>
      <c r="G72" s="242" t="s">
        <v>182</v>
      </c>
      <c r="H72" s="250"/>
      <c r="I72" s="246">
        <f t="shared" si="1"/>
        <v>43538</v>
      </c>
      <c r="J72" s="254">
        <v>18</v>
      </c>
      <c r="K72" s="262" t="s">
        <v>404</v>
      </c>
      <c r="L72" s="287"/>
      <c r="M72" s="288"/>
      <c r="N72" s="289"/>
      <c r="O72" s="288"/>
      <c r="P72" s="284"/>
      <c r="Q72" s="285"/>
      <c r="R72" s="286"/>
      <c r="S72" s="285"/>
      <c r="T72" s="285"/>
      <c r="U72" s="286"/>
      <c r="V72" s="285"/>
      <c r="W72" s="286"/>
      <c r="X72" s="285"/>
      <c r="Y72" s="286" t="s">
        <v>135</v>
      </c>
      <c r="Z72" s="286"/>
      <c r="AA72" s="286"/>
      <c r="AB72" s="286"/>
      <c r="AC72" s="286"/>
      <c r="AD72" s="286"/>
      <c r="AE72" s="286"/>
      <c r="AF72" s="286"/>
      <c r="AG72" s="294"/>
      <c r="AH72" s="278" t="s">
        <v>55</v>
      </c>
      <c r="AI72" s="278" t="s">
        <v>511</v>
      </c>
      <c r="AJ72" s="278" t="s">
        <v>484</v>
      </c>
    </row>
    <row r="73" spans="1:36" ht="24" customHeight="1" outlineLevel="5">
      <c r="A73" s="227">
        <v>1611</v>
      </c>
      <c r="B73" s="229">
        <v>2</v>
      </c>
      <c r="C73" s="228">
        <v>0</v>
      </c>
      <c r="D73" s="228">
        <v>0</v>
      </c>
      <c r="E73" s="230">
        <v>42</v>
      </c>
      <c r="F73" s="230" t="s">
        <v>331</v>
      </c>
      <c r="G73" s="242" t="s">
        <v>425</v>
      </c>
      <c r="H73" s="250"/>
      <c r="I73" s="246">
        <f t="shared" si="1"/>
        <v>43538</v>
      </c>
      <c r="J73" s="254">
        <v>18</v>
      </c>
      <c r="K73" s="262" t="s">
        <v>404</v>
      </c>
      <c r="L73" s="287"/>
      <c r="M73" s="288"/>
      <c r="N73" s="289"/>
      <c r="O73" s="288"/>
      <c r="P73" s="284"/>
      <c r="Q73" s="285"/>
      <c r="R73" s="286"/>
      <c r="S73" s="285"/>
      <c r="T73" s="285"/>
      <c r="U73" s="286"/>
      <c r="V73" s="285"/>
      <c r="W73" s="286"/>
      <c r="X73" s="285"/>
      <c r="Y73" s="286" t="s">
        <v>135</v>
      </c>
      <c r="Z73" s="286"/>
      <c r="AA73" s="286"/>
      <c r="AB73" s="286"/>
      <c r="AC73" s="286"/>
      <c r="AD73" s="286"/>
      <c r="AE73" s="286"/>
      <c r="AF73" s="286"/>
      <c r="AG73" s="294"/>
      <c r="AH73" s="278" t="s">
        <v>55</v>
      </c>
      <c r="AI73" s="278" t="s">
        <v>511</v>
      </c>
      <c r="AJ73" s="278" t="s">
        <v>484</v>
      </c>
    </row>
    <row r="74" spans="1:36" ht="22.15" customHeight="1" outlineLevel="5">
      <c r="A74" s="227">
        <v>1612</v>
      </c>
      <c r="B74" s="229">
        <v>2</v>
      </c>
      <c r="C74" s="228">
        <v>0</v>
      </c>
      <c r="D74" s="228">
        <v>0</v>
      </c>
      <c r="E74" s="230">
        <v>42</v>
      </c>
      <c r="F74" s="230" t="s">
        <v>332</v>
      </c>
      <c r="G74" s="242" t="s">
        <v>183</v>
      </c>
      <c r="H74" s="250"/>
      <c r="I74" s="246">
        <f t="shared" si="1"/>
        <v>43538</v>
      </c>
      <c r="J74" s="254">
        <v>18</v>
      </c>
      <c r="K74" s="262" t="s">
        <v>404</v>
      </c>
      <c r="L74" s="287"/>
      <c r="M74" s="288"/>
      <c r="N74" s="289"/>
      <c r="O74" s="288"/>
      <c r="P74" s="284"/>
      <c r="Q74" s="285"/>
      <c r="R74" s="286"/>
      <c r="S74" s="285"/>
      <c r="T74" s="285"/>
      <c r="U74" s="286"/>
      <c r="V74" s="285"/>
      <c r="W74" s="286"/>
      <c r="X74" s="285"/>
      <c r="Y74" s="286" t="s">
        <v>135</v>
      </c>
      <c r="Z74" s="286"/>
      <c r="AA74" s="286"/>
      <c r="AB74" s="286"/>
      <c r="AC74" s="286"/>
      <c r="AD74" s="286"/>
      <c r="AE74" s="286"/>
      <c r="AF74" s="286"/>
      <c r="AG74" s="294"/>
      <c r="AH74" s="278" t="s">
        <v>55</v>
      </c>
      <c r="AI74" s="278" t="s">
        <v>511</v>
      </c>
      <c r="AJ74" s="278" t="s">
        <v>484</v>
      </c>
    </row>
    <row r="75" spans="1:36" ht="24" customHeight="1" outlineLevel="5">
      <c r="A75" s="227">
        <v>1613</v>
      </c>
      <c r="B75" s="229">
        <v>2</v>
      </c>
      <c r="C75" s="228">
        <v>0</v>
      </c>
      <c r="D75" s="228">
        <v>0</v>
      </c>
      <c r="E75" s="230">
        <v>42</v>
      </c>
      <c r="F75" s="230" t="s">
        <v>333</v>
      </c>
      <c r="G75" s="242" t="s">
        <v>184</v>
      </c>
      <c r="H75" s="250"/>
      <c r="I75" s="246">
        <f t="shared" si="1"/>
        <v>43538</v>
      </c>
      <c r="J75" s="254">
        <v>18</v>
      </c>
      <c r="K75" s="262" t="s">
        <v>404</v>
      </c>
      <c r="L75" s="287"/>
      <c r="M75" s="288"/>
      <c r="N75" s="289"/>
      <c r="O75" s="288"/>
      <c r="P75" s="284"/>
      <c r="Q75" s="285"/>
      <c r="R75" s="286"/>
      <c r="S75" s="285"/>
      <c r="T75" s="285"/>
      <c r="U75" s="286"/>
      <c r="V75" s="285"/>
      <c r="W75" s="286"/>
      <c r="X75" s="285"/>
      <c r="Y75" s="286" t="s">
        <v>135</v>
      </c>
      <c r="Z75" s="286"/>
      <c r="AA75" s="286"/>
      <c r="AB75" s="286"/>
      <c r="AC75" s="286"/>
      <c r="AD75" s="286"/>
      <c r="AE75" s="286"/>
      <c r="AF75" s="286"/>
      <c r="AG75" s="294"/>
      <c r="AH75" s="278" t="s">
        <v>55</v>
      </c>
      <c r="AI75" s="278" t="s">
        <v>511</v>
      </c>
      <c r="AJ75" s="278" t="s">
        <v>484</v>
      </c>
    </row>
    <row r="76" spans="1:36" ht="22.15" customHeight="1" outlineLevel="5">
      <c r="A76" s="227">
        <v>1614</v>
      </c>
      <c r="B76" s="229">
        <v>2</v>
      </c>
      <c r="C76" s="228">
        <v>0</v>
      </c>
      <c r="D76" s="228">
        <v>0</v>
      </c>
      <c r="E76" s="230">
        <v>42</v>
      </c>
      <c r="F76" s="230" t="s">
        <v>335</v>
      </c>
      <c r="G76" s="242" t="s">
        <v>185</v>
      </c>
      <c r="H76" s="250"/>
      <c r="I76" s="246">
        <f t="shared" si="1"/>
        <v>43538</v>
      </c>
      <c r="J76" s="254">
        <v>18</v>
      </c>
      <c r="K76" s="262" t="s">
        <v>404</v>
      </c>
      <c r="L76" s="287"/>
      <c r="M76" s="288"/>
      <c r="N76" s="289"/>
      <c r="O76" s="288"/>
      <c r="P76" s="284"/>
      <c r="Q76" s="285"/>
      <c r="R76" s="286"/>
      <c r="S76" s="285"/>
      <c r="T76" s="285"/>
      <c r="U76" s="286"/>
      <c r="V76" s="285"/>
      <c r="W76" s="286"/>
      <c r="X76" s="285"/>
      <c r="Y76" s="286" t="s">
        <v>135</v>
      </c>
      <c r="Z76" s="286"/>
      <c r="AA76" s="286"/>
      <c r="AB76" s="286"/>
      <c r="AC76" s="286"/>
      <c r="AD76" s="286"/>
      <c r="AE76" s="286"/>
      <c r="AF76" s="286"/>
      <c r="AG76" s="294"/>
      <c r="AH76" s="278" t="s">
        <v>55</v>
      </c>
      <c r="AI76" s="278" t="s">
        <v>511</v>
      </c>
      <c r="AJ76" s="278" t="s">
        <v>484</v>
      </c>
    </row>
    <row r="77" spans="1:36" ht="24" customHeight="1" outlineLevel="5">
      <c r="A77" s="227">
        <v>1615</v>
      </c>
      <c r="B77" s="229">
        <v>2</v>
      </c>
      <c r="C77" s="228">
        <v>0</v>
      </c>
      <c r="D77" s="228">
        <v>0</v>
      </c>
      <c r="E77" s="230">
        <v>42</v>
      </c>
      <c r="F77" s="230" t="s">
        <v>337</v>
      </c>
      <c r="G77" s="242" t="s">
        <v>186</v>
      </c>
      <c r="H77" s="250"/>
      <c r="I77" s="246">
        <f t="shared" si="1"/>
        <v>43538</v>
      </c>
      <c r="J77" s="254">
        <v>18</v>
      </c>
      <c r="K77" s="262" t="s">
        <v>404</v>
      </c>
      <c r="L77" s="287"/>
      <c r="M77" s="288"/>
      <c r="N77" s="289"/>
      <c r="O77" s="288"/>
      <c r="P77" s="284"/>
      <c r="Q77" s="285"/>
      <c r="R77" s="286"/>
      <c r="S77" s="285"/>
      <c r="T77" s="285"/>
      <c r="U77" s="286"/>
      <c r="V77" s="285"/>
      <c r="W77" s="286"/>
      <c r="X77" s="285"/>
      <c r="Y77" s="286" t="s">
        <v>135</v>
      </c>
      <c r="Z77" s="286"/>
      <c r="AA77" s="286"/>
      <c r="AB77" s="286"/>
      <c r="AC77" s="286"/>
      <c r="AD77" s="286"/>
      <c r="AE77" s="286"/>
      <c r="AF77" s="286"/>
      <c r="AG77" s="294"/>
      <c r="AH77" s="278" t="s">
        <v>55</v>
      </c>
      <c r="AI77" s="278" t="s">
        <v>511</v>
      </c>
      <c r="AJ77" s="278" t="s">
        <v>484</v>
      </c>
    </row>
    <row r="78" spans="1:36" ht="24" customHeight="1" outlineLevel="5">
      <c r="A78" s="227">
        <v>1616</v>
      </c>
      <c r="B78" s="229">
        <v>2</v>
      </c>
      <c r="C78" s="228">
        <v>0</v>
      </c>
      <c r="D78" s="228">
        <v>0</v>
      </c>
      <c r="E78" s="230">
        <v>42</v>
      </c>
      <c r="F78" s="230" t="s">
        <v>338</v>
      </c>
      <c r="G78" s="242" t="s">
        <v>187</v>
      </c>
      <c r="H78" s="250"/>
      <c r="I78" s="246">
        <f t="shared" si="1"/>
        <v>43538</v>
      </c>
      <c r="J78" s="254">
        <v>18</v>
      </c>
      <c r="K78" s="262" t="s">
        <v>404</v>
      </c>
      <c r="L78" s="287"/>
      <c r="M78" s="288"/>
      <c r="N78" s="289"/>
      <c r="O78" s="288"/>
      <c r="P78" s="284"/>
      <c r="Q78" s="285"/>
      <c r="R78" s="286"/>
      <c r="S78" s="285"/>
      <c r="T78" s="285"/>
      <c r="U78" s="286"/>
      <c r="V78" s="285"/>
      <c r="W78" s="286"/>
      <c r="X78" s="285"/>
      <c r="Y78" s="286" t="s">
        <v>135</v>
      </c>
      <c r="Z78" s="286"/>
      <c r="AA78" s="286"/>
      <c r="AB78" s="286"/>
      <c r="AC78" s="286"/>
      <c r="AD78" s="286"/>
      <c r="AE78" s="286"/>
      <c r="AF78" s="286"/>
      <c r="AG78" s="294"/>
      <c r="AH78" s="278" t="s">
        <v>55</v>
      </c>
      <c r="AI78" s="278" t="s">
        <v>511</v>
      </c>
      <c r="AJ78" s="278" t="s">
        <v>484</v>
      </c>
    </row>
    <row r="79" spans="1:36" ht="48" customHeight="1" outlineLevel="5">
      <c r="A79" s="227">
        <v>1617</v>
      </c>
      <c r="B79" s="229">
        <v>2</v>
      </c>
      <c r="C79" s="228">
        <v>0</v>
      </c>
      <c r="D79" s="228">
        <v>0</v>
      </c>
      <c r="E79" s="230">
        <v>42</v>
      </c>
      <c r="F79" s="230">
        <v>3</v>
      </c>
      <c r="G79" s="242" t="s">
        <v>188</v>
      </c>
      <c r="H79" s="250"/>
      <c r="I79" s="246">
        <f t="shared" si="1"/>
        <v>43538</v>
      </c>
      <c r="J79" s="254">
        <v>18</v>
      </c>
      <c r="K79" s="262" t="s">
        <v>404</v>
      </c>
      <c r="L79" s="287" t="s">
        <v>402</v>
      </c>
      <c r="M79" s="288" t="s">
        <v>402</v>
      </c>
      <c r="N79" s="289" t="s">
        <v>402</v>
      </c>
      <c r="O79" s="288" t="s">
        <v>402</v>
      </c>
      <c r="P79" s="284"/>
      <c r="Q79" s="285"/>
      <c r="R79" s="286"/>
      <c r="S79" s="285"/>
      <c r="T79" s="285"/>
      <c r="U79" s="286"/>
      <c r="V79" s="285"/>
      <c r="W79" s="286"/>
      <c r="X79" s="285"/>
      <c r="Y79" s="286" t="s">
        <v>135</v>
      </c>
      <c r="Z79" s="286"/>
      <c r="AA79" s="286"/>
      <c r="AB79" s="286"/>
      <c r="AC79" s="286"/>
      <c r="AD79" s="286"/>
      <c r="AE79" s="286"/>
      <c r="AF79" s="286"/>
      <c r="AG79" s="294"/>
      <c r="AH79" s="278" t="s">
        <v>55</v>
      </c>
      <c r="AI79" s="278" t="s">
        <v>512</v>
      </c>
      <c r="AJ79" s="278" t="s">
        <v>484</v>
      </c>
    </row>
    <row r="80" spans="1:36" ht="15" customHeight="1" outlineLevel="4">
      <c r="A80" s="227">
        <v>1618</v>
      </c>
      <c r="B80" s="229">
        <v>2</v>
      </c>
      <c r="C80" s="228">
        <v>0</v>
      </c>
      <c r="D80" s="228">
        <v>0</v>
      </c>
      <c r="E80" s="229">
        <v>43</v>
      </c>
      <c r="F80" s="229">
        <v>0</v>
      </c>
      <c r="G80" s="242" t="s">
        <v>296</v>
      </c>
      <c r="H80" s="250"/>
      <c r="I80" s="246">
        <f t="shared" si="1"/>
        <v>43538</v>
      </c>
      <c r="J80" s="254">
        <v>18</v>
      </c>
      <c r="K80" s="262" t="s">
        <v>404</v>
      </c>
      <c r="L80" s="275"/>
      <c r="M80" s="275"/>
      <c r="N80" s="275"/>
      <c r="O80" s="290"/>
      <c r="P80" s="284"/>
      <c r="Q80" s="285"/>
      <c r="R80" s="286"/>
      <c r="S80" s="285"/>
      <c r="T80" s="285"/>
      <c r="U80" s="286"/>
      <c r="V80" s="285"/>
      <c r="W80" s="286"/>
      <c r="X80" s="285"/>
      <c r="Y80" s="286" t="s">
        <v>135</v>
      </c>
      <c r="Z80" s="286"/>
      <c r="AA80" s="286"/>
      <c r="AB80" s="286"/>
      <c r="AC80" s="286"/>
      <c r="AD80" s="286"/>
      <c r="AE80" s="286"/>
      <c r="AF80" s="286"/>
      <c r="AG80" s="294"/>
      <c r="AH80" s="278"/>
      <c r="AI80" s="278" t="s">
        <v>513</v>
      </c>
      <c r="AJ80" s="278"/>
    </row>
    <row r="81" spans="1:36" ht="48" customHeight="1" outlineLevel="5">
      <c r="A81" s="227">
        <v>1619</v>
      </c>
      <c r="B81" s="229">
        <v>2</v>
      </c>
      <c r="C81" s="228">
        <v>0</v>
      </c>
      <c r="D81" s="228">
        <v>0</v>
      </c>
      <c r="E81" s="230">
        <v>43</v>
      </c>
      <c r="F81" s="230">
        <v>1</v>
      </c>
      <c r="G81" s="242" t="s">
        <v>426</v>
      </c>
      <c r="H81" s="250"/>
      <c r="I81" s="246">
        <f t="shared" si="1"/>
        <v>43538</v>
      </c>
      <c r="J81" s="254">
        <v>18</v>
      </c>
      <c r="K81" s="262" t="s">
        <v>404</v>
      </c>
      <c r="L81" s="287" t="s">
        <v>402</v>
      </c>
      <c r="M81" s="275"/>
      <c r="N81" s="275"/>
      <c r="O81" s="290"/>
      <c r="P81" s="284"/>
      <c r="Q81" s="285"/>
      <c r="R81" s="286"/>
      <c r="S81" s="285"/>
      <c r="T81" s="285"/>
      <c r="U81" s="286"/>
      <c r="V81" s="285"/>
      <c r="W81" s="286"/>
      <c r="X81" s="285"/>
      <c r="Y81" s="286" t="s">
        <v>135</v>
      </c>
      <c r="Z81" s="286"/>
      <c r="AA81" s="286"/>
      <c r="AB81" s="286"/>
      <c r="AC81" s="286"/>
      <c r="AD81" s="286"/>
      <c r="AE81" s="286"/>
      <c r="AF81" s="286"/>
      <c r="AG81" s="294"/>
      <c r="AH81" s="278" t="s">
        <v>55</v>
      </c>
      <c r="AI81" s="278" t="s">
        <v>578</v>
      </c>
      <c r="AJ81" s="278" t="s">
        <v>514</v>
      </c>
    </row>
    <row r="82" spans="1:36" ht="60" customHeight="1" outlineLevel="5">
      <c r="A82" s="227">
        <v>1620</v>
      </c>
      <c r="B82" s="229">
        <v>2</v>
      </c>
      <c r="C82" s="228">
        <v>0</v>
      </c>
      <c r="D82" s="228">
        <v>0</v>
      </c>
      <c r="E82" s="230">
        <v>43</v>
      </c>
      <c r="F82" s="230">
        <v>2</v>
      </c>
      <c r="G82" s="242" t="s">
        <v>189</v>
      </c>
      <c r="H82" s="250"/>
      <c r="I82" s="246">
        <f t="shared" si="1"/>
        <v>43538</v>
      </c>
      <c r="J82" s="254">
        <v>18</v>
      </c>
      <c r="K82" s="262" t="s">
        <v>404</v>
      </c>
      <c r="L82" s="287" t="s">
        <v>402</v>
      </c>
      <c r="M82" s="275"/>
      <c r="N82" s="275"/>
      <c r="O82" s="290"/>
      <c r="P82" s="284"/>
      <c r="Q82" s="285"/>
      <c r="R82" s="286"/>
      <c r="S82" s="285"/>
      <c r="T82" s="285"/>
      <c r="U82" s="286"/>
      <c r="V82" s="285"/>
      <c r="W82" s="286"/>
      <c r="X82" s="285"/>
      <c r="Y82" s="286" t="s">
        <v>135</v>
      </c>
      <c r="Z82" s="286"/>
      <c r="AA82" s="286"/>
      <c r="AB82" s="286"/>
      <c r="AC82" s="286"/>
      <c r="AD82" s="286"/>
      <c r="AE82" s="286"/>
      <c r="AF82" s="286"/>
      <c r="AG82" s="295"/>
      <c r="AH82" s="278" t="s">
        <v>55</v>
      </c>
      <c r="AI82" s="278" t="s">
        <v>515</v>
      </c>
      <c r="AJ82" s="278" t="s">
        <v>515</v>
      </c>
    </row>
    <row r="83" spans="1:36" ht="24" customHeight="1" outlineLevel="5">
      <c r="A83" s="227">
        <v>1621</v>
      </c>
      <c r="B83" s="229">
        <v>2</v>
      </c>
      <c r="C83" s="228">
        <v>0</v>
      </c>
      <c r="D83" s="228">
        <v>0</v>
      </c>
      <c r="E83" s="230">
        <v>43</v>
      </c>
      <c r="F83" s="230">
        <v>3</v>
      </c>
      <c r="G83" s="242" t="s">
        <v>190</v>
      </c>
      <c r="H83" s="250"/>
      <c r="I83" s="246">
        <f t="shared" si="1"/>
        <v>43538</v>
      </c>
      <c r="J83" s="254">
        <v>18</v>
      </c>
      <c r="K83" s="262" t="s">
        <v>404</v>
      </c>
      <c r="L83" s="291"/>
      <c r="M83" s="275"/>
      <c r="N83" s="275"/>
      <c r="O83" s="290"/>
      <c r="P83" s="284"/>
      <c r="Q83" s="285"/>
      <c r="R83" s="286"/>
      <c r="S83" s="285"/>
      <c r="T83" s="285"/>
      <c r="U83" s="286"/>
      <c r="V83" s="285"/>
      <c r="W83" s="286"/>
      <c r="X83" s="285"/>
      <c r="Y83" s="286" t="s">
        <v>135</v>
      </c>
      <c r="Z83" s="286"/>
      <c r="AA83" s="286"/>
      <c r="AB83" s="286"/>
      <c r="AC83" s="286"/>
      <c r="AD83" s="286"/>
      <c r="AE83" s="286"/>
      <c r="AF83" s="286"/>
      <c r="AG83" s="294"/>
      <c r="AH83" s="278" t="s">
        <v>55</v>
      </c>
      <c r="AI83" s="278"/>
      <c r="AJ83" s="278"/>
    </row>
    <row r="84" spans="1:36" ht="20.45" customHeight="1" outlineLevel="5">
      <c r="A84" s="227">
        <v>1622</v>
      </c>
      <c r="B84" s="229">
        <v>2</v>
      </c>
      <c r="C84" s="228">
        <v>0</v>
      </c>
      <c r="D84" s="228">
        <v>0</v>
      </c>
      <c r="E84" s="230">
        <v>43</v>
      </c>
      <c r="F84" s="230" t="s">
        <v>322</v>
      </c>
      <c r="G84" s="242" t="s">
        <v>191</v>
      </c>
      <c r="H84" s="250"/>
      <c r="I84" s="246">
        <f t="shared" si="1"/>
        <v>43538</v>
      </c>
      <c r="J84" s="254">
        <v>18</v>
      </c>
      <c r="K84" s="262" t="s">
        <v>404</v>
      </c>
      <c r="L84" s="291"/>
      <c r="M84" s="275"/>
      <c r="N84" s="275"/>
      <c r="O84" s="290"/>
      <c r="P84" s="284"/>
      <c r="Q84" s="285"/>
      <c r="R84" s="286"/>
      <c r="S84" s="285"/>
      <c r="T84" s="285"/>
      <c r="U84" s="286"/>
      <c r="V84" s="285"/>
      <c r="W84" s="286"/>
      <c r="X84" s="285"/>
      <c r="Y84" s="286" t="s">
        <v>135</v>
      </c>
      <c r="Z84" s="286"/>
      <c r="AA84" s="286"/>
      <c r="AB84" s="286"/>
      <c r="AC84" s="286"/>
      <c r="AD84" s="286"/>
      <c r="AE84" s="286"/>
      <c r="AF84" s="286"/>
      <c r="AG84" s="294"/>
      <c r="AH84" s="278" t="s">
        <v>55</v>
      </c>
      <c r="AI84" s="278" t="s">
        <v>516</v>
      </c>
      <c r="AJ84" s="278" t="s">
        <v>514</v>
      </c>
    </row>
    <row r="85" spans="1:36" ht="20.45" customHeight="1" outlineLevel="5">
      <c r="A85" s="227">
        <v>1623</v>
      </c>
      <c r="B85" s="229">
        <v>2</v>
      </c>
      <c r="C85" s="228">
        <v>0</v>
      </c>
      <c r="D85" s="228">
        <v>0</v>
      </c>
      <c r="E85" s="230">
        <v>43</v>
      </c>
      <c r="F85" s="230" t="s">
        <v>323</v>
      </c>
      <c r="G85" s="242" t="s">
        <v>192</v>
      </c>
      <c r="H85" s="250"/>
      <c r="I85" s="246">
        <f t="shared" si="1"/>
        <v>43538</v>
      </c>
      <c r="J85" s="254">
        <v>18</v>
      </c>
      <c r="K85" s="262" t="s">
        <v>404</v>
      </c>
      <c r="L85" s="291"/>
      <c r="M85" s="275"/>
      <c r="N85" s="275"/>
      <c r="O85" s="290"/>
      <c r="P85" s="284"/>
      <c r="Q85" s="285"/>
      <c r="R85" s="286"/>
      <c r="S85" s="285"/>
      <c r="T85" s="285"/>
      <c r="U85" s="286"/>
      <c r="V85" s="285"/>
      <c r="W85" s="286"/>
      <c r="X85" s="285"/>
      <c r="Y85" s="286" t="s">
        <v>135</v>
      </c>
      <c r="Z85" s="286"/>
      <c r="AA85" s="286"/>
      <c r="AB85" s="286"/>
      <c r="AC85" s="286"/>
      <c r="AD85" s="286"/>
      <c r="AE85" s="286"/>
      <c r="AF85" s="286"/>
      <c r="AG85" s="294"/>
      <c r="AH85" s="278" t="s">
        <v>55</v>
      </c>
      <c r="AI85" s="278" t="s">
        <v>516</v>
      </c>
      <c r="AJ85" s="278" t="s">
        <v>514</v>
      </c>
    </row>
    <row r="86" spans="1:36" ht="20.45" customHeight="1" outlineLevel="5">
      <c r="A86" s="227">
        <v>1624</v>
      </c>
      <c r="B86" s="229">
        <v>2</v>
      </c>
      <c r="C86" s="228">
        <v>0</v>
      </c>
      <c r="D86" s="228">
        <v>0</v>
      </c>
      <c r="E86" s="230">
        <v>43</v>
      </c>
      <c r="F86" s="230" t="s">
        <v>324</v>
      </c>
      <c r="G86" s="242" t="s">
        <v>193</v>
      </c>
      <c r="H86" s="250"/>
      <c r="I86" s="246">
        <f t="shared" si="1"/>
        <v>43538</v>
      </c>
      <c r="J86" s="254">
        <v>18</v>
      </c>
      <c r="K86" s="262" t="s">
        <v>404</v>
      </c>
      <c r="L86" s="291"/>
      <c r="M86" s="275"/>
      <c r="N86" s="275"/>
      <c r="O86" s="290"/>
      <c r="P86" s="284"/>
      <c r="Q86" s="285"/>
      <c r="R86" s="286"/>
      <c r="S86" s="285"/>
      <c r="T86" s="285"/>
      <c r="U86" s="286"/>
      <c r="V86" s="285"/>
      <c r="W86" s="286"/>
      <c r="X86" s="285"/>
      <c r="Y86" s="286" t="s">
        <v>135</v>
      </c>
      <c r="Z86" s="286"/>
      <c r="AA86" s="286"/>
      <c r="AB86" s="286"/>
      <c r="AC86" s="286"/>
      <c r="AD86" s="286"/>
      <c r="AE86" s="286"/>
      <c r="AF86" s="286"/>
      <c r="AG86" s="294"/>
      <c r="AH86" s="278" t="s">
        <v>55</v>
      </c>
      <c r="AI86" s="278" t="s">
        <v>516</v>
      </c>
      <c r="AJ86" s="278" t="s">
        <v>514</v>
      </c>
    </row>
    <row r="87" spans="1:36" ht="20.45" customHeight="1" outlineLevel="5">
      <c r="A87" s="227">
        <v>1625</v>
      </c>
      <c r="B87" s="229">
        <v>2</v>
      </c>
      <c r="C87" s="228">
        <v>0</v>
      </c>
      <c r="D87" s="228">
        <v>0</v>
      </c>
      <c r="E87" s="230">
        <v>43</v>
      </c>
      <c r="F87" s="230" t="s">
        <v>325</v>
      </c>
      <c r="G87" s="242" t="s">
        <v>194</v>
      </c>
      <c r="H87" s="250"/>
      <c r="I87" s="246">
        <f t="shared" si="1"/>
        <v>43538</v>
      </c>
      <c r="J87" s="254">
        <v>18</v>
      </c>
      <c r="K87" s="262" t="s">
        <v>404</v>
      </c>
      <c r="L87" s="291"/>
      <c r="M87" s="275"/>
      <c r="N87" s="275"/>
      <c r="O87" s="290"/>
      <c r="P87" s="284"/>
      <c r="Q87" s="285"/>
      <c r="R87" s="286"/>
      <c r="S87" s="285"/>
      <c r="T87" s="285"/>
      <c r="U87" s="286"/>
      <c r="V87" s="285"/>
      <c r="W87" s="286"/>
      <c r="X87" s="285"/>
      <c r="Y87" s="286" t="s">
        <v>135</v>
      </c>
      <c r="Z87" s="286"/>
      <c r="AA87" s="286"/>
      <c r="AB87" s="286"/>
      <c r="AC87" s="286"/>
      <c r="AD87" s="286"/>
      <c r="AE87" s="286"/>
      <c r="AF87" s="286"/>
      <c r="AG87" s="294"/>
      <c r="AH87" s="278" t="s">
        <v>55</v>
      </c>
      <c r="AI87" s="278" t="s">
        <v>516</v>
      </c>
      <c r="AJ87" s="278" t="s">
        <v>514</v>
      </c>
    </row>
    <row r="88" spans="1:36" ht="24" customHeight="1" outlineLevel="5">
      <c r="A88" s="227">
        <v>1626</v>
      </c>
      <c r="B88" s="229">
        <v>2</v>
      </c>
      <c r="C88" s="228">
        <v>0</v>
      </c>
      <c r="D88" s="228">
        <v>0</v>
      </c>
      <c r="E88" s="230">
        <v>43</v>
      </c>
      <c r="F88" s="230" t="s">
        <v>327</v>
      </c>
      <c r="G88" s="242" t="s">
        <v>427</v>
      </c>
      <c r="H88" s="250"/>
      <c r="I88" s="246">
        <f t="shared" si="1"/>
        <v>43538</v>
      </c>
      <c r="J88" s="254">
        <v>18</v>
      </c>
      <c r="K88" s="262" t="s">
        <v>404</v>
      </c>
      <c r="L88" s="291"/>
      <c r="M88" s="275"/>
      <c r="N88" s="275"/>
      <c r="O88" s="290"/>
      <c r="P88" s="284"/>
      <c r="Q88" s="285"/>
      <c r="R88" s="286"/>
      <c r="S88" s="285"/>
      <c r="T88" s="285"/>
      <c r="U88" s="286"/>
      <c r="V88" s="285"/>
      <c r="W88" s="286"/>
      <c r="X88" s="285"/>
      <c r="Y88" s="286" t="s">
        <v>135</v>
      </c>
      <c r="Z88" s="286"/>
      <c r="AA88" s="286"/>
      <c r="AB88" s="286"/>
      <c r="AC88" s="286"/>
      <c r="AD88" s="286"/>
      <c r="AE88" s="286"/>
      <c r="AF88" s="286"/>
      <c r="AG88" s="294"/>
      <c r="AH88" s="278" t="s">
        <v>55</v>
      </c>
      <c r="AI88" s="278" t="s">
        <v>517</v>
      </c>
      <c r="AJ88" s="278" t="s">
        <v>514</v>
      </c>
    </row>
    <row r="89" spans="1:36" ht="36" customHeight="1" outlineLevel="5">
      <c r="A89" s="227">
        <v>1627</v>
      </c>
      <c r="B89" s="229">
        <v>2</v>
      </c>
      <c r="C89" s="228">
        <v>0</v>
      </c>
      <c r="D89" s="228">
        <v>0</v>
      </c>
      <c r="E89" s="230">
        <v>43</v>
      </c>
      <c r="F89" s="230">
        <v>4</v>
      </c>
      <c r="G89" s="242" t="s">
        <v>195</v>
      </c>
      <c r="H89" s="250"/>
      <c r="I89" s="246">
        <f t="shared" si="1"/>
        <v>43538</v>
      </c>
      <c r="J89" s="254">
        <v>18</v>
      </c>
      <c r="K89" s="262" t="s">
        <v>404</v>
      </c>
      <c r="L89" s="291"/>
      <c r="M89" s="275"/>
      <c r="N89" s="275"/>
      <c r="O89" s="290"/>
      <c r="P89" s="284"/>
      <c r="Q89" s="285"/>
      <c r="R89" s="286"/>
      <c r="S89" s="285"/>
      <c r="T89" s="285"/>
      <c r="U89" s="286"/>
      <c r="V89" s="285"/>
      <c r="W89" s="286"/>
      <c r="X89" s="285"/>
      <c r="Y89" s="286" t="s">
        <v>135</v>
      </c>
      <c r="Z89" s="286"/>
      <c r="AA89" s="286"/>
      <c r="AB89" s="286"/>
      <c r="AC89" s="286"/>
      <c r="AD89" s="286"/>
      <c r="AE89" s="286"/>
      <c r="AF89" s="286"/>
      <c r="AG89" s="295" t="s">
        <v>518</v>
      </c>
      <c r="AH89" s="278" t="s">
        <v>52</v>
      </c>
      <c r="AI89" s="304" t="s">
        <v>580</v>
      </c>
      <c r="AJ89" s="278" t="s">
        <v>514</v>
      </c>
    </row>
    <row r="90" spans="1:36" ht="84" customHeight="1" outlineLevel="5">
      <c r="A90" s="227">
        <v>1628</v>
      </c>
      <c r="B90" s="229">
        <v>2</v>
      </c>
      <c r="C90" s="228">
        <v>0</v>
      </c>
      <c r="D90" s="228">
        <v>0</v>
      </c>
      <c r="E90" s="230">
        <v>43</v>
      </c>
      <c r="F90" s="230">
        <v>5</v>
      </c>
      <c r="G90" s="242" t="s">
        <v>428</v>
      </c>
      <c r="H90" s="250"/>
      <c r="I90" s="246">
        <f t="shared" si="1"/>
        <v>43538</v>
      </c>
      <c r="J90" s="254">
        <v>18</v>
      </c>
      <c r="K90" s="262" t="s">
        <v>404</v>
      </c>
      <c r="L90" s="291"/>
      <c r="M90" s="275"/>
      <c r="N90" s="275"/>
      <c r="O90" s="290"/>
      <c r="P90" s="284"/>
      <c r="Q90" s="285"/>
      <c r="R90" s="286"/>
      <c r="S90" s="285"/>
      <c r="T90" s="285"/>
      <c r="U90" s="286"/>
      <c r="V90" s="285"/>
      <c r="W90" s="286"/>
      <c r="X90" s="285"/>
      <c r="Y90" s="286" t="s">
        <v>135</v>
      </c>
      <c r="Z90" s="286"/>
      <c r="AA90" s="286"/>
      <c r="AB90" s="286"/>
      <c r="AC90" s="286"/>
      <c r="AD90" s="286"/>
      <c r="AE90" s="286"/>
      <c r="AF90" s="286"/>
      <c r="AG90" s="295" t="s">
        <v>519</v>
      </c>
      <c r="AH90" s="278" t="s">
        <v>52</v>
      </c>
      <c r="AI90" s="305" t="s">
        <v>520</v>
      </c>
      <c r="AJ90" s="278" t="s">
        <v>521</v>
      </c>
    </row>
    <row r="91" spans="1:36" ht="15" customHeight="1" outlineLevel="4">
      <c r="A91" s="227">
        <v>1629</v>
      </c>
      <c r="B91" s="229">
        <v>2</v>
      </c>
      <c r="C91" s="228">
        <v>0</v>
      </c>
      <c r="D91" s="228">
        <v>0</v>
      </c>
      <c r="E91" s="229">
        <v>44</v>
      </c>
      <c r="F91" s="229">
        <v>0</v>
      </c>
      <c r="G91" s="242" t="s">
        <v>297</v>
      </c>
      <c r="H91" s="250"/>
      <c r="I91" s="246">
        <f t="shared" si="1"/>
        <v>43538</v>
      </c>
      <c r="J91" s="254">
        <v>18</v>
      </c>
      <c r="K91" s="262" t="s">
        <v>404</v>
      </c>
      <c r="L91" s="275"/>
      <c r="M91" s="275"/>
      <c r="N91" s="275"/>
      <c r="O91" s="290"/>
      <c r="P91" s="284"/>
      <c r="Q91" s="285"/>
      <c r="R91" s="286"/>
      <c r="S91" s="285"/>
      <c r="T91" s="285"/>
      <c r="U91" s="286"/>
      <c r="V91" s="285"/>
      <c r="W91" s="286"/>
      <c r="X91" s="285"/>
      <c r="Y91" s="286" t="s">
        <v>135</v>
      </c>
      <c r="Z91" s="286"/>
      <c r="AA91" s="286"/>
      <c r="AB91" s="286"/>
      <c r="AC91" s="286"/>
      <c r="AD91" s="286"/>
      <c r="AE91" s="286"/>
      <c r="AF91" s="286"/>
      <c r="AG91" s="303"/>
      <c r="AH91" s="278" t="s">
        <v>55</v>
      </c>
      <c r="AI91" s="278" t="s">
        <v>522</v>
      </c>
      <c r="AJ91" s="277"/>
    </row>
    <row r="92" spans="1:36" ht="36" customHeight="1" outlineLevel="5">
      <c r="A92" s="227">
        <v>1630</v>
      </c>
      <c r="B92" s="229">
        <v>2</v>
      </c>
      <c r="C92" s="228">
        <v>0</v>
      </c>
      <c r="D92" s="228">
        <v>0</v>
      </c>
      <c r="E92" s="230">
        <v>44</v>
      </c>
      <c r="F92" s="230">
        <v>1</v>
      </c>
      <c r="G92" s="242" t="s">
        <v>196</v>
      </c>
      <c r="H92" s="250"/>
      <c r="I92" s="246">
        <f t="shared" si="1"/>
        <v>43538</v>
      </c>
      <c r="J92" s="254">
        <v>18</v>
      </c>
      <c r="K92" s="262" t="s">
        <v>404</v>
      </c>
      <c r="L92" s="287"/>
      <c r="M92" s="275"/>
      <c r="N92" s="275"/>
      <c r="O92" s="290"/>
      <c r="P92" s="284"/>
      <c r="Q92" s="285"/>
      <c r="R92" s="286"/>
      <c r="S92" s="285"/>
      <c r="T92" s="285"/>
      <c r="U92" s="286"/>
      <c r="V92" s="285"/>
      <c r="W92" s="286"/>
      <c r="X92" s="285"/>
      <c r="Y92" s="286" t="s">
        <v>135</v>
      </c>
      <c r="Z92" s="286"/>
      <c r="AA92" s="286"/>
      <c r="AB92" s="286"/>
      <c r="AC92" s="286"/>
      <c r="AD92" s="286"/>
      <c r="AE92" s="286"/>
      <c r="AF92" s="286"/>
      <c r="AG92" s="294"/>
      <c r="AH92" s="278"/>
      <c r="AI92" s="278" t="s">
        <v>523</v>
      </c>
      <c r="AJ92" s="277"/>
    </row>
    <row r="93" spans="1:36" ht="67.5" customHeight="1" outlineLevel="5">
      <c r="A93" s="227">
        <v>1631</v>
      </c>
      <c r="B93" s="229">
        <v>2</v>
      </c>
      <c r="C93" s="228">
        <v>0</v>
      </c>
      <c r="D93" s="228">
        <v>0</v>
      </c>
      <c r="E93" s="230">
        <v>44</v>
      </c>
      <c r="F93" s="230" t="s">
        <v>328</v>
      </c>
      <c r="G93" s="242" t="s">
        <v>197</v>
      </c>
      <c r="H93" s="250"/>
      <c r="I93" s="246">
        <f t="shared" si="1"/>
        <v>43538</v>
      </c>
      <c r="J93" s="254">
        <v>18</v>
      </c>
      <c r="K93" s="262" t="s">
        <v>404</v>
      </c>
      <c r="L93" s="291"/>
      <c r="M93" s="275"/>
      <c r="N93" s="275"/>
      <c r="O93" s="290"/>
      <c r="P93" s="284"/>
      <c r="Q93" s="285"/>
      <c r="R93" s="286"/>
      <c r="S93" s="285"/>
      <c r="T93" s="285"/>
      <c r="U93" s="286"/>
      <c r="V93" s="285"/>
      <c r="W93" s="286"/>
      <c r="X93" s="285"/>
      <c r="Y93" s="286" t="s">
        <v>135</v>
      </c>
      <c r="Z93" s="286"/>
      <c r="AA93" s="286"/>
      <c r="AB93" s="286"/>
      <c r="AC93" s="286"/>
      <c r="AD93" s="286"/>
      <c r="AE93" s="286"/>
      <c r="AF93" s="286"/>
      <c r="AG93" s="294"/>
      <c r="AH93" s="278" t="s">
        <v>55</v>
      </c>
      <c r="AI93" s="278" t="s">
        <v>523</v>
      </c>
      <c r="AJ93" s="277"/>
    </row>
    <row r="94" spans="1:36" ht="37.5" customHeight="1" outlineLevel="5">
      <c r="A94" s="227">
        <v>1632</v>
      </c>
      <c r="B94" s="229">
        <v>2</v>
      </c>
      <c r="C94" s="228">
        <v>0</v>
      </c>
      <c r="D94" s="228">
        <v>0</v>
      </c>
      <c r="E94" s="230">
        <v>44</v>
      </c>
      <c r="F94" s="230" t="s">
        <v>344</v>
      </c>
      <c r="G94" s="242" t="s">
        <v>198</v>
      </c>
      <c r="H94" s="250"/>
      <c r="I94" s="246">
        <f t="shared" si="1"/>
        <v>43538</v>
      </c>
      <c r="J94" s="254">
        <v>18</v>
      </c>
      <c r="K94" s="262" t="s">
        <v>404</v>
      </c>
      <c r="L94" s="291"/>
      <c r="M94" s="275"/>
      <c r="N94" s="275"/>
      <c r="O94" s="290"/>
      <c r="P94" s="284"/>
      <c r="Q94" s="285"/>
      <c r="R94" s="286"/>
      <c r="S94" s="285"/>
      <c r="T94" s="285"/>
      <c r="U94" s="286"/>
      <c r="V94" s="285"/>
      <c r="W94" s="286"/>
      <c r="X94" s="285"/>
      <c r="Y94" s="286" t="s">
        <v>135</v>
      </c>
      <c r="Z94" s="286"/>
      <c r="AA94" s="286"/>
      <c r="AB94" s="286"/>
      <c r="AC94" s="286"/>
      <c r="AD94" s="286"/>
      <c r="AE94" s="286"/>
      <c r="AF94" s="286"/>
      <c r="AG94" s="294"/>
      <c r="AH94" s="278" t="s">
        <v>55</v>
      </c>
      <c r="AI94" s="278" t="s">
        <v>523</v>
      </c>
      <c r="AJ94" s="278" t="s">
        <v>524</v>
      </c>
    </row>
    <row r="95" spans="1:36" ht="72.75" customHeight="1" outlineLevel="5">
      <c r="A95" s="227">
        <v>1633</v>
      </c>
      <c r="B95" s="229">
        <v>2</v>
      </c>
      <c r="C95" s="228">
        <v>0</v>
      </c>
      <c r="D95" s="228">
        <v>0</v>
      </c>
      <c r="E95" s="230">
        <v>44</v>
      </c>
      <c r="F95" s="230" t="s">
        <v>347</v>
      </c>
      <c r="G95" s="242" t="s">
        <v>199</v>
      </c>
      <c r="H95" s="250"/>
      <c r="I95" s="246">
        <f t="shared" si="1"/>
        <v>43538</v>
      </c>
      <c r="J95" s="254">
        <v>18</v>
      </c>
      <c r="K95" s="262" t="s">
        <v>404</v>
      </c>
      <c r="L95" s="291"/>
      <c r="M95" s="275"/>
      <c r="N95" s="275"/>
      <c r="O95" s="290"/>
      <c r="P95" s="284"/>
      <c r="Q95" s="285"/>
      <c r="R95" s="286"/>
      <c r="S95" s="285"/>
      <c r="T95" s="285"/>
      <c r="U95" s="286"/>
      <c r="V95" s="285"/>
      <c r="W95" s="286"/>
      <c r="X95" s="285"/>
      <c r="Y95" s="286" t="s">
        <v>135</v>
      </c>
      <c r="Z95" s="286"/>
      <c r="AA95" s="286"/>
      <c r="AB95" s="286"/>
      <c r="AC95" s="286"/>
      <c r="AD95" s="286"/>
      <c r="AE95" s="286"/>
      <c r="AF95" s="286"/>
      <c r="AG95" s="294"/>
      <c r="AH95" s="278" t="s">
        <v>55</v>
      </c>
      <c r="AI95" s="278" t="s">
        <v>523</v>
      </c>
      <c r="AJ95" s="278" t="s">
        <v>524</v>
      </c>
    </row>
    <row r="96" spans="1:36" ht="68.25" customHeight="1" outlineLevel="5">
      <c r="A96" s="227">
        <v>1634</v>
      </c>
      <c r="B96" s="229">
        <v>2</v>
      </c>
      <c r="C96" s="228">
        <v>0</v>
      </c>
      <c r="D96" s="228">
        <v>0</v>
      </c>
      <c r="E96" s="230">
        <v>44</v>
      </c>
      <c r="F96" s="230" t="s">
        <v>367</v>
      </c>
      <c r="G96" s="242" t="s">
        <v>200</v>
      </c>
      <c r="H96" s="250"/>
      <c r="I96" s="246">
        <f t="shared" si="1"/>
        <v>43538</v>
      </c>
      <c r="J96" s="254">
        <v>18</v>
      </c>
      <c r="K96" s="262" t="s">
        <v>404</v>
      </c>
      <c r="L96" s="291"/>
      <c r="M96" s="275"/>
      <c r="N96" s="275"/>
      <c r="O96" s="290"/>
      <c r="P96" s="284"/>
      <c r="Q96" s="285"/>
      <c r="R96" s="286"/>
      <c r="S96" s="285"/>
      <c r="T96" s="285"/>
      <c r="U96" s="286"/>
      <c r="V96" s="285"/>
      <c r="W96" s="286"/>
      <c r="X96" s="285"/>
      <c r="Y96" s="286" t="s">
        <v>135</v>
      </c>
      <c r="Z96" s="286"/>
      <c r="AA96" s="286"/>
      <c r="AB96" s="286"/>
      <c r="AC96" s="286"/>
      <c r="AD96" s="286"/>
      <c r="AE96" s="286"/>
      <c r="AF96" s="286"/>
      <c r="AG96" s="294"/>
      <c r="AH96" s="278" t="s">
        <v>55</v>
      </c>
      <c r="AI96" s="278" t="s">
        <v>523</v>
      </c>
      <c r="AJ96" s="278" t="s">
        <v>524</v>
      </c>
    </row>
    <row r="97" spans="1:36" ht="71.25" customHeight="1" outlineLevel="5">
      <c r="A97" s="227">
        <v>1635</v>
      </c>
      <c r="B97" s="229">
        <v>2</v>
      </c>
      <c r="C97" s="228">
        <v>0</v>
      </c>
      <c r="D97" s="228">
        <v>0</v>
      </c>
      <c r="E97" s="230">
        <v>44</v>
      </c>
      <c r="F97" s="230" t="s">
        <v>368</v>
      </c>
      <c r="G97" s="242" t="s">
        <v>201</v>
      </c>
      <c r="H97" s="250"/>
      <c r="I97" s="246">
        <f t="shared" si="1"/>
        <v>43538</v>
      </c>
      <c r="J97" s="254">
        <v>18</v>
      </c>
      <c r="K97" s="262" t="s">
        <v>404</v>
      </c>
      <c r="L97" s="291"/>
      <c r="M97" s="275"/>
      <c r="N97" s="275"/>
      <c r="O97" s="290"/>
      <c r="P97" s="284"/>
      <c r="Q97" s="285"/>
      <c r="R97" s="286"/>
      <c r="S97" s="285"/>
      <c r="T97" s="285"/>
      <c r="U97" s="286"/>
      <c r="V97" s="285"/>
      <c r="W97" s="286"/>
      <c r="X97" s="285"/>
      <c r="Y97" s="286" t="s">
        <v>135</v>
      </c>
      <c r="Z97" s="286"/>
      <c r="AA97" s="286"/>
      <c r="AB97" s="286"/>
      <c r="AC97" s="286"/>
      <c r="AD97" s="286"/>
      <c r="AE97" s="286"/>
      <c r="AF97" s="286"/>
      <c r="AG97" s="294"/>
      <c r="AH97" s="278" t="s">
        <v>55</v>
      </c>
      <c r="AI97" s="278" t="s">
        <v>523</v>
      </c>
      <c r="AJ97" s="278" t="s">
        <v>524</v>
      </c>
    </row>
    <row r="98" spans="1:36" ht="66.75" customHeight="1" outlineLevel="5">
      <c r="A98" s="227">
        <v>1636</v>
      </c>
      <c r="B98" s="229">
        <v>2</v>
      </c>
      <c r="C98" s="228">
        <v>0</v>
      </c>
      <c r="D98" s="228">
        <v>0</v>
      </c>
      <c r="E98" s="230">
        <v>44</v>
      </c>
      <c r="F98" s="230" t="s">
        <v>369</v>
      </c>
      <c r="G98" s="242" t="s">
        <v>202</v>
      </c>
      <c r="H98" s="250"/>
      <c r="I98" s="246">
        <f t="shared" si="1"/>
        <v>43538</v>
      </c>
      <c r="J98" s="254">
        <v>18</v>
      </c>
      <c r="K98" s="262" t="s">
        <v>404</v>
      </c>
      <c r="L98" s="291"/>
      <c r="M98" s="275"/>
      <c r="N98" s="275"/>
      <c r="O98" s="290"/>
      <c r="P98" s="284"/>
      <c r="Q98" s="285"/>
      <c r="R98" s="286"/>
      <c r="S98" s="285"/>
      <c r="T98" s="285"/>
      <c r="U98" s="286"/>
      <c r="V98" s="285"/>
      <c r="W98" s="286"/>
      <c r="X98" s="285"/>
      <c r="Y98" s="286" t="s">
        <v>135</v>
      </c>
      <c r="Z98" s="286"/>
      <c r="AA98" s="286"/>
      <c r="AB98" s="286"/>
      <c r="AC98" s="286"/>
      <c r="AD98" s="286"/>
      <c r="AE98" s="286"/>
      <c r="AF98" s="286"/>
      <c r="AG98" s="294"/>
      <c r="AH98" s="278" t="s">
        <v>55</v>
      </c>
      <c r="AI98" s="278" t="s">
        <v>523</v>
      </c>
      <c r="AJ98" s="278" t="s">
        <v>524</v>
      </c>
    </row>
    <row r="99" spans="1:36" ht="69" customHeight="1" outlineLevel="5">
      <c r="A99" s="227">
        <v>1637</v>
      </c>
      <c r="B99" s="229">
        <v>2</v>
      </c>
      <c r="C99" s="228">
        <v>0</v>
      </c>
      <c r="D99" s="228">
        <v>0</v>
      </c>
      <c r="E99" s="230">
        <v>44</v>
      </c>
      <c r="F99" s="230" t="s">
        <v>370</v>
      </c>
      <c r="G99" s="242" t="s">
        <v>203</v>
      </c>
      <c r="H99" s="250"/>
      <c r="I99" s="246">
        <f t="shared" si="1"/>
        <v>43538</v>
      </c>
      <c r="J99" s="254">
        <v>18</v>
      </c>
      <c r="K99" s="262" t="s">
        <v>404</v>
      </c>
      <c r="L99" s="291"/>
      <c r="M99" s="275"/>
      <c r="N99" s="275"/>
      <c r="O99" s="290"/>
      <c r="P99" s="284"/>
      <c r="Q99" s="285"/>
      <c r="R99" s="286"/>
      <c r="S99" s="285"/>
      <c r="T99" s="285"/>
      <c r="U99" s="286"/>
      <c r="V99" s="285"/>
      <c r="W99" s="286"/>
      <c r="X99" s="285"/>
      <c r="Y99" s="286" t="s">
        <v>135</v>
      </c>
      <c r="Z99" s="286"/>
      <c r="AA99" s="286"/>
      <c r="AB99" s="286"/>
      <c r="AC99" s="286"/>
      <c r="AD99" s="286"/>
      <c r="AE99" s="286"/>
      <c r="AF99" s="286"/>
      <c r="AG99" s="294"/>
      <c r="AH99" s="278" t="s">
        <v>55</v>
      </c>
      <c r="AI99" s="278" t="s">
        <v>523</v>
      </c>
      <c r="AJ99" s="278" t="s">
        <v>524</v>
      </c>
    </row>
    <row r="100" spans="1:36" ht="72" customHeight="1" outlineLevel="5">
      <c r="A100" s="227">
        <v>1638</v>
      </c>
      <c r="B100" s="229">
        <v>2</v>
      </c>
      <c r="C100" s="228">
        <v>0</v>
      </c>
      <c r="D100" s="228">
        <v>0</v>
      </c>
      <c r="E100" s="230">
        <v>44</v>
      </c>
      <c r="F100" s="230" t="s">
        <v>371</v>
      </c>
      <c r="G100" s="242" t="s">
        <v>204</v>
      </c>
      <c r="H100" s="250"/>
      <c r="I100" s="246">
        <f t="shared" si="1"/>
        <v>43538</v>
      </c>
      <c r="J100" s="254">
        <v>18</v>
      </c>
      <c r="K100" s="262" t="s">
        <v>404</v>
      </c>
      <c r="L100" s="291"/>
      <c r="M100" s="275"/>
      <c r="N100" s="275"/>
      <c r="O100" s="290"/>
      <c r="P100" s="284"/>
      <c r="Q100" s="285"/>
      <c r="R100" s="286"/>
      <c r="S100" s="285"/>
      <c r="T100" s="285"/>
      <c r="U100" s="286"/>
      <c r="V100" s="285"/>
      <c r="W100" s="286"/>
      <c r="X100" s="285"/>
      <c r="Y100" s="286" t="s">
        <v>135</v>
      </c>
      <c r="Z100" s="286"/>
      <c r="AA100" s="286"/>
      <c r="AB100" s="286"/>
      <c r="AC100" s="286"/>
      <c r="AD100" s="286"/>
      <c r="AE100" s="286"/>
      <c r="AF100" s="286"/>
      <c r="AG100" s="294"/>
      <c r="AH100" s="278" t="s">
        <v>55</v>
      </c>
      <c r="AI100" s="278" t="s">
        <v>523</v>
      </c>
      <c r="AJ100" s="278" t="s">
        <v>524</v>
      </c>
    </row>
    <row r="101" spans="1:36" ht="71.25" customHeight="1" outlineLevel="5">
      <c r="A101" s="227">
        <v>1639</v>
      </c>
      <c r="B101" s="229">
        <v>2</v>
      </c>
      <c r="C101" s="228">
        <v>0</v>
      </c>
      <c r="D101" s="228">
        <v>0</v>
      </c>
      <c r="E101" s="230">
        <v>44</v>
      </c>
      <c r="F101" s="230" t="s">
        <v>372</v>
      </c>
      <c r="G101" s="242" t="s">
        <v>205</v>
      </c>
      <c r="H101" s="250"/>
      <c r="I101" s="246">
        <f t="shared" si="1"/>
        <v>43538</v>
      </c>
      <c r="J101" s="254">
        <v>18</v>
      </c>
      <c r="K101" s="262" t="s">
        <v>404</v>
      </c>
      <c r="L101" s="291"/>
      <c r="M101" s="275"/>
      <c r="N101" s="275"/>
      <c r="O101" s="290"/>
      <c r="P101" s="284"/>
      <c r="Q101" s="285"/>
      <c r="R101" s="286"/>
      <c r="S101" s="285"/>
      <c r="T101" s="285"/>
      <c r="U101" s="286"/>
      <c r="V101" s="285"/>
      <c r="W101" s="286"/>
      <c r="X101" s="285"/>
      <c r="Y101" s="286" t="s">
        <v>135</v>
      </c>
      <c r="Z101" s="286"/>
      <c r="AA101" s="286"/>
      <c r="AB101" s="286"/>
      <c r="AC101" s="286"/>
      <c r="AD101" s="286"/>
      <c r="AE101" s="286"/>
      <c r="AF101" s="286"/>
      <c r="AG101" s="294"/>
      <c r="AH101" s="278" t="s">
        <v>55</v>
      </c>
      <c r="AI101" s="278" t="s">
        <v>523</v>
      </c>
      <c r="AJ101" s="278" t="s">
        <v>524</v>
      </c>
    </row>
    <row r="102" spans="1:36" ht="15" customHeight="1" outlineLevel="4">
      <c r="A102" s="227">
        <v>1640</v>
      </c>
      <c r="B102" s="229">
        <v>2</v>
      </c>
      <c r="C102" s="228">
        <v>0</v>
      </c>
      <c r="D102" s="228">
        <v>0</v>
      </c>
      <c r="E102" s="229">
        <v>45</v>
      </c>
      <c r="F102" s="229">
        <v>0</v>
      </c>
      <c r="G102" s="242" t="s">
        <v>298</v>
      </c>
      <c r="H102" s="250"/>
      <c r="I102" s="246">
        <f t="shared" si="1"/>
        <v>43538</v>
      </c>
      <c r="J102" s="254">
        <v>18</v>
      </c>
      <c r="K102" s="262" t="s">
        <v>404</v>
      </c>
      <c r="L102" s="275"/>
      <c r="M102" s="275"/>
      <c r="N102" s="275"/>
      <c r="O102" s="290"/>
      <c r="P102" s="284"/>
      <c r="Q102" s="285"/>
      <c r="R102" s="286"/>
      <c r="S102" s="285"/>
      <c r="T102" s="285"/>
      <c r="U102" s="286"/>
      <c r="V102" s="285"/>
      <c r="W102" s="286"/>
      <c r="X102" s="285"/>
      <c r="Y102" s="286" t="s">
        <v>135</v>
      </c>
      <c r="Z102" s="286"/>
      <c r="AA102" s="286"/>
      <c r="AB102" s="286"/>
      <c r="AC102" s="286"/>
      <c r="AD102" s="286"/>
      <c r="AE102" s="286"/>
      <c r="AF102" s="286"/>
      <c r="AG102" s="294"/>
      <c r="AH102" s="278"/>
      <c r="AI102" s="278"/>
      <c r="AJ102" s="278"/>
    </row>
    <row r="103" spans="1:36" ht="36" customHeight="1" outlineLevel="5">
      <c r="A103" s="227">
        <v>1641</v>
      </c>
      <c r="B103" s="229">
        <v>2</v>
      </c>
      <c r="C103" s="228">
        <v>0</v>
      </c>
      <c r="D103" s="228">
        <v>0</v>
      </c>
      <c r="E103" s="229">
        <v>45</v>
      </c>
      <c r="F103" s="230">
        <v>1</v>
      </c>
      <c r="G103" s="242" t="s">
        <v>206</v>
      </c>
      <c r="H103" s="250"/>
      <c r="I103" s="246">
        <f t="shared" si="1"/>
        <v>43538</v>
      </c>
      <c r="J103" s="254">
        <v>18</v>
      </c>
      <c r="K103" s="262" t="s">
        <v>404</v>
      </c>
      <c r="L103" s="287"/>
      <c r="M103" s="275"/>
      <c r="N103" s="275"/>
      <c r="O103" s="290"/>
      <c r="P103" s="284"/>
      <c r="Q103" s="285"/>
      <c r="R103" s="286"/>
      <c r="S103" s="285"/>
      <c r="T103" s="285"/>
      <c r="U103" s="286"/>
      <c r="V103" s="285"/>
      <c r="W103" s="286"/>
      <c r="X103" s="285"/>
      <c r="Y103" s="286" t="s">
        <v>135</v>
      </c>
      <c r="Z103" s="286"/>
      <c r="AA103" s="286"/>
      <c r="AB103" s="286"/>
      <c r="AC103" s="286"/>
      <c r="AD103" s="286"/>
      <c r="AE103" s="286"/>
      <c r="AF103" s="286"/>
      <c r="AG103" s="294"/>
      <c r="AH103" s="278" t="s">
        <v>55</v>
      </c>
      <c r="AI103" s="278" t="s">
        <v>525</v>
      </c>
      <c r="AJ103" s="278" t="s">
        <v>514</v>
      </c>
    </row>
    <row r="104" spans="1:36" ht="24" customHeight="1" outlineLevel="5">
      <c r="A104" s="227">
        <v>1642</v>
      </c>
      <c r="B104" s="229">
        <v>2</v>
      </c>
      <c r="C104" s="228">
        <v>0</v>
      </c>
      <c r="D104" s="228">
        <v>0</v>
      </c>
      <c r="E104" s="229">
        <v>45</v>
      </c>
      <c r="F104" s="230" t="s">
        <v>311</v>
      </c>
      <c r="G104" s="242" t="s">
        <v>207</v>
      </c>
      <c r="H104" s="250"/>
      <c r="I104" s="246">
        <f t="shared" si="1"/>
        <v>43538</v>
      </c>
      <c r="J104" s="254">
        <v>18</v>
      </c>
      <c r="K104" s="262" t="s">
        <v>404</v>
      </c>
      <c r="L104" s="287"/>
      <c r="M104" s="275"/>
      <c r="N104" s="275"/>
      <c r="O104" s="290"/>
      <c r="P104" s="284"/>
      <c r="Q104" s="285"/>
      <c r="R104" s="286"/>
      <c r="S104" s="285"/>
      <c r="T104" s="285"/>
      <c r="U104" s="286"/>
      <c r="V104" s="285"/>
      <c r="W104" s="286"/>
      <c r="X104" s="285"/>
      <c r="Y104" s="286" t="s">
        <v>135</v>
      </c>
      <c r="Z104" s="286"/>
      <c r="AA104" s="286"/>
      <c r="AB104" s="286"/>
      <c r="AC104" s="286"/>
      <c r="AD104" s="286"/>
      <c r="AE104" s="286"/>
      <c r="AF104" s="286"/>
      <c r="AG104" s="294"/>
      <c r="AH104" s="278" t="s">
        <v>55</v>
      </c>
      <c r="AI104" s="278" t="s">
        <v>526</v>
      </c>
      <c r="AJ104" s="278" t="s">
        <v>514</v>
      </c>
    </row>
    <row r="105" spans="1:36" ht="24" customHeight="1" outlineLevel="5">
      <c r="A105" s="227">
        <v>1643</v>
      </c>
      <c r="B105" s="229">
        <v>2</v>
      </c>
      <c r="C105" s="228">
        <v>0</v>
      </c>
      <c r="D105" s="228">
        <v>0</v>
      </c>
      <c r="E105" s="229">
        <v>45</v>
      </c>
      <c r="F105" s="230" t="s">
        <v>312</v>
      </c>
      <c r="G105" s="242" t="s">
        <v>208</v>
      </c>
      <c r="H105" s="250"/>
      <c r="I105" s="246">
        <f t="shared" si="1"/>
        <v>43538</v>
      </c>
      <c r="J105" s="254">
        <v>18</v>
      </c>
      <c r="K105" s="262" t="s">
        <v>404</v>
      </c>
      <c r="L105" s="287"/>
      <c r="M105" s="275"/>
      <c r="N105" s="275"/>
      <c r="O105" s="290"/>
      <c r="P105" s="284"/>
      <c r="Q105" s="285"/>
      <c r="R105" s="286"/>
      <c r="S105" s="285"/>
      <c r="T105" s="285"/>
      <c r="U105" s="286"/>
      <c r="V105" s="285"/>
      <c r="W105" s="286"/>
      <c r="X105" s="285"/>
      <c r="Y105" s="286" t="s">
        <v>135</v>
      </c>
      <c r="Z105" s="286"/>
      <c r="AA105" s="286"/>
      <c r="AB105" s="286"/>
      <c r="AC105" s="286"/>
      <c r="AD105" s="286"/>
      <c r="AE105" s="286"/>
      <c r="AF105" s="286"/>
      <c r="AG105" s="294"/>
      <c r="AH105" s="278" t="s">
        <v>55</v>
      </c>
      <c r="AI105" s="278" t="s">
        <v>527</v>
      </c>
      <c r="AJ105" s="278" t="s">
        <v>514</v>
      </c>
    </row>
    <row r="106" spans="1:36" ht="24" customHeight="1" outlineLevel="5">
      <c r="A106" s="227">
        <v>1644</v>
      </c>
      <c r="B106" s="229">
        <v>2</v>
      </c>
      <c r="C106" s="228">
        <v>0</v>
      </c>
      <c r="D106" s="228">
        <v>0</v>
      </c>
      <c r="E106" s="229">
        <v>45</v>
      </c>
      <c r="F106" s="230" t="s">
        <v>316</v>
      </c>
      <c r="G106" s="242" t="s">
        <v>429</v>
      </c>
      <c r="H106" s="250"/>
      <c r="I106" s="246">
        <f t="shared" si="1"/>
        <v>43538</v>
      </c>
      <c r="J106" s="254">
        <v>18</v>
      </c>
      <c r="K106" s="262" t="s">
        <v>404</v>
      </c>
      <c r="L106" s="287"/>
      <c r="M106" s="275"/>
      <c r="N106" s="275"/>
      <c r="O106" s="290"/>
      <c r="P106" s="284"/>
      <c r="Q106" s="285"/>
      <c r="R106" s="286"/>
      <c r="S106" s="285"/>
      <c r="T106" s="285"/>
      <c r="U106" s="286"/>
      <c r="V106" s="285"/>
      <c r="W106" s="286"/>
      <c r="X106" s="285"/>
      <c r="Y106" s="286" t="s">
        <v>135</v>
      </c>
      <c r="Z106" s="286"/>
      <c r="AA106" s="286"/>
      <c r="AB106" s="286"/>
      <c r="AC106" s="286"/>
      <c r="AD106" s="286"/>
      <c r="AE106" s="286"/>
      <c r="AF106" s="286"/>
      <c r="AG106" s="294"/>
      <c r="AH106" s="278" t="s">
        <v>55</v>
      </c>
      <c r="AI106" s="278" t="s">
        <v>528</v>
      </c>
      <c r="AJ106" s="278" t="s">
        <v>514</v>
      </c>
    </row>
    <row r="107" spans="1:36" ht="24" customHeight="1" outlineLevel="5">
      <c r="A107" s="227">
        <v>1645</v>
      </c>
      <c r="B107" s="229">
        <v>2</v>
      </c>
      <c r="C107" s="228">
        <v>0</v>
      </c>
      <c r="D107" s="228">
        <v>0</v>
      </c>
      <c r="E107" s="229">
        <v>45</v>
      </c>
      <c r="F107" s="230" t="s">
        <v>313</v>
      </c>
      <c r="G107" s="242" t="s">
        <v>209</v>
      </c>
      <c r="H107" s="250"/>
      <c r="I107" s="246">
        <f t="shared" si="1"/>
        <v>43538</v>
      </c>
      <c r="J107" s="254">
        <v>18</v>
      </c>
      <c r="K107" s="262" t="s">
        <v>404</v>
      </c>
      <c r="L107" s="287"/>
      <c r="M107" s="275"/>
      <c r="N107" s="275"/>
      <c r="O107" s="290"/>
      <c r="P107" s="284"/>
      <c r="Q107" s="285"/>
      <c r="R107" s="286"/>
      <c r="S107" s="285"/>
      <c r="T107" s="285"/>
      <c r="U107" s="286"/>
      <c r="V107" s="285"/>
      <c r="W107" s="286"/>
      <c r="X107" s="285"/>
      <c r="Y107" s="286" t="s">
        <v>135</v>
      </c>
      <c r="Z107" s="286"/>
      <c r="AA107" s="286"/>
      <c r="AB107" s="286"/>
      <c r="AC107" s="286"/>
      <c r="AD107" s="286"/>
      <c r="AE107" s="286"/>
      <c r="AF107" s="286"/>
      <c r="AG107" s="294"/>
      <c r="AH107" s="278" t="s">
        <v>55</v>
      </c>
      <c r="AI107" s="278" t="s">
        <v>529</v>
      </c>
      <c r="AJ107" s="278" t="s">
        <v>514</v>
      </c>
    </row>
    <row r="108" spans="1:36" ht="41.25" customHeight="1" outlineLevel="5">
      <c r="A108" s="227">
        <v>1646</v>
      </c>
      <c r="B108" s="229">
        <v>2</v>
      </c>
      <c r="C108" s="228">
        <v>0</v>
      </c>
      <c r="D108" s="228">
        <v>0</v>
      </c>
      <c r="E108" s="229">
        <v>45</v>
      </c>
      <c r="F108" s="230" t="s">
        <v>329</v>
      </c>
      <c r="G108" s="242" t="s">
        <v>210</v>
      </c>
      <c r="H108" s="250"/>
      <c r="I108" s="246">
        <f t="shared" si="1"/>
        <v>43538</v>
      </c>
      <c r="J108" s="254">
        <v>18</v>
      </c>
      <c r="K108" s="262" t="s">
        <v>404</v>
      </c>
      <c r="L108" s="287"/>
      <c r="M108" s="275"/>
      <c r="N108" s="275"/>
      <c r="O108" s="290"/>
      <c r="P108" s="284"/>
      <c r="Q108" s="285"/>
      <c r="R108" s="286"/>
      <c r="S108" s="285"/>
      <c r="T108" s="285"/>
      <c r="U108" s="286"/>
      <c r="V108" s="285"/>
      <c r="W108" s="286"/>
      <c r="X108" s="285"/>
      <c r="Y108" s="286" t="s">
        <v>135</v>
      </c>
      <c r="Z108" s="286"/>
      <c r="AA108" s="286"/>
      <c r="AB108" s="286"/>
      <c r="AC108" s="286"/>
      <c r="AD108" s="286"/>
      <c r="AE108" s="286"/>
      <c r="AF108" s="286"/>
      <c r="AG108" s="280" t="s">
        <v>530</v>
      </c>
      <c r="AH108" s="278" t="s">
        <v>55</v>
      </c>
      <c r="AI108" s="278" t="s">
        <v>531</v>
      </c>
      <c r="AJ108" s="278" t="s">
        <v>514</v>
      </c>
    </row>
    <row r="109" spans="1:36" ht="38.25" customHeight="1" outlineLevel="5">
      <c r="A109" s="227">
        <v>1647</v>
      </c>
      <c r="B109" s="229">
        <v>2</v>
      </c>
      <c r="C109" s="228">
        <v>0</v>
      </c>
      <c r="D109" s="228">
        <v>0</v>
      </c>
      <c r="E109" s="229">
        <v>45</v>
      </c>
      <c r="F109" s="230" t="s">
        <v>330</v>
      </c>
      <c r="G109" s="242" t="s">
        <v>211</v>
      </c>
      <c r="H109" s="250"/>
      <c r="I109" s="246">
        <f t="shared" si="1"/>
        <v>43538</v>
      </c>
      <c r="J109" s="254">
        <v>18</v>
      </c>
      <c r="K109" s="262" t="s">
        <v>404</v>
      </c>
      <c r="L109" s="287"/>
      <c r="M109" s="275"/>
      <c r="N109" s="275"/>
      <c r="O109" s="290"/>
      <c r="P109" s="284"/>
      <c r="Q109" s="285"/>
      <c r="R109" s="286"/>
      <c r="S109" s="285"/>
      <c r="T109" s="285"/>
      <c r="U109" s="286"/>
      <c r="V109" s="285"/>
      <c r="W109" s="286"/>
      <c r="X109" s="285"/>
      <c r="Y109" s="286" t="s">
        <v>135</v>
      </c>
      <c r="Z109" s="286"/>
      <c r="AA109" s="286"/>
      <c r="AB109" s="286"/>
      <c r="AC109" s="286"/>
      <c r="AD109" s="286"/>
      <c r="AE109" s="286"/>
      <c r="AF109" s="286"/>
      <c r="AG109" s="294" t="s">
        <v>532</v>
      </c>
      <c r="AH109" s="278" t="s">
        <v>55</v>
      </c>
      <c r="AI109" s="278" t="s">
        <v>533</v>
      </c>
      <c r="AJ109" s="278" t="s">
        <v>514</v>
      </c>
    </row>
    <row r="110" spans="1:36" ht="39.75" customHeight="1" outlineLevel="5">
      <c r="A110" s="227">
        <v>1648</v>
      </c>
      <c r="B110" s="229">
        <v>2</v>
      </c>
      <c r="C110" s="228">
        <v>0</v>
      </c>
      <c r="D110" s="228">
        <v>0</v>
      </c>
      <c r="E110" s="229">
        <v>45</v>
      </c>
      <c r="F110" s="230" t="s">
        <v>353</v>
      </c>
      <c r="G110" s="242" t="s">
        <v>430</v>
      </c>
      <c r="H110" s="250"/>
      <c r="I110" s="246">
        <f t="shared" si="1"/>
        <v>43538</v>
      </c>
      <c r="J110" s="254">
        <v>18</v>
      </c>
      <c r="K110" s="262" t="s">
        <v>404</v>
      </c>
      <c r="L110" s="287"/>
      <c r="M110" s="275"/>
      <c r="N110" s="275"/>
      <c r="O110" s="290"/>
      <c r="P110" s="284"/>
      <c r="Q110" s="285"/>
      <c r="R110" s="286"/>
      <c r="S110" s="285"/>
      <c r="T110" s="285"/>
      <c r="U110" s="286"/>
      <c r="V110" s="285"/>
      <c r="W110" s="286"/>
      <c r="X110" s="285"/>
      <c r="Y110" s="286" t="s">
        <v>135</v>
      </c>
      <c r="Z110" s="286"/>
      <c r="AA110" s="286"/>
      <c r="AB110" s="286"/>
      <c r="AC110" s="286"/>
      <c r="AD110" s="286"/>
      <c r="AE110" s="286"/>
      <c r="AF110" s="286"/>
      <c r="AG110" s="294" t="s">
        <v>532</v>
      </c>
      <c r="AH110" s="278" t="s">
        <v>55</v>
      </c>
      <c r="AI110" s="278" t="s">
        <v>534</v>
      </c>
      <c r="AJ110" s="278" t="s">
        <v>514</v>
      </c>
    </row>
    <row r="111" spans="1:36" ht="48" customHeight="1" outlineLevel="5">
      <c r="A111" s="227">
        <v>1649</v>
      </c>
      <c r="B111" s="229">
        <v>2</v>
      </c>
      <c r="C111" s="228">
        <v>0</v>
      </c>
      <c r="D111" s="228">
        <v>0</v>
      </c>
      <c r="E111" s="229">
        <v>45</v>
      </c>
      <c r="F111" s="230" t="s">
        <v>354</v>
      </c>
      <c r="G111" s="242" t="s">
        <v>431</v>
      </c>
      <c r="H111" s="250"/>
      <c r="I111" s="246">
        <f t="shared" ref="I111:I174" si="2">DATE(YEAR($G$1), MONTH($G$1)+J111, DAY($G$1))</f>
        <v>43538</v>
      </c>
      <c r="J111" s="254">
        <v>18</v>
      </c>
      <c r="K111" s="262" t="s">
        <v>404</v>
      </c>
      <c r="L111" s="287"/>
      <c r="M111" s="275"/>
      <c r="N111" s="275"/>
      <c r="O111" s="290"/>
      <c r="P111" s="284"/>
      <c r="Q111" s="285"/>
      <c r="R111" s="286"/>
      <c r="S111" s="285"/>
      <c r="T111" s="285"/>
      <c r="U111" s="286"/>
      <c r="V111" s="285"/>
      <c r="W111" s="286"/>
      <c r="X111" s="285"/>
      <c r="Y111" s="286" t="s">
        <v>135</v>
      </c>
      <c r="Z111" s="286"/>
      <c r="AA111" s="286"/>
      <c r="AB111" s="286"/>
      <c r="AC111" s="286"/>
      <c r="AD111" s="286"/>
      <c r="AE111" s="286"/>
      <c r="AF111" s="286"/>
      <c r="AG111" s="306"/>
      <c r="AH111" s="278" t="s">
        <v>55</v>
      </c>
      <c r="AI111" s="278" t="s">
        <v>535</v>
      </c>
      <c r="AJ111" s="278" t="s">
        <v>514</v>
      </c>
    </row>
    <row r="112" spans="1:36" ht="48" customHeight="1" outlineLevel="5">
      <c r="A112" s="227">
        <v>1650</v>
      </c>
      <c r="B112" s="229">
        <v>2</v>
      </c>
      <c r="C112" s="228">
        <v>0</v>
      </c>
      <c r="D112" s="228">
        <v>0</v>
      </c>
      <c r="E112" s="229">
        <v>45</v>
      </c>
      <c r="F112" s="230" t="s">
        <v>373</v>
      </c>
      <c r="G112" s="242" t="s">
        <v>212</v>
      </c>
      <c r="H112" s="250"/>
      <c r="I112" s="246">
        <f t="shared" si="2"/>
        <v>43538</v>
      </c>
      <c r="J112" s="254">
        <v>18</v>
      </c>
      <c r="K112" s="262" t="s">
        <v>404</v>
      </c>
      <c r="L112" s="287"/>
      <c r="M112" s="275"/>
      <c r="N112" s="275"/>
      <c r="O112" s="290"/>
      <c r="P112" s="284"/>
      <c r="Q112" s="285"/>
      <c r="R112" s="286"/>
      <c r="S112" s="285"/>
      <c r="T112" s="285"/>
      <c r="U112" s="286"/>
      <c r="V112" s="285"/>
      <c r="W112" s="286"/>
      <c r="X112" s="285"/>
      <c r="Y112" s="286" t="s">
        <v>135</v>
      </c>
      <c r="Z112" s="286"/>
      <c r="AA112" s="286"/>
      <c r="AB112" s="286"/>
      <c r="AC112" s="286"/>
      <c r="AD112" s="286"/>
      <c r="AE112" s="286"/>
      <c r="AF112" s="286"/>
      <c r="AG112" s="300"/>
      <c r="AH112" s="278" t="s">
        <v>55</v>
      </c>
      <c r="AI112" s="278" t="s">
        <v>536</v>
      </c>
      <c r="AJ112" s="278" t="s">
        <v>514</v>
      </c>
    </row>
    <row r="113" spans="1:36" ht="24" customHeight="1" outlineLevel="5">
      <c r="A113" s="227">
        <v>1651</v>
      </c>
      <c r="B113" s="229">
        <v>2</v>
      </c>
      <c r="C113" s="228">
        <v>0</v>
      </c>
      <c r="D113" s="228">
        <v>0</v>
      </c>
      <c r="E113" s="229">
        <v>45</v>
      </c>
      <c r="F113" s="230" t="s">
        <v>373</v>
      </c>
      <c r="G113" s="242" t="s">
        <v>213</v>
      </c>
      <c r="H113" s="250"/>
      <c r="I113" s="246">
        <f t="shared" si="2"/>
        <v>43538</v>
      </c>
      <c r="J113" s="254">
        <v>18</v>
      </c>
      <c r="K113" s="262" t="s">
        <v>404</v>
      </c>
      <c r="L113" s="287"/>
      <c r="M113" s="275"/>
      <c r="N113" s="275"/>
      <c r="O113" s="290"/>
      <c r="P113" s="284"/>
      <c r="Q113" s="285"/>
      <c r="R113" s="286"/>
      <c r="S113" s="285"/>
      <c r="T113" s="285"/>
      <c r="U113" s="286"/>
      <c r="V113" s="285"/>
      <c r="W113" s="286"/>
      <c r="X113" s="285"/>
      <c r="Y113" s="286" t="s">
        <v>135</v>
      </c>
      <c r="Z113" s="286"/>
      <c r="AA113" s="286"/>
      <c r="AB113" s="286"/>
      <c r="AC113" s="286"/>
      <c r="AD113" s="286"/>
      <c r="AE113" s="286"/>
      <c r="AF113" s="286"/>
      <c r="AG113" s="300"/>
      <c r="AH113" s="278" t="s">
        <v>55</v>
      </c>
      <c r="AI113" s="278" t="s">
        <v>537</v>
      </c>
      <c r="AJ113" s="278" t="s">
        <v>514</v>
      </c>
    </row>
    <row r="114" spans="1:36" ht="48" customHeight="1" outlineLevel="5">
      <c r="A114" s="227">
        <v>1652</v>
      </c>
      <c r="B114" s="229">
        <v>2</v>
      </c>
      <c r="C114" s="228">
        <v>0</v>
      </c>
      <c r="D114" s="228">
        <v>0</v>
      </c>
      <c r="E114" s="229">
        <v>45</v>
      </c>
      <c r="F114" s="230" t="s">
        <v>374</v>
      </c>
      <c r="G114" s="242" t="s">
        <v>214</v>
      </c>
      <c r="H114" s="250"/>
      <c r="I114" s="246">
        <f t="shared" si="2"/>
        <v>43538</v>
      </c>
      <c r="J114" s="254">
        <v>18</v>
      </c>
      <c r="K114" s="262" t="s">
        <v>404</v>
      </c>
      <c r="L114" s="287"/>
      <c r="M114" s="275"/>
      <c r="N114" s="275"/>
      <c r="O114" s="290"/>
      <c r="P114" s="284"/>
      <c r="Q114" s="285"/>
      <c r="R114" s="286"/>
      <c r="S114" s="285"/>
      <c r="T114" s="285"/>
      <c r="U114" s="286"/>
      <c r="V114" s="285"/>
      <c r="W114" s="286"/>
      <c r="X114" s="285"/>
      <c r="Y114" s="286" t="s">
        <v>135</v>
      </c>
      <c r="Z114" s="286"/>
      <c r="AA114" s="286"/>
      <c r="AB114" s="286"/>
      <c r="AC114" s="286"/>
      <c r="AD114" s="286"/>
      <c r="AE114" s="286"/>
      <c r="AF114" s="286"/>
      <c r="AG114" s="295" t="s">
        <v>538</v>
      </c>
      <c r="AH114" s="278" t="s">
        <v>55</v>
      </c>
      <c r="AI114" s="278" t="s">
        <v>579</v>
      </c>
      <c r="AJ114" s="278" t="s">
        <v>514</v>
      </c>
    </row>
    <row r="115" spans="1:36" ht="24" customHeight="1" outlineLevel="5">
      <c r="A115" s="227">
        <v>1653</v>
      </c>
      <c r="B115" s="229">
        <v>2</v>
      </c>
      <c r="C115" s="228">
        <v>0</v>
      </c>
      <c r="D115" s="228">
        <v>0</v>
      </c>
      <c r="E115" s="229">
        <v>45</v>
      </c>
      <c r="F115" s="230" t="s">
        <v>375</v>
      </c>
      <c r="G115" s="242" t="s">
        <v>215</v>
      </c>
      <c r="H115" s="250"/>
      <c r="I115" s="246">
        <f t="shared" si="2"/>
        <v>43538</v>
      </c>
      <c r="J115" s="254">
        <v>18</v>
      </c>
      <c r="K115" s="262" t="s">
        <v>404</v>
      </c>
      <c r="L115" s="287"/>
      <c r="M115" s="275"/>
      <c r="N115" s="275"/>
      <c r="O115" s="290"/>
      <c r="P115" s="284"/>
      <c r="Q115" s="285"/>
      <c r="R115" s="286"/>
      <c r="S115" s="285"/>
      <c r="T115" s="285"/>
      <c r="U115" s="286"/>
      <c r="V115" s="285"/>
      <c r="W115" s="286"/>
      <c r="X115" s="285"/>
      <c r="Y115" s="286" t="s">
        <v>135</v>
      </c>
      <c r="Z115" s="286"/>
      <c r="AA115" s="286"/>
      <c r="AB115" s="286"/>
      <c r="AC115" s="286"/>
      <c r="AD115" s="286"/>
      <c r="AE115" s="286"/>
      <c r="AF115" s="286"/>
      <c r="AG115" s="278"/>
      <c r="AH115" s="278" t="s">
        <v>55</v>
      </c>
      <c r="AI115" s="278" t="s">
        <v>539</v>
      </c>
      <c r="AJ115" s="278" t="s">
        <v>514</v>
      </c>
    </row>
    <row r="116" spans="1:36" ht="36" customHeight="1" outlineLevel="5">
      <c r="A116" s="227">
        <v>1654</v>
      </c>
      <c r="B116" s="229">
        <v>2</v>
      </c>
      <c r="C116" s="228">
        <v>0</v>
      </c>
      <c r="D116" s="228">
        <v>0</v>
      </c>
      <c r="E116" s="229">
        <v>45</v>
      </c>
      <c r="F116" s="230">
        <v>2</v>
      </c>
      <c r="G116" s="242" t="s">
        <v>216</v>
      </c>
      <c r="H116" s="250"/>
      <c r="I116" s="246">
        <f t="shared" si="2"/>
        <v>43538</v>
      </c>
      <c r="J116" s="254">
        <v>18</v>
      </c>
      <c r="K116" s="262" t="s">
        <v>404</v>
      </c>
      <c r="L116" s="287"/>
      <c r="M116" s="275"/>
      <c r="N116" s="275"/>
      <c r="O116" s="290"/>
      <c r="P116" s="284"/>
      <c r="Q116" s="285"/>
      <c r="R116" s="286"/>
      <c r="S116" s="285"/>
      <c r="T116" s="285"/>
      <c r="U116" s="286"/>
      <c r="V116" s="285"/>
      <c r="W116" s="286"/>
      <c r="X116" s="285"/>
      <c r="Y116" s="286" t="s">
        <v>135</v>
      </c>
      <c r="Z116" s="286"/>
      <c r="AA116" s="286"/>
      <c r="AB116" s="286"/>
      <c r="AC116" s="286"/>
      <c r="AD116" s="286"/>
      <c r="AE116" s="286"/>
      <c r="AF116" s="286"/>
      <c r="AG116" s="299"/>
      <c r="AH116" s="278" t="s">
        <v>55</v>
      </c>
      <c r="AI116" s="278" t="s">
        <v>540</v>
      </c>
      <c r="AJ116" s="278" t="s">
        <v>514</v>
      </c>
    </row>
    <row r="117" spans="1:36" ht="42" customHeight="1" outlineLevel="5">
      <c r="A117" s="227">
        <v>1655</v>
      </c>
      <c r="B117" s="229">
        <v>2</v>
      </c>
      <c r="C117" s="228">
        <v>0</v>
      </c>
      <c r="D117" s="228">
        <v>0</v>
      </c>
      <c r="E117" s="229">
        <v>45</v>
      </c>
      <c r="F117" s="230" t="s">
        <v>311</v>
      </c>
      <c r="G117" s="242" t="s">
        <v>207</v>
      </c>
      <c r="H117" s="250"/>
      <c r="I117" s="246">
        <f t="shared" si="2"/>
        <v>43538</v>
      </c>
      <c r="J117" s="254">
        <v>18</v>
      </c>
      <c r="K117" s="262" t="s">
        <v>404</v>
      </c>
      <c r="L117" s="287"/>
      <c r="M117" s="275"/>
      <c r="N117" s="275"/>
      <c r="O117" s="290"/>
      <c r="P117" s="284"/>
      <c r="Q117" s="285"/>
      <c r="R117" s="286"/>
      <c r="S117" s="285"/>
      <c r="T117" s="285"/>
      <c r="U117" s="286"/>
      <c r="V117" s="285"/>
      <c r="W117" s="286"/>
      <c r="X117" s="285"/>
      <c r="Y117" s="286" t="s">
        <v>135</v>
      </c>
      <c r="Z117" s="286"/>
      <c r="AA117" s="286"/>
      <c r="AB117" s="286"/>
      <c r="AC117" s="286"/>
      <c r="AD117" s="286"/>
      <c r="AE117" s="286"/>
      <c r="AF117" s="286"/>
      <c r="AG117" s="307"/>
      <c r="AH117" s="278" t="s">
        <v>55</v>
      </c>
      <c r="AI117" s="278" t="s">
        <v>541</v>
      </c>
      <c r="AJ117" s="278" t="s">
        <v>514</v>
      </c>
    </row>
    <row r="118" spans="1:36" ht="37.5" customHeight="1" outlineLevel="5">
      <c r="A118" s="227">
        <v>1656</v>
      </c>
      <c r="B118" s="229">
        <v>2</v>
      </c>
      <c r="C118" s="228">
        <v>0</v>
      </c>
      <c r="D118" s="228">
        <v>0</v>
      </c>
      <c r="E118" s="229">
        <v>45</v>
      </c>
      <c r="F118" s="230" t="s">
        <v>315</v>
      </c>
      <c r="G118" s="242" t="s">
        <v>432</v>
      </c>
      <c r="H118" s="250"/>
      <c r="I118" s="246">
        <f t="shared" si="2"/>
        <v>43538</v>
      </c>
      <c r="J118" s="254">
        <v>18</v>
      </c>
      <c r="K118" s="262" t="s">
        <v>404</v>
      </c>
      <c r="L118" s="287"/>
      <c r="M118" s="275"/>
      <c r="N118" s="275"/>
      <c r="O118" s="290"/>
      <c r="P118" s="284"/>
      <c r="Q118" s="285"/>
      <c r="R118" s="286"/>
      <c r="S118" s="285"/>
      <c r="T118" s="285"/>
      <c r="U118" s="286"/>
      <c r="V118" s="285"/>
      <c r="W118" s="286"/>
      <c r="X118" s="285"/>
      <c r="Y118" s="286" t="s">
        <v>135</v>
      </c>
      <c r="Z118" s="286"/>
      <c r="AA118" s="286"/>
      <c r="AB118" s="286"/>
      <c r="AC118" s="286"/>
      <c r="AD118" s="286"/>
      <c r="AE118" s="286"/>
      <c r="AF118" s="286"/>
      <c r="AG118" s="299"/>
      <c r="AH118" s="278" t="s">
        <v>55</v>
      </c>
      <c r="AI118" s="278" t="s">
        <v>542</v>
      </c>
      <c r="AJ118" s="278" t="s">
        <v>514</v>
      </c>
    </row>
    <row r="119" spans="1:36" ht="39" customHeight="1" outlineLevel="5">
      <c r="A119" s="227">
        <v>1657</v>
      </c>
      <c r="B119" s="229">
        <v>2</v>
      </c>
      <c r="C119" s="228">
        <v>0</v>
      </c>
      <c r="D119" s="228">
        <v>0</v>
      </c>
      <c r="E119" s="229">
        <v>45</v>
      </c>
      <c r="F119" s="230" t="s">
        <v>331</v>
      </c>
      <c r="G119" s="242" t="s">
        <v>217</v>
      </c>
      <c r="H119" s="250"/>
      <c r="I119" s="246">
        <f t="shared" si="2"/>
        <v>43538</v>
      </c>
      <c r="J119" s="254">
        <v>18</v>
      </c>
      <c r="K119" s="262" t="s">
        <v>404</v>
      </c>
      <c r="L119" s="287"/>
      <c r="M119" s="275"/>
      <c r="N119" s="275"/>
      <c r="O119" s="290"/>
      <c r="P119" s="284"/>
      <c r="Q119" s="285"/>
      <c r="R119" s="286"/>
      <c r="S119" s="285"/>
      <c r="T119" s="285"/>
      <c r="U119" s="286"/>
      <c r="V119" s="285"/>
      <c r="W119" s="286"/>
      <c r="X119" s="285"/>
      <c r="Y119" s="286" t="s">
        <v>135</v>
      </c>
      <c r="Z119" s="286"/>
      <c r="AA119" s="286"/>
      <c r="AB119" s="286"/>
      <c r="AC119" s="286"/>
      <c r="AD119" s="286"/>
      <c r="AE119" s="286"/>
      <c r="AF119" s="286"/>
      <c r="AG119" s="299"/>
      <c r="AH119" s="278" t="s">
        <v>55</v>
      </c>
      <c r="AI119" s="278" t="s">
        <v>543</v>
      </c>
      <c r="AJ119" s="278" t="s">
        <v>514</v>
      </c>
    </row>
    <row r="120" spans="1:36" ht="44.25" customHeight="1" outlineLevel="5">
      <c r="A120" s="227">
        <v>1658</v>
      </c>
      <c r="B120" s="229">
        <v>2</v>
      </c>
      <c r="C120" s="228">
        <v>0</v>
      </c>
      <c r="D120" s="228">
        <v>0</v>
      </c>
      <c r="E120" s="229">
        <v>45</v>
      </c>
      <c r="F120" s="230" t="s">
        <v>332</v>
      </c>
      <c r="G120" s="242" t="s">
        <v>218</v>
      </c>
      <c r="H120" s="250"/>
      <c r="I120" s="246">
        <f t="shared" si="2"/>
        <v>43538</v>
      </c>
      <c r="J120" s="254">
        <v>18</v>
      </c>
      <c r="K120" s="262" t="s">
        <v>404</v>
      </c>
      <c r="L120" s="287"/>
      <c r="M120" s="275"/>
      <c r="N120" s="275"/>
      <c r="O120" s="290"/>
      <c r="P120" s="284"/>
      <c r="Q120" s="285"/>
      <c r="R120" s="286"/>
      <c r="S120" s="285"/>
      <c r="T120" s="285"/>
      <c r="U120" s="286"/>
      <c r="V120" s="285"/>
      <c r="W120" s="286"/>
      <c r="X120" s="285"/>
      <c r="Y120" s="286" t="s">
        <v>135</v>
      </c>
      <c r="Z120" s="286"/>
      <c r="AA120" s="286"/>
      <c r="AB120" s="286"/>
      <c r="AC120" s="286"/>
      <c r="AD120" s="286"/>
      <c r="AE120" s="286"/>
      <c r="AF120" s="286"/>
      <c r="AG120" s="299"/>
      <c r="AH120" s="278" t="s">
        <v>55</v>
      </c>
      <c r="AI120" s="278" t="s">
        <v>542</v>
      </c>
      <c r="AJ120" s="278" t="s">
        <v>514</v>
      </c>
    </row>
    <row r="121" spans="1:36" ht="39" customHeight="1" outlineLevel="5">
      <c r="A121" s="227">
        <v>1659</v>
      </c>
      <c r="B121" s="229">
        <v>2</v>
      </c>
      <c r="C121" s="228">
        <v>0</v>
      </c>
      <c r="D121" s="228">
        <v>0</v>
      </c>
      <c r="E121" s="229">
        <v>45</v>
      </c>
      <c r="F121" s="230" t="s">
        <v>333</v>
      </c>
      <c r="G121" s="242" t="s">
        <v>219</v>
      </c>
      <c r="H121" s="250"/>
      <c r="I121" s="246">
        <f t="shared" si="2"/>
        <v>43538</v>
      </c>
      <c r="J121" s="254">
        <v>18</v>
      </c>
      <c r="K121" s="262" t="s">
        <v>404</v>
      </c>
      <c r="L121" s="287"/>
      <c r="M121" s="275"/>
      <c r="N121" s="275"/>
      <c r="O121" s="290"/>
      <c r="P121" s="284"/>
      <c r="Q121" s="285"/>
      <c r="R121" s="286"/>
      <c r="S121" s="285"/>
      <c r="T121" s="285"/>
      <c r="U121" s="286"/>
      <c r="V121" s="285"/>
      <c r="W121" s="286"/>
      <c r="X121" s="285"/>
      <c r="Y121" s="286" t="s">
        <v>135</v>
      </c>
      <c r="Z121" s="286"/>
      <c r="AA121" s="286"/>
      <c r="AB121" s="286"/>
      <c r="AC121" s="286"/>
      <c r="AD121" s="286"/>
      <c r="AE121" s="286"/>
      <c r="AF121" s="286"/>
      <c r="AG121" s="299"/>
      <c r="AH121" s="278" t="s">
        <v>55</v>
      </c>
      <c r="AI121" s="278" t="s">
        <v>542</v>
      </c>
      <c r="AJ121" s="278" t="s">
        <v>514</v>
      </c>
    </row>
    <row r="122" spans="1:36" ht="43.5" customHeight="1" outlineLevel="5">
      <c r="A122" s="227">
        <v>1660</v>
      </c>
      <c r="B122" s="229">
        <v>2</v>
      </c>
      <c r="C122" s="228">
        <v>0</v>
      </c>
      <c r="D122" s="228">
        <v>0</v>
      </c>
      <c r="E122" s="229">
        <v>45</v>
      </c>
      <c r="F122" s="230" t="s">
        <v>335</v>
      </c>
      <c r="G122" s="242" t="s">
        <v>220</v>
      </c>
      <c r="H122" s="250"/>
      <c r="I122" s="246">
        <f t="shared" si="2"/>
        <v>43538</v>
      </c>
      <c r="J122" s="254">
        <v>18</v>
      </c>
      <c r="K122" s="262" t="s">
        <v>404</v>
      </c>
      <c r="L122" s="287"/>
      <c r="M122" s="275"/>
      <c r="N122" s="275"/>
      <c r="O122" s="290"/>
      <c r="P122" s="284"/>
      <c r="Q122" s="285"/>
      <c r="R122" s="286"/>
      <c r="S122" s="285"/>
      <c r="T122" s="285"/>
      <c r="U122" s="286"/>
      <c r="V122" s="285"/>
      <c r="W122" s="286"/>
      <c r="X122" s="285"/>
      <c r="Y122" s="286" t="s">
        <v>135</v>
      </c>
      <c r="Z122" s="286"/>
      <c r="AA122" s="286"/>
      <c r="AB122" s="286"/>
      <c r="AC122" s="286"/>
      <c r="AD122" s="286"/>
      <c r="AE122" s="286"/>
      <c r="AF122" s="286"/>
      <c r="AG122" s="299"/>
      <c r="AH122" s="278" t="s">
        <v>55</v>
      </c>
      <c r="AI122" s="278" t="s">
        <v>542</v>
      </c>
      <c r="AJ122" s="278" t="s">
        <v>514</v>
      </c>
    </row>
    <row r="123" spans="1:36" ht="45.75" customHeight="1" outlineLevel="5">
      <c r="A123" s="227">
        <v>1661</v>
      </c>
      <c r="B123" s="229">
        <v>2</v>
      </c>
      <c r="C123" s="228">
        <v>0</v>
      </c>
      <c r="D123" s="228">
        <v>0</v>
      </c>
      <c r="E123" s="229">
        <v>45</v>
      </c>
      <c r="F123" s="230" t="s">
        <v>337</v>
      </c>
      <c r="G123" s="242" t="s">
        <v>221</v>
      </c>
      <c r="H123" s="250"/>
      <c r="I123" s="246">
        <f t="shared" si="2"/>
        <v>43538</v>
      </c>
      <c r="J123" s="254">
        <v>18</v>
      </c>
      <c r="K123" s="262" t="s">
        <v>404</v>
      </c>
      <c r="L123" s="287"/>
      <c r="M123" s="275"/>
      <c r="N123" s="275"/>
      <c r="O123" s="290"/>
      <c r="P123" s="284"/>
      <c r="Q123" s="285"/>
      <c r="R123" s="286"/>
      <c r="S123" s="285"/>
      <c r="T123" s="285"/>
      <c r="U123" s="286"/>
      <c r="V123" s="285"/>
      <c r="W123" s="286"/>
      <c r="X123" s="285"/>
      <c r="Y123" s="286" t="s">
        <v>135</v>
      </c>
      <c r="Z123" s="286"/>
      <c r="AA123" s="286"/>
      <c r="AB123" s="286"/>
      <c r="AC123" s="286"/>
      <c r="AD123" s="286"/>
      <c r="AE123" s="286"/>
      <c r="AF123" s="286"/>
      <c r="AG123" s="299"/>
      <c r="AH123" s="278" t="s">
        <v>55</v>
      </c>
      <c r="AI123" s="278" t="s">
        <v>542</v>
      </c>
      <c r="AJ123" s="278" t="s">
        <v>514</v>
      </c>
    </row>
    <row r="124" spans="1:36" ht="48" customHeight="1" outlineLevel="5">
      <c r="A124" s="227">
        <v>1662</v>
      </c>
      <c r="B124" s="229">
        <v>2</v>
      </c>
      <c r="C124" s="228">
        <v>0</v>
      </c>
      <c r="D124" s="228">
        <v>0</v>
      </c>
      <c r="E124" s="229">
        <v>45</v>
      </c>
      <c r="F124" s="230" t="s">
        <v>338</v>
      </c>
      <c r="G124" s="242" t="s">
        <v>222</v>
      </c>
      <c r="H124" s="250"/>
      <c r="I124" s="246">
        <f t="shared" si="2"/>
        <v>43538</v>
      </c>
      <c r="J124" s="254">
        <v>18</v>
      </c>
      <c r="K124" s="262" t="s">
        <v>404</v>
      </c>
      <c r="L124" s="287"/>
      <c r="M124" s="275"/>
      <c r="N124" s="275"/>
      <c r="O124" s="290"/>
      <c r="P124" s="284"/>
      <c r="Q124" s="285"/>
      <c r="R124" s="286"/>
      <c r="S124" s="285"/>
      <c r="T124" s="285"/>
      <c r="U124" s="286"/>
      <c r="V124" s="285"/>
      <c r="W124" s="286"/>
      <c r="X124" s="285"/>
      <c r="Y124" s="286" t="s">
        <v>135</v>
      </c>
      <c r="Z124" s="286"/>
      <c r="AA124" s="286"/>
      <c r="AB124" s="286"/>
      <c r="AC124" s="286"/>
      <c r="AD124" s="286"/>
      <c r="AE124" s="286"/>
      <c r="AF124" s="286"/>
      <c r="AG124" s="299"/>
      <c r="AH124" s="278" t="s">
        <v>55</v>
      </c>
      <c r="AI124" s="278" t="s">
        <v>542</v>
      </c>
      <c r="AJ124" s="278" t="s">
        <v>514</v>
      </c>
    </row>
    <row r="125" spans="1:36" ht="48" customHeight="1" outlineLevel="5">
      <c r="A125" s="227">
        <v>1663</v>
      </c>
      <c r="B125" s="229">
        <v>2</v>
      </c>
      <c r="C125" s="228">
        <v>0</v>
      </c>
      <c r="D125" s="228">
        <v>0</v>
      </c>
      <c r="E125" s="229">
        <v>45</v>
      </c>
      <c r="F125" s="230" t="s">
        <v>339</v>
      </c>
      <c r="G125" s="242" t="s">
        <v>223</v>
      </c>
      <c r="H125" s="250"/>
      <c r="I125" s="246">
        <f t="shared" si="2"/>
        <v>43538</v>
      </c>
      <c r="J125" s="254">
        <v>18</v>
      </c>
      <c r="K125" s="262" t="s">
        <v>404</v>
      </c>
      <c r="L125" s="287"/>
      <c r="M125" s="275"/>
      <c r="N125" s="275"/>
      <c r="O125" s="290"/>
      <c r="P125" s="284"/>
      <c r="Q125" s="285"/>
      <c r="R125" s="286"/>
      <c r="S125" s="285"/>
      <c r="T125" s="285"/>
      <c r="U125" s="286"/>
      <c r="V125" s="285"/>
      <c r="W125" s="286"/>
      <c r="X125" s="285"/>
      <c r="Y125" s="286" t="s">
        <v>135</v>
      </c>
      <c r="Z125" s="286"/>
      <c r="AA125" s="286"/>
      <c r="AB125" s="286"/>
      <c r="AC125" s="286"/>
      <c r="AD125" s="286"/>
      <c r="AE125" s="286"/>
      <c r="AF125" s="286"/>
      <c r="AG125" s="299"/>
      <c r="AH125" s="278" t="s">
        <v>55</v>
      </c>
      <c r="AI125" s="278" t="s">
        <v>542</v>
      </c>
      <c r="AJ125" s="278" t="s">
        <v>514</v>
      </c>
    </row>
    <row r="126" spans="1:36" ht="48" customHeight="1" outlineLevel="5">
      <c r="A126" s="227">
        <v>1664</v>
      </c>
      <c r="B126" s="229">
        <v>2</v>
      </c>
      <c r="C126" s="228">
        <v>0</v>
      </c>
      <c r="D126" s="228">
        <v>0</v>
      </c>
      <c r="E126" s="229">
        <v>45</v>
      </c>
      <c r="F126" s="230">
        <v>3</v>
      </c>
      <c r="G126" s="242" t="s">
        <v>224</v>
      </c>
      <c r="H126" s="250"/>
      <c r="I126" s="246">
        <f t="shared" si="2"/>
        <v>43538</v>
      </c>
      <c r="J126" s="254">
        <v>18</v>
      </c>
      <c r="K126" s="262" t="s">
        <v>404</v>
      </c>
      <c r="L126" s="287" t="s">
        <v>402</v>
      </c>
      <c r="M126" s="275"/>
      <c r="N126" s="275"/>
      <c r="O126" s="290"/>
      <c r="P126" s="284"/>
      <c r="Q126" s="285"/>
      <c r="R126" s="286"/>
      <c r="S126" s="285"/>
      <c r="T126" s="285"/>
      <c r="U126" s="286"/>
      <c r="V126" s="285"/>
      <c r="W126" s="286"/>
      <c r="X126" s="285"/>
      <c r="Y126" s="286" t="s">
        <v>135</v>
      </c>
      <c r="Z126" s="286"/>
      <c r="AA126" s="286"/>
      <c r="AB126" s="286"/>
      <c r="AC126" s="286"/>
      <c r="AD126" s="286"/>
      <c r="AE126" s="286"/>
      <c r="AF126" s="286"/>
      <c r="AG126" s="306"/>
      <c r="AH126" s="278" t="s">
        <v>55</v>
      </c>
      <c r="AI126" s="278" t="s">
        <v>544</v>
      </c>
      <c r="AJ126" s="278" t="s">
        <v>514</v>
      </c>
    </row>
    <row r="127" spans="1:36" ht="24" customHeight="1" outlineLevel="5">
      <c r="A127" s="227">
        <v>1665</v>
      </c>
      <c r="B127" s="229">
        <v>2</v>
      </c>
      <c r="C127" s="228">
        <v>0</v>
      </c>
      <c r="D127" s="228">
        <v>0</v>
      </c>
      <c r="E127" s="229">
        <v>45</v>
      </c>
      <c r="F127" s="230">
        <v>4</v>
      </c>
      <c r="G127" s="242" t="s">
        <v>225</v>
      </c>
      <c r="H127" s="250"/>
      <c r="I127" s="246">
        <f t="shared" si="2"/>
        <v>43538</v>
      </c>
      <c r="J127" s="254">
        <v>18</v>
      </c>
      <c r="K127" s="262" t="s">
        <v>404</v>
      </c>
      <c r="L127" s="287"/>
      <c r="M127" s="275"/>
      <c r="N127" s="289"/>
      <c r="O127" s="290"/>
      <c r="P127" s="284"/>
      <c r="Q127" s="285"/>
      <c r="R127" s="286"/>
      <c r="S127" s="285"/>
      <c r="T127" s="285"/>
      <c r="U127" s="286"/>
      <c r="V127" s="285"/>
      <c r="W127" s="286"/>
      <c r="X127" s="285"/>
      <c r="Y127" s="286" t="s">
        <v>135</v>
      </c>
      <c r="Z127" s="286"/>
      <c r="AA127" s="286"/>
      <c r="AB127" s="286"/>
      <c r="AC127" s="286"/>
      <c r="AD127" s="286"/>
      <c r="AE127" s="286"/>
      <c r="AF127" s="286"/>
      <c r="AG127" s="299"/>
      <c r="AH127" s="278" t="s">
        <v>55</v>
      </c>
      <c r="AI127" s="278" t="s">
        <v>545</v>
      </c>
      <c r="AJ127" s="278" t="s">
        <v>514</v>
      </c>
    </row>
    <row r="128" spans="1:36" ht="24" customHeight="1" outlineLevel="5">
      <c r="A128" s="227">
        <v>1666</v>
      </c>
      <c r="B128" s="229">
        <v>2</v>
      </c>
      <c r="C128" s="228">
        <v>0</v>
      </c>
      <c r="D128" s="228">
        <v>0</v>
      </c>
      <c r="E128" s="229">
        <v>45</v>
      </c>
      <c r="F128" s="230" t="s">
        <v>317</v>
      </c>
      <c r="G128" s="242" t="s">
        <v>226</v>
      </c>
      <c r="H128" s="250"/>
      <c r="I128" s="246">
        <f t="shared" si="2"/>
        <v>43538</v>
      </c>
      <c r="J128" s="254">
        <v>18</v>
      </c>
      <c r="K128" s="262" t="s">
        <v>404</v>
      </c>
      <c r="L128" s="287"/>
      <c r="M128" s="275"/>
      <c r="N128" s="289"/>
      <c r="O128" s="290"/>
      <c r="P128" s="284"/>
      <c r="Q128" s="285"/>
      <c r="R128" s="286"/>
      <c r="S128" s="285"/>
      <c r="T128" s="285"/>
      <c r="U128" s="286"/>
      <c r="V128" s="285"/>
      <c r="W128" s="286"/>
      <c r="X128" s="285"/>
      <c r="Y128" s="286" t="s">
        <v>135</v>
      </c>
      <c r="Z128" s="286"/>
      <c r="AA128" s="286"/>
      <c r="AB128" s="286"/>
      <c r="AC128" s="286"/>
      <c r="AD128" s="286"/>
      <c r="AE128" s="286"/>
      <c r="AF128" s="286"/>
      <c r="AG128" s="299"/>
      <c r="AH128" s="278" t="s">
        <v>55</v>
      </c>
      <c r="AI128" s="278" t="s">
        <v>545</v>
      </c>
      <c r="AJ128" s="278" t="s">
        <v>514</v>
      </c>
    </row>
    <row r="129" spans="1:36" ht="22.15" customHeight="1" outlineLevel="5">
      <c r="A129" s="227">
        <v>1667</v>
      </c>
      <c r="B129" s="229">
        <v>2</v>
      </c>
      <c r="C129" s="228">
        <v>0</v>
      </c>
      <c r="D129" s="228">
        <v>0</v>
      </c>
      <c r="E129" s="229">
        <v>45</v>
      </c>
      <c r="F129" s="230" t="s">
        <v>318</v>
      </c>
      <c r="G129" s="242" t="s">
        <v>227</v>
      </c>
      <c r="H129" s="250"/>
      <c r="I129" s="246">
        <f t="shared" si="2"/>
        <v>43538</v>
      </c>
      <c r="J129" s="254">
        <v>18</v>
      </c>
      <c r="K129" s="262" t="s">
        <v>404</v>
      </c>
      <c r="L129" s="287"/>
      <c r="M129" s="275"/>
      <c r="N129" s="289"/>
      <c r="O129" s="290"/>
      <c r="P129" s="284"/>
      <c r="Q129" s="285"/>
      <c r="R129" s="286"/>
      <c r="S129" s="285"/>
      <c r="T129" s="285"/>
      <c r="U129" s="286"/>
      <c r="V129" s="285"/>
      <c r="W129" s="286"/>
      <c r="X129" s="285"/>
      <c r="Y129" s="286" t="s">
        <v>135</v>
      </c>
      <c r="Z129" s="286"/>
      <c r="AA129" s="286"/>
      <c r="AB129" s="286"/>
      <c r="AC129" s="286"/>
      <c r="AD129" s="286"/>
      <c r="AE129" s="286"/>
      <c r="AF129" s="286"/>
      <c r="AG129" s="299"/>
      <c r="AH129" s="278" t="s">
        <v>55</v>
      </c>
      <c r="AI129" s="278" t="s">
        <v>526</v>
      </c>
      <c r="AJ129" s="278" t="s">
        <v>514</v>
      </c>
    </row>
    <row r="130" spans="1:36" ht="22.15" customHeight="1" outlineLevel="5">
      <c r="A130" s="227">
        <v>1668</v>
      </c>
      <c r="B130" s="229">
        <v>2</v>
      </c>
      <c r="C130" s="228">
        <v>0</v>
      </c>
      <c r="D130" s="228">
        <v>0</v>
      </c>
      <c r="E130" s="229">
        <v>45</v>
      </c>
      <c r="F130" s="230" t="s">
        <v>319</v>
      </c>
      <c r="G130" s="242" t="s">
        <v>228</v>
      </c>
      <c r="H130" s="250"/>
      <c r="I130" s="246">
        <f t="shared" si="2"/>
        <v>43538</v>
      </c>
      <c r="J130" s="254">
        <v>18</v>
      </c>
      <c r="K130" s="262" t="s">
        <v>404</v>
      </c>
      <c r="L130" s="287"/>
      <c r="M130" s="275"/>
      <c r="N130" s="289"/>
      <c r="O130" s="290"/>
      <c r="P130" s="284"/>
      <c r="Q130" s="285"/>
      <c r="R130" s="286"/>
      <c r="S130" s="285"/>
      <c r="T130" s="285"/>
      <c r="U130" s="286"/>
      <c r="V130" s="285"/>
      <c r="W130" s="286"/>
      <c r="X130" s="285"/>
      <c r="Y130" s="286" t="s">
        <v>135</v>
      </c>
      <c r="Z130" s="286"/>
      <c r="AA130" s="286"/>
      <c r="AB130" s="286"/>
      <c r="AC130" s="286"/>
      <c r="AD130" s="286"/>
      <c r="AE130" s="286"/>
      <c r="AF130" s="286"/>
      <c r="AG130" s="299"/>
      <c r="AH130" s="278" t="s">
        <v>55</v>
      </c>
      <c r="AI130" s="278" t="s">
        <v>545</v>
      </c>
      <c r="AJ130" s="278" t="s">
        <v>514</v>
      </c>
    </row>
    <row r="131" spans="1:36" ht="24" customHeight="1" outlineLevel="5">
      <c r="A131" s="227">
        <v>1669</v>
      </c>
      <c r="B131" s="229">
        <v>2</v>
      </c>
      <c r="C131" s="228">
        <v>0</v>
      </c>
      <c r="D131" s="228">
        <v>0</v>
      </c>
      <c r="E131" s="229">
        <v>45</v>
      </c>
      <c r="F131" s="230" t="s">
        <v>334</v>
      </c>
      <c r="G131" s="242" t="s">
        <v>433</v>
      </c>
      <c r="H131" s="250"/>
      <c r="I131" s="246">
        <f t="shared" si="2"/>
        <v>43538</v>
      </c>
      <c r="J131" s="254">
        <v>18</v>
      </c>
      <c r="K131" s="262" t="s">
        <v>404</v>
      </c>
      <c r="L131" s="287"/>
      <c r="M131" s="275"/>
      <c r="N131" s="289"/>
      <c r="O131" s="290"/>
      <c r="P131" s="284"/>
      <c r="Q131" s="285"/>
      <c r="R131" s="286"/>
      <c r="S131" s="285"/>
      <c r="T131" s="285"/>
      <c r="U131" s="286"/>
      <c r="V131" s="285"/>
      <c r="W131" s="286"/>
      <c r="X131" s="285"/>
      <c r="Y131" s="286" t="s">
        <v>135</v>
      </c>
      <c r="Z131" s="286"/>
      <c r="AA131" s="286"/>
      <c r="AB131" s="286"/>
      <c r="AC131" s="286"/>
      <c r="AD131" s="286"/>
      <c r="AE131" s="286"/>
      <c r="AF131" s="286"/>
      <c r="AG131" s="299"/>
      <c r="AH131" s="278" t="s">
        <v>55</v>
      </c>
      <c r="AI131" s="278" t="s">
        <v>545</v>
      </c>
      <c r="AJ131" s="278" t="s">
        <v>514</v>
      </c>
    </row>
    <row r="132" spans="1:36" ht="24" customHeight="1" outlineLevel="5">
      <c r="A132" s="227">
        <v>1670</v>
      </c>
      <c r="B132" s="229">
        <v>2</v>
      </c>
      <c r="C132" s="228">
        <v>0</v>
      </c>
      <c r="D132" s="228">
        <v>0</v>
      </c>
      <c r="E132" s="229">
        <v>45</v>
      </c>
      <c r="F132" s="230" t="s">
        <v>336</v>
      </c>
      <c r="G132" s="242" t="s">
        <v>229</v>
      </c>
      <c r="H132" s="250"/>
      <c r="I132" s="246">
        <f t="shared" si="2"/>
        <v>43538</v>
      </c>
      <c r="J132" s="254">
        <v>18</v>
      </c>
      <c r="K132" s="262" t="s">
        <v>404</v>
      </c>
      <c r="L132" s="287"/>
      <c r="M132" s="275"/>
      <c r="N132" s="289"/>
      <c r="O132" s="290"/>
      <c r="P132" s="284"/>
      <c r="Q132" s="285"/>
      <c r="R132" s="286"/>
      <c r="S132" s="285"/>
      <c r="T132" s="285"/>
      <c r="U132" s="286"/>
      <c r="V132" s="285"/>
      <c r="W132" s="286"/>
      <c r="X132" s="285"/>
      <c r="Y132" s="286" t="s">
        <v>135</v>
      </c>
      <c r="Z132" s="286"/>
      <c r="AA132" s="286"/>
      <c r="AB132" s="286"/>
      <c r="AC132" s="286"/>
      <c r="AD132" s="286"/>
      <c r="AE132" s="286"/>
      <c r="AF132" s="286"/>
      <c r="AG132" s="299"/>
      <c r="AH132" s="278" t="s">
        <v>55</v>
      </c>
      <c r="AI132" s="278" t="s">
        <v>545</v>
      </c>
      <c r="AJ132" s="278" t="s">
        <v>514</v>
      </c>
    </row>
    <row r="133" spans="1:36" ht="24" customHeight="1" outlineLevel="5">
      <c r="A133" s="227">
        <v>1671</v>
      </c>
      <c r="B133" s="229">
        <v>2</v>
      </c>
      <c r="C133" s="228">
        <v>0</v>
      </c>
      <c r="D133" s="228">
        <v>0</v>
      </c>
      <c r="E133" s="229">
        <v>45</v>
      </c>
      <c r="F133" s="230" t="s">
        <v>355</v>
      </c>
      <c r="G133" s="242" t="s">
        <v>230</v>
      </c>
      <c r="H133" s="250"/>
      <c r="I133" s="246">
        <f t="shared" si="2"/>
        <v>43538</v>
      </c>
      <c r="J133" s="254">
        <v>18</v>
      </c>
      <c r="K133" s="262" t="s">
        <v>404</v>
      </c>
      <c r="L133" s="287"/>
      <c r="M133" s="275"/>
      <c r="N133" s="289"/>
      <c r="O133" s="290"/>
      <c r="P133" s="284"/>
      <c r="Q133" s="285"/>
      <c r="R133" s="286"/>
      <c r="S133" s="285"/>
      <c r="T133" s="285"/>
      <c r="U133" s="286"/>
      <c r="V133" s="285"/>
      <c r="W133" s="286"/>
      <c r="X133" s="285"/>
      <c r="Y133" s="286" t="s">
        <v>135</v>
      </c>
      <c r="Z133" s="286"/>
      <c r="AA133" s="286"/>
      <c r="AB133" s="286"/>
      <c r="AC133" s="286"/>
      <c r="AD133" s="286"/>
      <c r="AE133" s="286"/>
      <c r="AF133" s="286"/>
      <c r="AG133" s="299"/>
      <c r="AH133" s="278" t="s">
        <v>55</v>
      </c>
      <c r="AI133" s="278" t="s">
        <v>545</v>
      </c>
      <c r="AJ133" s="278" t="s">
        <v>514</v>
      </c>
    </row>
    <row r="134" spans="1:36" ht="22.15" customHeight="1" outlineLevel="5">
      <c r="A134" s="227">
        <v>1672</v>
      </c>
      <c r="B134" s="229">
        <v>2</v>
      </c>
      <c r="C134" s="228">
        <v>0</v>
      </c>
      <c r="D134" s="228">
        <v>0</v>
      </c>
      <c r="E134" s="229">
        <v>45</v>
      </c>
      <c r="F134" s="230" t="s">
        <v>356</v>
      </c>
      <c r="G134" s="242" t="s">
        <v>231</v>
      </c>
      <c r="H134" s="250"/>
      <c r="I134" s="246">
        <f t="shared" si="2"/>
        <v>43538</v>
      </c>
      <c r="J134" s="254">
        <v>18</v>
      </c>
      <c r="K134" s="262" t="s">
        <v>404</v>
      </c>
      <c r="L134" s="287"/>
      <c r="M134" s="275"/>
      <c r="N134" s="289"/>
      <c r="O134" s="290"/>
      <c r="P134" s="284"/>
      <c r="Q134" s="285"/>
      <c r="R134" s="286"/>
      <c r="S134" s="285"/>
      <c r="T134" s="285"/>
      <c r="U134" s="286"/>
      <c r="V134" s="285"/>
      <c r="W134" s="286"/>
      <c r="X134" s="285"/>
      <c r="Y134" s="286" t="s">
        <v>135</v>
      </c>
      <c r="Z134" s="286"/>
      <c r="AA134" s="286"/>
      <c r="AB134" s="286"/>
      <c r="AC134" s="286"/>
      <c r="AD134" s="286"/>
      <c r="AE134" s="286"/>
      <c r="AF134" s="286"/>
      <c r="AG134" s="299"/>
      <c r="AH134" s="278" t="s">
        <v>55</v>
      </c>
      <c r="AI134" s="278" t="s">
        <v>545</v>
      </c>
      <c r="AJ134" s="278" t="s">
        <v>514</v>
      </c>
    </row>
    <row r="135" spans="1:36" ht="22.15" customHeight="1" outlineLevel="5">
      <c r="A135" s="227">
        <v>1673</v>
      </c>
      <c r="B135" s="229">
        <v>2</v>
      </c>
      <c r="C135" s="228">
        <v>0</v>
      </c>
      <c r="D135" s="228">
        <v>0</v>
      </c>
      <c r="E135" s="229">
        <v>45</v>
      </c>
      <c r="F135" s="230" t="s">
        <v>357</v>
      </c>
      <c r="G135" s="242" t="s">
        <v>232</v>
      </c>
      <c r="H135" s="250"/>
      <c r="I135" s="246">
        <f t="shared" si="2"/>
        <v>43538</v>
      </c>
      <c r="J135" s="254">
        <v>18</v>
      </c>
      <c r="K135" s="262" t="s">
        <v>404</v>
      </c>
      <c r="L135" s="287"/>
      <c r="M135" s="275"/>
      <c r="N135" s="289"/>
      <c r="O135" s="290"/>
      <c r="P135" s="284"/>
      <c r="Q135" s="285"/>
      <c r="R135" s="286"/>
      <c r="S135" s="285"/>
      <c r="T135" s="285"/>
      <c r="U135" s="286"/>
      <c r="V135" s="285"/>
      <c r="W135" s="286"/>
      <c r="X135" s="285"/>
      <c r="Y135" s="286" t="s">
        <v>135</v>
      </c>
      <c r="Z135" s="286"/>
      <c r="AA135" s="286"/>
      <c r="AB135" s="286"/>
      <c r="AC135" s="286"/>
      <c r="AD135" s="286"/>
      <c r="AE135" s="286"/>
      <c r="AF135" s="286"/>
      <c r="AG135" s="299"/>
      <c r="AH135" s="278" t="s">
        <v>55</v>
      </c>
      <c r="AI135" s="278" t="s">
        <v>545</v>
      </c>
      <c r="AJ135" s="278" t="s">
        <v>514</v>
      </c>
    </row>
    <row r="136" spans="1:36" ht="24" customHeight="1" outlineLevel="5">
      <c r="A136" s="227">
        <v>1674</v>
      </c>
      <c r="B136" s="229">
        <v>2</v>
      </c>
      <c r="C136" s="228">
        <v>0</v>
      </c>
      <c r="D136" s="228">
        <v>0</v>
      </c>
      <c r="E136" s="229">
        <v>45</v>
      </c>
      <c r="F136" s="230" t="s">
        <v>358</v>
      </c>
      <c r="G136" s="242" t="s">
        <v>233</v>
      </c>
      <c r="H136" s="250"/>
      <c r="I136" s="246">
        <f t="shared" si="2"/>
        <v>43538</v>
      </c>
      <c r="J136" s="254">
        <v>18</v>
      </c>
      <c r="K136" s="262" t="s">
        <v>404</v>
      </c>
      <c r="L136" s="287"/>
      <c r="M136" s="275"/>
      <c r="N136" s="289"/>
      <c r="O136" s="290"/>
      <c r="P136" s="284"/>
      <c r="Q136" s="285"/>
      <c r="R136" s="286"/>
      <c r="S136" s="285"/>
      <c r="T136" s="285"/>
      <c r="U136" s="286"/>
      <c r="V136" s="285"/>
      <c r="W136" s="286"/>
      <c r="X136" s="285"/>
      <c r="Y136" s="286" t="s">
        <v>135</v>
      </c>
      <c r="Z136" s="286"/>
      <c r="AA136" s="286"/>
      <c r="AB136" s="286"/>
      <c r="AC136" s="286"/>
      <c r="AD136" s="286"/>
      <c r="AE136" s="286"/>
      <c r="AF136" s="286"/>
      <c r="AG136" s="299"/>
      <c r="AH136" s="278" t="s">
        <v>55</v>
      </c>
      <c r="AI136" s="278" t="s">
        <v>545</v>
      </c>
      <c r="AJ136" s="278" t="s">
        <v>514</v>
      </c>
    </row>
    <row r="137" spans="1:36" ht="24" customHeight="1" outlineLevel="5">
      <c r="A137" s="227">
        <v>1675</v>
      </c>
      <c r="B137" s="229">
        <v>2</v>
      </c>
      <c r="C137" s="228">
        <v>0</v>
      </c>
      <c r="D137" s="228">
        <v>0</v>
      </c>
      <c r="E137" s="229">
        <v>45</v>
      </c>
      <c r="F137" s="230" t="s">
        <v>358</v>
      </c>
      <c r="G137" s="242" t="s">
        <v>234</v>
      </c>
      <c r="H137" s="250"/>
      <c r="I137" s="246">
        <f t="shared" si="2"/>
        <v>43538</v>
      </c>
      <c r="J137" s="254">
        <v>18</v>
      </c>
      <c r="K137" s="262" t="s">
        <v>404</v>
      </c>
      <c r="L137" s="287"/>
      <c r="M137" s="275"/>
      <c r="N137" s="289"/>
      <c r="O137" s="290"/>
      <c r="P137" s="284"/>
      <c r="Q137" s="285"/>
      <c r="R137" s="286"/>
      <c r="S137" s="285"/>
      <c r="T137" s="285"/>
      <c r="U137" s="286"/>
      <c r="V137" s="285"/>
      <c r="W137" s="286"/>
      <c r="X137" s="285"/>
      <c r="Y137" s="286" t="s">
        <v>135</v>
      </c>
      <c r="Z137" s="286"/>
      <c r="AA137" s="286"/>
      <c r="AB137" s="286"/>
      <c r="AC137" s="286"/>
      <c r="AD137" s="286"/>
      <c r="AE137" s="286"/>
      <c r="AF137" s="286"/>
      <c r="AG137" s="299"/>
      <c r="AH137" s="278" t="s">
        <v>55</v>
      </c>
      <c r="AI137" s="278" t="s">
        <v>545</v>
      </c>
      <c r="AJ137" s="278" t="s">
        <v>514</v>
      </c>
    </row>
    <row r="138" spans="1:36" ht="22.15" customHeight="1" outlineLevel="5">
      <c r="A138" s="227">
        <v>1676</v>
      </c>
      <c r="B138" s="229">
        <v>2</v>
      </c>
      <c r="C138" s="228">
        <v>0</v>
      </c>
      <c r="D138" s="228">
        <v>0</v>
      </c>
      <c r="E138" s="229">
        <v>45</v>
      </c>
      <c r="F138" s="230" t="s">
        <v>376</v>
      </c>
      <c r="G138" s="242" t="s">
        <v>235</v>
      </c>
      <c r="H138" s="250"/>
      <c r="I138" s="246">
        <f t="shared" si="2"/>
        <v>43538</v>
      </c>
      <c r="J138" s="254">
        <v>18</v>
      </c>
      <c r="K138" s="262" t="s">
        <v>404</v>
      </c>
      <c r="L138" s="287"/>
      <c r="M138" s="275"/>
      <c r="N138" s="289"/>
      <c r="O138" s="290"/>
      <c r="P138" s="284"/>
      <c r="Q138" s="285"/>
      <c r="R138" s="286"/>
      <c r="S138" s="285"/>
      <c r="T138" s="285"/>
      <c r="U138" s="286"/>
      <c r="V138" s="285"/>
      <c r="W138" s="286"/>
      <c r="X138" s="285"/>
      <c r="Y138" s="286" t="s">
        <v>135</v>
      </c>
      <c r="Z138" s="286"/>
      <c r="AA138" s="286"/>
      <c r="AB138" s="286"/>
      <c r="AC138" s="286"/>
      <c r="AD138" s="286"/>
      <c r="AE138" s="286"/>
      <c r="AF138" s="286"/>
      <c r="AG138" s="299"/>
      <c r="AH138" s="278" t="s">
        <v>55</v>
      </c>
      <c r="AI138" s="278" t="s">
        <v>545</v>
      </c>
      <c r="AJ138" s="278" t="s">
        <v>514</v>
      </c>
    </row>
    <row r="139" spans="1:36" ht="24" customHeight="1" outlineLevel="5">
      <c r="A139" s="227">
        <v>1677</v>
      </c>
      <c r="B139" s="229">
        <v>2</v>
      </c>
      <c r="C139" s="228">
        <v>0</v>
      </c>
      <c r="D139" s="228">
        <v>0</v>
      </c>
      <c r="E139" s="229">
        <v>45</v>
      </c>
      <c r="F139" s="230">
        <v>5</v>
      </c>
      <c r="G139" s="242" t="s">
        <v>236</v>
      </c>
      <c r="H139" s="250"/>
      <c r="I139" s="246">
        <f t="shared" si="2"/>
        <v>43538</v>
      </c>
      <c r="J139" s="254">
        <v>18</v>
      </c>
      <c r="K139" s="262" t="s">
        <v>404</v>
      </c>
      <c r="L139" s="287"/>
      <c r="M139" s="275"/>
      <c r="N139" s="275"/>
      <c r="O139" s="290"/>
      <c r="P139" s="284"/>
      <c r="Q139" s="285"/>
      <c r="R139" s="286"/>
      <c r="S139" s="285"/>
      <c r="T139" s="285"/>
      <c r="U139" s="286"/>
      <c r="V139" s="285"/>
      <c r="W139" s="286"/>
      <c r="X139" s="285"/>
      <c r="Y139" s="286" t="s">
        <v>135</v>
      </c>
      <c r="Z139" s="286"/>
      <c r="AA139" s="286"/>
      <c r="AB139" s="286"/>
      <c r="AC139" s="286"/>
      <c r="AD139" s="286"/>
      <c r="AE139" s="286"/>
      <c r="AF139" s="286"/>
      <c r="AG139" s="294"/>
      <c r="AH139" s="278"/>
      <c r="AI139" s="278" t="s">
        <v>406</v>
      </c>
      <c r="AJ139" s="278" t="s">
        <v>514</v>
      </c>
    </row>
    <row r="140" spans="1:36" ht="22.15" customHeight="1" outlineLevel="5">
      <c r="A140" s="227">
        <v>1678</v>
      </c>
      <c r="B140" s="229">
        <v>2</v>
      </c>
      <c r="C140" s="228">
        <v>0</v>
      </c>
      <c r="D140" s="228">
        <v>0</v>
      </c>
      <c r="E140" s="229">
        <v>45</v>
      </c>
      <c r="F140" s="230" t="s">
        <v>320</v>
      </c>
      <c r="G140" s="242" t="s">
        <v>226</v>
      </c>
      <c r="H140" s="250"/>
      <c r="I140" s="246">
        <f t="shared" si="2"/>
        <v>43538</v>
      </c>
      <c r="J140" s="254">
        <v>18</v>
      </c>
      <c r="K140" s="262" t="s">
        <v>404</v>
      </c>
      <c r="L140" s="287"/>
      <c r="M140" s="275"/>
      <c r="N140" s="275"/>
      <c r="O140" s="290"/>
      <c r="P140" s="284"/>
      <c r="Q140" s="285"/>
      <c r="R140" s="286"/>
      <c r="S140" s="285"/>
      <c r="T140" s="285"/>
      <c r="U140" s="286"/>
      <c r="V140" s="285"/>
      <c r="W140" s="286"/>
      <c r="X140" s="285"/>
      <c r="Y140" s="286" t="s">
        <v>135</v>
      </c>
      <c r="Z140" s="286"/>
      <c r="AA140" s="286"/>
      <c r="AB140" s="286"/>
      <c r="AC140" s="286"/>
      <c r="AD140" s="286"/>
      <c r="AE140" s="286"/>
      <c r="AF140" s="286"/>
      <c r="AG140" s="294"/>
      <c r="AH140" s="278"/>
      <c r="AI140" s="278" t="s">
        <v>406</v>
      </c>
      <c r="AJ140" s="278" t="s">
        <v>514</v>
      </c>
    </row>
    <row r="141" spans="1:36" ht="22.15" customHeight="1" outlineLevel="5">
      <c r="A141" s="227">
        <v>1679</v>
      </c>
      <c r="B141" s="229">
        <v>2</v>
      </c>
      <c r="C141" s="228">
        <v>0</v>
      </c>
      <c r="D141" s="228">
        <v>0</v>
      </c>
      <c r="E141" s="229">
        <v>45</v>
      </c>
      <c r="F141" s="230" t="s">
        <v>321</v>
      </c>
      <c r="G141" s="242" t="s">
        <v>237</v>
      </c>
      <c r="H141" s="250"/>
      <c r="I141" s="246">
        <f t="shared" si="2"/>
        <v>43538</v>
      </c>
      <c r="J141" s="254">
        <v>18</v>
      </c>
      <c r="K141" s="262" t="s">
        <v>404</v>
      </c>
      <c r="L141" s="287"/>
      <c r="M141" s="275"/>
      <c r="N141" s="275"/>
      <c r="O141" s="290"/>
      <c r="P141" s="284"/>
      <c r="Q141" s="285"/>
      <c r="R141" s="286"/>
      <c r="S141" s="285"/>
      <c r="T141" s="285"/>
      <c r="U141" s="286"/>
      <c r="V141" s="285"/>
      <c r="W141" s="286"/>
      <c r="X141" s="285"/>
      <c r="Y141" s="286" t="s">
        <v>135</v>
      </c>
      <c r="Z141" s="286"/>
      <c r="AA141" s="286"/>
      <c r="AB141" s="286"/>
      <c r="AC141" s="286"/>
      <c r="AD141" s="286"/>
      <c r="AE141" s="286"/>
      <c r="AF141" s="286"/>
      <c r="AG141" s="294"/>
      <c r="AH141" s="278"/>
      <c r="AI141" s="278" t="s">
        <v>406</v>
      </c>
      <c r="AJ141" s="278" t="s">
        <v>514</v>
      </c>
    </row>
    <row r="142" spans="1:36" ht="22.15" customHeight="1" outlineLevel="5">
      <c r="A142" s="227">
        <v>1680</v>
      </c>
      <c r="B142" s="229">
        <v>2</v>
      </c>
      <c r="C142" s="228">
        <v>0</v>
      </c>
      <c r="D142" s="228">
        <v>0</v>
      </c>
      <c r="E142" s="229">
        <v>45</v>
      </c>
      <c r="F142" s="230" t="s">
        <v>345</v>
      </c>
      <c r="G142" s="242" t="s">
        <v>238</v>
      </c>
      <c r="H142" s="250"/>
      <c r="I142" s="246">
        <f t="shared" si="2"/>
        <v>43538</v>
      </c>
      <c r="J142" s="254">
        <v>18</v>
      </c>
      <c r="K142" s="262" t="s">
        <v>404</v>
      </c>
      <c r="L142" s="287"/>
      <c r="M142" s="275"/>
      <c r="N142" s="275"/>
      <c r="O142" s="290"/>
      <c r="P142" s="284"/>
      <c r="Q142" s="285"/>
      <c r="R142" s="286"/>
      <c r="S142" s="285"/>
      <c r="T142" s="285"/>
      <c r="U142" s="286"/>
      <c r="V142" s="285"/>
      <c r="W142" s="286"/>
      <c r="X142" s="285"/>
      <c r="Y142" s="286" t="s">
        <v>135</v>
      </c>
      <c r="Z142" s="286"/>
      <c r="AA142" s="286"/>
      <c r="AB142" s="286"/>
      <c r="AC142" s="286"/>
      <c r="AD142" s="286"/>
      <c r="AE142" s="286"/>
      <c r="AF142" s="286"/>
      <c r="AG142" s="294"/>
      <c r="AH142" s="278"/>
      <c r="AI142" s="278" t="s">
        <v>406</v>
      </c>
      <c r="AJ142" s="278" t="s">
        <v>514</v>
      </c>
    </row>
    <row r="143" spans="1:36" ht="15" customHeight="1" outlineLevel="4">
      <c r="A143" s="227">
        <v>1681</v>
      </c>
      <c r="B143" s="229">
        <v>2</v>
      </c>
      <c r="C143" s="228">
        <v>0</v>
      </c>
      <c r="D143" s="228">
        <v>0</v>
      </c>
      <c r="E143" s="229">
        <v>46</v>
      </c>
      <c r="F143" s="229">
        <v>0</v>
      </c>
      <c r="G143" s="242" t="s">
        <v>299</v>
      </c>
      <c r="H143" s="250"/>
      <c r="I143" s="246">
        <f t="shared" si="2"/>
        <v>43538</v>
      </c>
      <c r="J143" s="254">
        <v>18</v>
      </c>
      <c r="K143" s="262" t="s">
        <v>404</v>
      </c>
      <c r="L143" s="275"/>
      <c r="M143" s="275"/>
      <c r="N143" s="275"/>
      <c r="O143" s="290"/>
      <c r="P143" s="284"/>
      <c r="Q143" s="285"/>
      <c r="R143" s="286"/>
      <c r="S143" s="285"/>
      <c r="T143" s="285"/>
      <c r="U143" s="286"/>
      <c r="V143" s="285"/>
      <c r="W143" s="286"/>
      <c r="X143" s="285"/>
      <c r="Y143" s="286" t="s">
        <v>135</v>
      </c>
      <c r="Z143" s="286"/>
      <c r="AA143" s="286"/>
      <c r="AB143" s="286"/>
      <c r="AC143" s="286"/>
      <c r="AD143" s="286"/>
      <c r="AE143" s="286"/>
      <c r="AF143" s="286"/>
      <c r="AG143" s="294"/>
      <c r="AH143" s="278" t="s">
        <v>55</v>
      </c>
      <c r="AI143" s="278"/>
      <c r="AJ143" s="278" t="s">
        <v>514</v>
      </c>
    </row>
    <row r="144" spans="1:36" ht="36" customHeight="1" outlineLevel="5">
      <c r="A144" s="227">
        <v>1682</v>
      </c>
      <c r="B144" s="229">
        <v>2</v>
      </c>
      <c r="C144" s="228">
        <v>0</v>
      </c>
      <c r="D144" s="228">
        <v>0</v>
      </c>
      <c r="E144" s="230">
        <v>46</v>
      </c>
      <c r="F144" s="230">
        <v>1</v>
      </c>
      <c r="G144" s="242" t="s">
        <v>239</v>
      </c>
      <c r="H144" s="250"/>
      <c r="I144" s="246">
        <f t="shared" si="2"/>
        <v>43538</v>
      </c>
      <c r="J144" s="254">
        <v>18</v>
      </c>
      <c r="K144" s="262" t="s">
        <v>404</v>
      </c>
      <c r="L144" s="287"/>
      <c r="M144" s="288"/>
      <c r="N144" s="275"/>
      <c r="O144" s="290"/>
      <c r="P144" s="284"/>
      <c r="Q144" s="285"/>
      <c r="R144" s="286"/>
      <c r="S144" s="285"/>
      <c r="T144" s="285"/>
      <c r="U144" s="286"/>
      <c r="V144" s="285"/>
      <c r="W144" s="286"/>
      <c r="X144" s="285"/>
      <c r="Y144" s="286" t="s">
        <v>135</v>
      </c>
      <c r="Z144" s="286"/>
      <c r="AA144" s="286"/>
      <c r="AB144" s="286"/>
      <c r="AC144" s="286"/>
      <c r="AD144" s="286"/>
      <c r="AE144" s="286"/>
      <c r="AF144" s="286"/>
      <c r="AG144" s="296" t="s">
        <v>546</v>
      </c>
      <c r="AH144" s="278" t="s">
        <v>55</v>
      </c>
      <c r="AI144" s="278" t="s">
        <v>547</v>
      </c>
      <c r="AJ144" s="278" t="s">
        <v>514</v>
      </c>
    </row>
    <row r="145" spans="1:36" ht="24" customHeight="1" outlineLevel="5">
      <c r="A145" s="227">
        <v>1683</v>
      </c>
      <c r="B145" s="229">
        <v>2</v>
      </c>
      <c r="C145" s="228">
        <v>0</v>
      </c>
      <c r="D145" s="228">
        <v>0</v>
      </c>
      <c r="E145" s="230">
        <v>46</v>
      </c>
      <c r="F145" s="230" t="s">
        <v>311</v>
      </c>
      <c r="G145" s="242" t="s">
        <v>240</v>
      </c>
      <c r="H145" s="250"/>
      <c r="I145" s="246">
        <f t="shared" si="2"/>
        <v>43538</v>
      </c>
      <c r="J145" s="254">
        <v>18</v>
      </c>
      <c r="K145" s="262" t="s">
        <v>404</v>
      </c>
      <c r="L145" s="287"/>
      <c r="M145" s="288"/>
      <c r="N145" s="275"/>
      <c r="O145" s="290"/>
      <c r="P145" s="284"/>
      <c r="Q145" s="285"/>
      <c r="R145" s="286"/>
      <c r="S145" s="285"/>
      <c r="T145" s="285"/>
      <c r="U145" s="286"/>
      <c r="V145" s="285"/>
      <c r="W145" s="286"/>
      <c r="X145" s="285"/>
      <c r="Y145" s="286" t="s">
        <v>135</v>
      </c>
      <c r="Z145" s="286"/>
      <c r="AA145" s="286"/>
      <c r="AB145" s="286"/>
      <c r="AC145" s="286"/>
      <c r="AD145" s="286"/>
      <c r="AE145" s="286"/>
      <c r="AF145" s="286"/>
      <c r="AG145" s="296" t="s">
        <v>546</v>
      </c>
      <c r="AH145" s="278" t="s">
        <v>55</v>
      </c>
      <c r="AI145" s="278" t="s">
        <v>547</v>
      </c>
      <c r="AJ145" s="278" t="s">
        <v>514</v>
      </c>
    </row>
    <row r="146" spans="1:36" ht="24" customHeight="1" outlineLevel="5">
      <c r="A146" s="227">
        <v>1684</v>
      </c>
      <c r="B146" s="229">
        <v>2</v>
      </c>
      <c r="C146" s="228">
        <v>0</v>
      </c>
      <c r="D146" s="228">
        <v>0</v>
      </c>
      <c r="E146" s="230">
        <v>46</v>
      </c>
      <c r="F146" s="230" t="s">
        <v>312</v>
      </c>
      <c r="G146" s="242" t="s">
        <v>434</v>
      </c>
      <c r="H146" s="250"/>
      <c r="I146" s="246">
        <f t="shared" si="2"/>
        <v>43538</v>
      </c>
      <c r="J146" s="254">
        <v>18</v>
      </c>
      <c r="K146" s="262" t="s">
        <v>404</v>
      </c>
      <c r="L146" s="287"/>
      <c r="M146" s="288"/>
      <c r="N146" s="275"/>
      <c r="O146" s="290"/>
      <c r="P146" s="284"/>
      <c r="Q146" s="285"/>
      <c r="R146" s="286"/>
      <c r="S146" s="285"/>
      <c r="T146" s="285"/>
      <c r="U146" s="286"/>
      <c r="V146" s="285"/>
      <c r="W146" s="286"/>
      <c r="X146" s="285"/>
      <c r="Y146" s="286" t="s">
        <v>135</v>
      </c>
      <c r="Z146" s="286"/>
      <c r="AA146" s="286"/>
      <c r="AB146" s="286"/>
      <c r="AC146" s="286"/>
      <c r="AD146" s="286"/>
      <c r="AE146" s="286"/>
      <c r="AF146" s="286"/>
      <c r="AG146" s="296" t="s">
        <v>546</v>
      </c>
      <c r="AH146" s="278" t="s">
        <v>55</v>
      </c>
      <c r="AI146" s="278" t="s">
        <v>547</v>
      </c>
      <c r="AJ146" s="278" t="s">
        <v>514</v>
      </c>
    </row>
    <row r="147" spans="1:36" ht="24" customHeight="1" outlineLevel="5">
      <c r="A147" s="227">
        <v>1685</v>
      </c>
      <c r="B147" s="229">
        <v>2</v>
      </c>
      <c r="C147" s="228">
        <v>0</v>
      </c>
      <c r="D147" s="228">
        <v>0</v>
      </c>
      <c r="E147" s="230">
        <v>46</v>
      </c>
      <c r="F147" s="230" t="s">
        <v>316</v>
      </c>
      <c r="G147" s="242" t="s">
        <v>241</v>
      </c>
      <c r="H147" s="250"/>
      <c r="I147" s="246">
        <f t="shared" si="2"/>
        <v>43538</v>
      </c>
      <c r="J147" s="254">
        <v>18</v>
      </c>
      <c r="K147" s="262" t="s">
        <v>404</v>
      </c>
      <c r="L147" s="287"/>
      <c r="M147" s="288"/>
      <c r="N147" s="275"/>
      <c r="O147" s="290"/>
      <c r="P147" s="284"/>
      <c r="Q147" s="285"/>
      <c r="R147" s="286"/>
      <c r="S147" s="285"/>
      <c r="T147" s="285"/>
      <c r="U147" s="286"/>
      <c r="V147" s="285"/>
      <c r="W147" s="286"/>
      <c r="X147" s="285"/>
      <c r="Y147" s="286" t="s">
        <v>135</v>
      </c>
      <c r="Z147" s="286"/>
      <c r="AA147" s="286"/>
      <c r="AB147" s="286"/>
      <c r="AC147" s="286"/>
      <c r="AD147" s="286"/>
      <c r="AE147" s="286"/>
      <c r="AF147" s="286"/>
      <c r="AG147" s="296" t="s">
        <v>546</v>
      </c>
      <c r="AH147" s="278" t="s">
        <v>55</v>
      </c>
      <c r="AI147" s="278" t="s">
        <v>547</v>
      </c>
      <c r="AJ147" s="278" t="s">
        <v>548</v>
      </c>
    </row>
    <row r="148" spans="1:36" ht="24" customHeight="1" outlineLevel="5">
      <c r="A148" s="227">
        <v>1686</v>
      </c>
      <c r="B148" s="229">
        <v>2</v>
      </c>
      <c r="C148" s="228">
        <v>0</v>
      </c>
      <c r="D148" s="228">
        <v>0</v>
      </c>
      <c r="E148" s="230">
        <v>46</v>
      </c>
      <c r="F148" s="230" t="s">
        <v>313</v>
      </c>
      <c r="G148" s="242" t="s">
        <v>242</v>
      </c>
      <c r="H148" s="250"/>
      <c r="I148" s="246">
        <f t="shared" si="2"/>
        <v>43538</v>
      </c>
      <c r="J148" s="254">
        <v>18</v>
      </c>
      <c r="K148" s="262" t="s">
        <v>404</v>
      </c>
      <c r="L148" s="287"/>
      <c r="M148" s="288"/>
      <c r="N148" s="275"/>
      <c r="O148" s="290"/>
      <c r="P148" s="284"/>
      <c r="Q148" s="285"/>
      <c r="R148" s="286"/>
      <c r="S148" s="285"/>
      <c r="T148" s="285"/>
      <c r="U148" s="286"/>
      <c r="V148" s="285"/>
      <c r="W148" s="286"/>
      <c r="X148" s="285"/>
      <c r="Y148" s="286" t="s">
        <v>135</v>
      </c>
      <c r="Z148" s="286"/>
      <c r="AA148" s="286"/>
      <c r="AB148" s="286"/>
      <c r="AC148" s="286"/>
      <c r="AD148" s="286"/>
      <c r="AE148" s="286"/>
      <c r="AF148" s="286"/>
      <c r="AG148" s="298"/>
      <c r="AH148" s="278"/>
      <c r="AI148" s="278" t="s">
        <v>406</v>
      </c>
      <c r="AJ148" s="278" t="s">
        <v>514</v>
      </c>
    </row>
    <row r="149" spans="1:36" ht="24" customHeight="1" outlineLevel="5">
      <c r="A149" s="227">
        <v>1687</v>
      </c>
      <c r="B149" s="229">
        <v>2</v>
      </c>
      <c r="C149" s="228">
        <v>0</v>
      </c>
      <c r="D149" s="228">
        <v>0</v>
      </c>
      <c r="E149" s="230">
        <v>46</v>
      </c>
      <c r="F149" s="230">
        <v>2</v>
      </c>
      <c r="G149" s="242" t="s">
        <v>243</v>
      </c>
      <c r="H149" s="250"/>
      <c r="I149" s="246">
        <f t="shared" si="2"/>
        <v>43538</v>
      </c>
      <c r="J149" s="254">
        <v>18</v>
      </c>
      <c r="K149" s="262" t="s">
        <v>404</v>
      </c>
      <c r="L149" s="287"/>
      <c r="M149" s="275"/>
      <c r="N149" s="289"/>
      <c r="O149" s="290"/>
      <c r="P149" s="284"/>
      <c r="Q149" s="285"/>
      <c r="R149" s="286"/>
      <c r="S149" s="285"/>
      <c r="T149" s="285"/>
      <c r="U149" s="286"/>
      <c r="V149" s="285"/>
      <c r="W149" s="286"/>
      <c r="X149" s="285"/>
      <c r="Y149" s="286" t="s">
        <v>135</v>
      </c>
      <c r="Z149" s="286"/>
      <c r="AA149" s="286"/>
      <c r="AB149" s="286"/>
      <c r="AC149" s="286"/>
      <c r="AD149" s="286"/>
      <c r="AE149" s="286"/>
      <c r="AF149" s="286"/>
      <c r="AG149" s="298"/>
      <c r="AH149" s="278" t="s">
        <v>55</v>
      </c>
      <c r="AI149" s="278"/>
      <c r="AJ149" s="278" t="s">
        <v>514</v>
      </c>
    </row>
    <row r="150" spans="1:36" ht="22.15" customHeight="1" outlineLevel="5">
      <c r="A150" s="227">
        <v>1688</v>
      </c>
      <c r="B150" s="229">
        <v>2</v>
      </c>
      <c r="C150" s="228">
        <v>0</v>
      </c>
      <c r="D150" s="228">
        <v>0</v>
      </c>
      <c r="E150" s="230">
        <v>46</v>
      </c>
      <c r="F150" s="230" t="s">
        <v>314</v>
      </c>
      <c r="G150" s="242" t="s">
        <v>244</v>
      </c>
      <c r="H150" s="250"/>
      <c r="I150" s="246">
        <f t="shared" si="2"/>
        <v>43538</v>
      </c>
      <c r="J150" s="254">
        <v>18</v>
      </c>
      <c r="K150" s="262" t="s">
        <v>404</v>
      </c>
      <c r="L150" s="287"/>
      <c r="M150" s="275"/>
      <c r="N150" s="289"/>
      <c r="O150" s="290"/>
      <c r="P150" s="284"/>
      <c r="Q150" s="285"/>
      <c r="R150" s="286"/>
      <c r="S150" s="285"/>
      <c r="T150" s="285"/>
      <c r="U150" s="286"/>
      <c r="V150" s="285"/>
      <c r="W150" s="286"/>
      <c r="X150" s="285"/>
      <c r="Y150" s="286" t="s">
        <v>135</v>
      </c>
      <c r="Z150" s="286"/>
      <c r="AA150" s="286"/>
      <c r="AB150" s="286"/>
      <c r="AC150" s="286"/>
      <c r="AD150" s="286"/>
      <c r="AE150" s="286"/>
      <c r="AF150" s="286"/>
      <c r="AG150" s="298"/>
      <c r="AH150" s="278" t="s">
        <v>55</v>
      </c>
      <c r="AI150" s="278" t="s">
        <v>549</v>
      </c>
      <c r="AJ150" s="278" t="s">
        <v>514</v>
      </c>
    </row>
    <row r="151" spans="1:36" ht="22.15" customHeight="1" outlineLevel="5">
      <c r="A151" s="227">
        <v>1689</v>
      </c>
      <c r="B151" s="229">
        <v>2</v>
      </c>
      <c r="C151" s="228">
        <v>0</v>
      </c>
      <c r="D151" s="228">
        <v>0</v>
      </c>
      <c r="E151" s="230">
        <v>46</v>
      </c>
      <c r="F151" s="230" t="s">
        <v>315</v>
      </c>
      <c r="G151" s="242" t="s">
        <v>245</v>
      </c>
      <c r="H151" s="250"/>
      <c r="I151" s="246">
        <f t="shared" si="2"/>
        <v>43538</v>
      </c>
      <c r="J151" s="254">
        <v>18</v>
      </c>
      <c r="K151" s="262" t="s">
        <v>404</v>
      </c>
      <c r="L151" s="287"/>
      <c r="M151" s="275"/>
      <c r="N151" s="289"/>
      <c r="O151" s="290"/>
      <c r="P151" s="284"/>
      <c r="Q151" s="285"/>
      <c r="R151" s="286"/>
      <c r="S151" s="285"/>
      <c r="T151" s="285"/>
      <c r="U151" s="286"/>
      <c r="V151" s="285"/>
      <c r="W151" s="286"/>
      <c r="X151" s="285"/>
      <c r="Y151" s="286" t="s">
        <v>135</v>
      </c>
      <c r="Z151" s="286"/>
      <c r="AA151" s="286"/>
      <c r="AB151" s="286"/>
      <c r="AC151" s="286"/>
      <c r="AD151" s="286"/>
      <c r="AE151" s="286"/>
      <c r="AF151" s="286"/>
      <c r="AG151" s="298"/>
      <c r="AH151" s="278" t="s">
        <v>55</v>
      </c>
      <c r="AI151" s="278" t="s">
        <v>549</v>
      </c>
      <c r="AJ151" s="278" t="s">
        <v>514</v>
      </c>
    </row>
    <row r="152" spans="1:36" ht="22.15" customHeight="1" outlineLevel="5">
      <c r="A152" s="227">
        <v>1690</v>
      </c>
      <c r="B152" s="229">
        <v>2</v>
      </c>
      <c r="C152" s="228">
        <v>0</v>
      </c>
      <c r="D152" s="228">
        <v>0</v>
      </c>
      <c r="E152" s="230">
        <v>46</v>
      </c>
      <c r="F152" s="230" t="s">
        <v>331</v>
      </c>
      <c r="G152" s="242" t="s">
        <v>246</v>
      </c>
      <c r="H152" s="250"/>
      <c r="I152" s="246">
        <f t="shared" si="2"/>
        <v>43538</v>
      </c>
      <c r="J152" s="254">
        <v>18</v>
      </c>
      <c r="K152" s="262" t="s">
        <v>404</v>
      </c>
      <c r="L152" s="287"/>
      <c r="M152" s="275"/>
      <c r="N152" s="289"/>
      <c r="O152" s="290"/>
      <c r="P152" s="284"/>
      <c r="Q152" s="285"/>
      <c r="R152" s="286"/>
      <c r="S152" s="285"/>
      <c r="T152" s="285"/>
      <c r="U152" s="286"/>
      <c r="V152" s="285"/>
      <c r="W152" s="286"/>
      <c r="X152" s="285"/>
      <c r="Y152" s="286" t="s">
        <v>135</v>
      </c>
      <c r="Z152" s="286"/>
      <c r="AA152" s="286"/>
      <c r="AB152" s="286"/>
      <c r="AC152" s="286"/>
      <c r="AD152" s="286"/>
      <c r="AE152" s="286"/>
      <c r="AF152" s="286"/>
      <c r="AG152" s="298"/>
      <c r="AH152" s="278" t="s">
        <v>55</v>
      </c>
      <c r="AI152" s="278" t="s">
        <v>549</v>
      </c>
      <c r="AJ152" s="278" t="s">
        <v>514</v>
      </c>
    </row>
    <row r="153" spans="1:36" ht="24" customHeight="1" outlineLevel="5">
      <c r="A153" s="227">
        <v>1691</v>
      </c>
      <c r="B153" s="229">
        <v>2</v>
      </c>
      <c r="C153" s="228">
        <v>0</v>
      </c>
      <c r="D153" s="228">
        <v>0</v>
      </c>
      <c r="E153" s="230">
        <v>46</v>
      </c>
      <c r="F153" s="230">
        <v>3</v>
      </c>
      <c r="G153" s="242" t="s">
        <v>247</v>
      </c>
      <c r="H153" s="250"/>
      <c r="I153" s="246">
        <f t="shared" si="2"/>
        <v>43538</v>
      </c>
      <c r="J153" s="254">
        <v>18</v>
      </c>
      <c r="K153" s="262" t="s">
        <v>404</v>
      </c>
      <c r="L153" s="287"/>
      <c r="M153" s="288"/>
      <c r="N153" s="275"/>
      <c r="O153" s="290"/>
      <c r="P153" s="284"/>
      <c r="Q153" s="285"/>
      <c r="R153" s="286"/>
      <c r="S153" s="285"/>
      <c r="T153" s="285"/>
      <c r="U153" s="286"/>
      <c r="V153" s="285"/>
      <c r="W153" s="286"/>
      <c r="X153" s="285"/>
      <c r="Y153" s="286" t="s">
        <v>135</v>
      </c>
      <c r="Z153" s="286"/>
      <c r="AA153" s="286"/>
      <c r="AB153" s="286"/>
      <c r="AC153" s="286"/>
      <c r="AD153" s="286"/>
      <c r="AE153" s="286"/>
      <c r="AF153" s="286"/>
      <c r="AG153" s="298"/>
      <c r="AH153" s="278"/>
      <c r="AI153" s="278" t="s">
        <v>406</v>
      </c>
      <c r="AJ153" s="278" t="s">
        <v>514</v>
      </c>
    </row>
    <row r="154" spans="1:36" ht="15" customHeight="1" outlineLevel="4">
      <c r="A154" s="227">
        <v>1692</v>
      </c>
      <c r="B154" s="229">
        <v>2</v>
      </c>
      <c r="C154" s="228">
        <v>0</v>
      </c>
      <c r="D154" s="228">
        <v>0</v>
      </c>
      <c r="E154" s="229">
        <v>47</v>
      </c>
      <c r="F154" s="229">
        <v>0</v>
      </c>
      <c r="G154" s="242" t="s">
        <v>300</v>
      </c>
      <c r="H154" s="250"/>
      <c r="I154" s="246">
        <f t="shared" si="2"/>
        <v>43538</v>
      </c>
      <c r="J154" s="254">
        <v>18</v>
      </c>
      <c r="K154" s="262" t="s">
        <v>404</v>
      </c>
      <c r="L154" s="275"/>
      <c r="M154" s="275"/>
      <c r="N154" s="275"/>
      <c r="O154" s="290"/>
      <c r="P154" s="284"/>
      <c r="Q154" s="285"/>
      <c r="R154" s="286"/>
      <c r="S154" s="285"/>
      <c r="T154" s="285"/>
      <c r="U154" s="286"/>
      <c r="V154" s="285"/>
      <c r="W154" s="286"/>
      <c r="X154" s="285"/>
      <c r="Y154" s="286" t="s">
        <v>135</v>
      </c>
      <c r="Z154" s="286"/>
      <c r="AA154" s="286"/>
      <c r="AB154" s="286"/>
      <c r="AC154" s="286"/>
      <c r="AD154" s="286"/>
      <c r="AE154" s="286"/>
      <c r="AF154" s="286"/>
      <c r="AG154" s="294"/>
      <c r="AH154" s="278"/>
      <c r="AI154" s="278" t="s">
        <v>523</v>
      </c>
      <c r="AJ154" s="278"/>
    </row>
    <row r="155" spans="1:36" ht="36" customHeight="1" outlineLevel="5">
      <c r="A155" s="227">
        <v>1693</v>
      </c>
      <c r="B155" s="229">
        <v>2</v>
      </c>
      <c r="C155" s="228">
        <v>0</v>
      </c>
      <c r="D155" s="228">
        <v>0</v>
      </c>
      <c r="E155" s="230">
        <v>47</v>
      </c>
      <c r="F155" s="230">
        <v>1</v>
      </c>
      <c r="G155" s="242" t="s">
        <v>248</v>
      </c>
      <c r="H155" s="250"/>
      <c r="I155" s="246">
        <f t="shared" si="2"/>
        <v>43538</v>
      </c>
      <c r="J155" s="254">
        <v>18</v>
      </c>
      <c r="K155" s="262" t="s">
        <v>404</v>
      </c>
      <c r="L155" s="287"/>
      <c r="M155" s="288"/>
      <c r="N155" s="275"/>
      <c r="O155" s="288"/>
      <c r="P155" s="284"/>
      <c r="Q155" s="285"/>
      <c r="R155" s="286"/>
      <c r="S155" s="285"/>
      <c r="T155" s="285"/>
      <c r="U155" s="286"/>
      <c r="V155" s="285"/>
      <c r="W155" s="286"/>
      <c r="X155" s="285"/>
      <c r="Y155" s="286" t="s">
        <v>135</v>
      </c>
      <c r="Z155" s="286"/>
      <c r="AA155" s="286"/>
      <c r="AB155" s="286"/>
      <c r="AC155" s="286"/>
      <c r="AD155" s="286"/>
      <c r="AE155" s="286"/>
      <c r="AF155" s="286"/>
      <c r="AG155" s="298"/>
      <c r="AH155" s="278"/>
      <c r="AI155" s="278" t="s">
        <v>550</v>
      </c>
      <c r="AJ155" s="278" t="s">
        <v>514</v>
      </c>
    </row>
    <row r="156" spans="1:36" ht="24" customHeight="1" outlineLevel="5">
      <c r="A156" s="227">
        <v>1694</v>
      </c>
      <c r="B156" s="229">
        <v>2</v>
      </c>
      <c r="C156" s="228">
        <v>0</v>
      </c>
      <c r="D156" s="228">
        <v>0</v>
      </c>
      <c r="E156" s="230">
        <v>47</v>
      </c>
      <c r="F156" s="230" t="s">
        <v>311</v>
      </c>
      <c r="G156" s="242" t="s">
        <v>249</v>
      </c>
      <c r="H156" s="250"/>
      <c r="I156" s="246">
        <f t="shared" si="2"/>
        <v>43538</v>
      </c>
      <c r="J156" s="254">
        <v>18</v>
      </c>
      <c r="K156" s="262" t="s">
        <v>404</v>
      </c>
      <c r="L156" s="287"/>
      <c r="M156" s="288"/>
      <c r="N156" s="275"/>
      <c r="O156" s="288"/>
      <c r="P156" s="284"/>
      <c r="Q156" s="285"/>
      <c r="R156" s="286"/>
      <c r="S156" s="285"/>
      <c r="T156" s="285"/>
      <c r="U156" s="286"/>
      <c r="V156" s="285"/>
      <c r="W156" s="286"/>
      <c r="X156" s="285"/>
      <c r="Y156" s="286" t="s">
        <v>135</v>
      </c>
      <c r="Z156" s="286"/>
      <c r="AA156" s="286"/>
      <c r="AB156" s="286"/>
      <c r="AC156" s="286"/>
      <c r="AD156" s="286"/>
      <c r="AE156" s="286"/>
      <c r="AF156" s="286"/>
      <c r="AG156" s="298"/>
      <c r="AH156" s="278" t="s">
        <v>55</v>
      </c>
      <c r="AI156" s="278" t="s">
        <v>551</v>
      </c>
      <c r="AJ156" s="278" t="s">
        <v>514</v>
      </c>
    </row>
    <row r="157" spans="1:36" ht="24" customHeight="1" outlineLevel="5">
      <c r="A157" s="227">
        <v>1695</v>
      </c>
      <c r="B157" s="229">
        <v>2</v>
      </c>
      <c r="C157" s="228">
        <v>0</v>
      </c>
      <c r="D157" s="228">
        <v>0</v>
      </c>
      <c r="E157" s="230">
        <v>47</v>
      </c>
      <c r="F157" s="230" t="s">
        <v>312</v>
      </c>
      <c r="G157" s="242" t="s">
        <v>250</v>
      </c>
      <c r="H157" s="250"/>
      <c r="I157" s="246">
        <f t="shared" si="2"/>
        <v>43538</v>
      </c>
      <c r="J157" s="254">
        <v>18</v>
      </c>
      <c r="K157" s="262" t="s">
        <v>404</v>
      </c>
      <c r="L157" s="287"/>
      <c r="M157" s="288"/>
      <c r="N157" s="275"/>
      <c r="O157" s="288"/>
      <c r="P157" s="284"/>
      <c r="Q157" s="285"/>
      <c r="R157" s="286"/>
      <c r="S157" s="285"/>
      <c r="T157" s="285"/>
      <c r="U157" s="286"/>
      <c r="V157" s="285"/>
      <c r="W157" s="286"/>
      <c r="X157" s="285"/>
      <c r="Y157" s="286" t="s">
        <v>135</v>
      </c>
      <c r="Z157" s="286"/>
      <c r="AA157" s="286"/>
      <c r="AB157" s="286"/>
      <c r="AC157" s="286"/>
      <c r="AD157" s="286"/>
      <c r="AE157" s="286"/>
      <c r="AF157" s="286"/>
      <c r="AG157" s="298"/>
      <c r="AH157" s="278" t="s">
        <v>55</v>
      </c>
      <c r="AI157" s="278" t="s">
        <v>523</v>
      </c>
      <c r="AJ157" s="278" t="s">
        <v>514</v>
      </c>
    </row>
    <row r="158" spans="1:36" ht="24" customHeight="1" outlineLevel="5">
      <c r="A158" s="227">
        <v>1696</v>
      </c>
      <c r="B158" s="229">
        <v>2</v>
      </c>
      <c r="C158" s="228">
        <v>0</v>
      </c>
      <c r="D158" s="228">
        <v>0</v>
      </c>
      <c r="E158" s="230">
        <v>47</v>
      </c>
      <c r="F158" s="230" t="s">
        <v>316</v>
      </c>
      <c r="G158" s="242" t="s">
        <v>251</v>
      </c>
      <c r="H158" s="250"/>
      <c r="I158" s="246">
        <f t="shared" si="2"/>
        <v>43538</v>
      </c>
      <c r="J158" s="254">
        <v>18</v>
      </c>
      <c r="K158" s="262" t="s">
        <v>404</v>
      </c>
      <c r="L158" s="287"/>
      <c r="M158" s="288"/>
      <c r="N158" s="275"/>
      <c r="O158" s="288"/>
      <c r="P158" s="284"/>
      <c r="Q158" s="285"/>
      <c r="R158" s="286"/>
      <c r="S158" s="285"/>
      <c r="T158" s="285"/>
      <c r="U158" s="286"/>
      <c r="V158" s="285"/>
      <c r="W158" s="286"/>
      <c r="X158" s="285"/>
      <c r="Y158" s="286" t="s">
        <v>135</v>
      </c>
      <c r="Z158" s="286"/>
      <c r="AA158" s="286"/>
      <c r="AB158" s="286"/>
      <c r="AC158" s="286"/>
      <c r="AD158" s="286"/>
      <c r="AE158" s="286"/>
      <c r="AF158" s="286"/>
      <c r="AG158" s="295" t="s">
        <v>552</v>
      </c>
      <c r="AH158" s="278" t="s">
        <v>55</v>
      </c>
      <c r="AI158" s="278" t="s">
        <v>523</v>
      </c>
      <c r="AJ158" s="278" t="s">
        <v>514</v>
      </c>
    </row>
    <row r="159" spans="1:36" ht="36" customHeight="1" outlineLevel="5">
      <c r="A159" s="227">
        <v>1697</v>
      </c>
      <c r="B159" s="229">
        <v>2</v>
      </c>
      <c r="C159" s="228">
        <v>0</v>
      </c>
      <c r="D159" s="228">
        <v>0</v>
      </c>
      <c r="E159" s="230">
        <v>47</v>
      </c>
      <c r="F159" s="230">
        <v>2</v>
      </c>
      <c r="G159" s="242" t="s">
        <v>252</v>
      </c>
      <c r="H159" s="250"/>
      <c r="I159" s="246">
        <f t="shared" si="2"/>
        <v>43538</v>
      </c>
      <c r="J159" s="254">
        <v>18</v>
      </c>
      <c r="K159" s="262" t="s">
        <v>404</v>
      </c>
      <c r="L159" s="287"/>
      <c r="M159" s="288"/>
      <c r="N159" s="289"/>
      <c r="O159" s="288"/>
      <c r="P159" s="284"/>
      <c r="Q159" s="285"/>
      <c r="R159" s="286"/>
      <c r="S159" s="285"/>
      <c r="T159" s="285"/>
      <c r="U159" s="286"/>
      <c r="V159" s="285"/>
      <c r="W159" s="286"/>
      <c r="X159" s="285"/>
      <c r="Y159" s="286" t="s">
        <v>135</v>
      </c>
      <c r="Z159" s="286"/>
      <c r="AA159" s="286"/>
      <c r="AB159" s="286"/>
      <c r="AC159" s="286"/>
      <c r="AD159" s="286"/>
      <c r="AE159" s="286"/>
      <c r="AF159" s="286"/>
      <c r="AG159" s="298"/>
      <c r="AH159" s="278"/>
      <c r="AI159" s="278" t="s">
        <v>523</v>
      </c>
      <c r="AJ159" s="278" t="s">
        <v>514</v>
      </c>
    </row>
    <row r="160" spans="1:36" ht="22.15" customHeight="1" outlineLevel="5">
      <c r="A160" s="227">
        <v>1698</v>
      </c>
      <c r="B160" s="229">
        <v>2</v>
      </c>
      <c r="C160" s="228">
        <v>0</v>
      </c>
      <c r="D160" s="228">
        <v>0</v>
      </c>
      <c r="E160" s="230">
        <v>47</v>
      </c>
      <c r="F160" s="230" t="s">
        <v>314</v>
      </c>
      <c r="G160" s="242" t="s">
        <v>253</v>
      </c>
      <c r="H160" s="250"/>
      <c r="I160" s="246">
        <f t="shared" si="2"/>
        <v>43538</v>
      </c>
      <c r="J160" s="254">
        <v>18</v>
      </c>
      <c r="K160" s="262" t="s">
        <v>404</v>
      </c>
      <c r="L160" s="287"/>
      <c r="M160" s="288"/>
      <c r="N160" s="289"/>
      <c r="O160" s="288"/>
      <c r="P160" s="284"/>
      <c r="Q160" s="285"/>
      <c r="R160" s="286"/>
      <c r="S160" s="285"/>
      <c r="T160" s="285"/>
      <c r="U160" s="286"/>
      <c r="V160" s="285"/>
      <c r="W160" s="286"/>
      <c r="X160" s="285"/>
      <c r="Y160" s="286" t="s">
        <v>135</v>
      </c>
      <c r="Z160" s="286"/>
      <c r="AA160" s="286"/>
      <c r="AB160" s="286"/>
      <c r="AC160" s="286"/>
      <c r="AD160" s="286"/>
      <c r="AE160" s="286"/>
      <c r="AF160" s="286"/>
      <c r="AG160" s="298"/>
      <c r="AH160" s="278" t="s">
        <v>55</v>
      </c>
      <c r="AI160" s="278" t="s">
        <v>523</v>
      </c>
      <c r="AJ160" s="278" t="s">
        <v>514</v>
      </c>
    </row>
    <row r="161" spans="1:36" ht="22.15" customHeight="1" outlineLevel="5">
      <c r="A161" s="227">
        <v>1699</v>
      </c>
      <c r="B161" s="229">
        <v>2</v>
      </c>
      <c r="C161" s="228">
        <v>0</v>
      </c>
      <c r="D161" s="228">
        <v>0</v>
      </c>
      <c r="E161" s="230">
        <v>47</v>
      </c>
      <c r="F161" s="230" t="s">
        <v>315</v>
      </c>
      <c r="G161" s="242" t="s">
        <v>254</v>
      </c>
      <c r="H161" s="250"/>
      <c r="I161" s="246">
        <f t="shared" si="2"/>
        <v>43538</v>
      </c>
      <c r="J161" s="254">
        <v>18</v>
      </c>
      <c r="K161" s="262" t="s">
        <v>404</v>
      </c>
      <c r="L161" s="287"/>
      <c r="M161" s="288"/>
      <c r="N161" s="289"/>
      <c r="O161" s="288"/>
      <c r="P161" s="284"/>
      <c r="Q161" s="285"/>
      <c r="R161" s="286"/>
      <c r="S161" s="285"/>
      <c r="T161" s="285"/>
      <c r="U161" s="286"/>
      <c r="V161" s="285"/>
      <c r="W161" s="286"/>
      <c r="X161" s="285"/>
      <c r="Y161" s="286" t="s">
        <v>135</v>
      </c>
      <c r="Z161" s="286"/>
      <c r="AA161" s="286"/>
      <c r="AB161" s="286"/>
      <c r="AC161" s="286"/>
      <c r="AD161" s="286"/>
      <c r="AE161" s="286"/>
      <c r="AF161" s="286"/>
      <c r="AG161" s="298"/>
      <c r="AH161" s="278" t="s">
        <v>55</v>
      </c>
      <c r="AI161" s="278" t="s">
        <v>523</v>
      </c>
      <c r="AJ161" s="278" t="s">
        <v>514</v>
      </c>
    </row>
    <row r="162" spans="1:36" ht="22.15" customHeight="1" outlineLevel="5">
      <c r="A162" s="227">
        <v>1700</v>
      </c>
      <c r="B162" s="229">
        <v>2</v>
      </c>
      <c r="C162" s="228">
        <v>0</v>
      </c>
      <c r="D162" s="228">
        <v>0</v>
      </c>
      <c r="E162" s="230">
        <v>47</v>
      </c>
      <c r="F162" s="230" t="s">
        <v>331</v>
      </c>
      <c r="G162" s="242" t="s">
        <v>255</v>
      </c>
      <c r="H162" s="250"/>
      <c r="I162" s="246">
        <f t="shared" si="2"/>
        <v>43538</v>
      </c>
      <c r="J162" s="254">
        <v>18</v>
      </c>
      <c r="K162" s="262" t="s">
        <v>404</v>
      </c>
      <c r="L162" s="287"/>
      <c r="M162" s="288"/>
      <c r="N162" s="289"/>
      <c r="O162" s="288"/>
      <c r="P162" s="284"/>
      <c r="Q162" s="285"/>
      <c r="R162" s="286"/>
      <c r="S162" s="285"/>
      <c r="T162" s="285"/>
      <c r="U162" s="286"/>
      <c r="V162" s="285"/>
      <c r="W162" s="286"/>
      <c r="X162" s="285"/>
      <c r="Y162" s="286" t="s">
        <v>135</v>
      </c>
      <c r="Z162" s="286"/>
      <c r="AA162" s="286"/>
      <c r="AB162" s="286"/>
      <c r="AC162" s="286"/>
      <c r="AD162" s="286"/>
      <c r="AE162" s="286"/>
      <c r="AF162" s="286"/>
      <c r="AG162" s="298"/>
      <c r="AH162" s="278" t="s">
        <v>55</v>
      </c>
      <c r="AI162" s="278" t="s">
        <v>523</v>
      </c>
      <c r="AJ162" s="278" t="s">
        <v>514</v>
      </c>
    </row>
    <row r="163" spans="1:36" ht="15" customHeight="1" outlineLevel="4">
      <c r="A163" s="227">
        <v>1701</v>
      </c>
      <c r="B163" s="229">
        <v>2</v>
      </c>
      <c r="C163" s="228">
        <v>0</v>
      </c>
      <c r="D163" s="228">
        <v>0</v>
      </c>
      <c r="E163" s="229">
        <v>48</v>
      </c>
      <c r="F163" s="229">
        <v>0</v>
      </c>
      <c r="G163" s="242" t="s">
        <v>301</v>
      </c>
      <c r="H163" s="250"/>
      <c r="I163" s="246">
        <f t="shared" si="2"/>
        <v>43538</v>
      </c>
      <c r="J163" s="254">
        <v>18</v>
      </c>
      <c r="K163" s="262" t="s">
        <v>404</v>
      </c>
      <c r="L163" s="275"/>
      <c r="M163" s="275"/>
      <c r="N163" s="275"/>
      <c r="O163" s="290"/>
      <c r="P163" s="284"/>
      <c r="Q163" s="285"/>
      <c r="R163" s="286"/>
      <c r="S163" s="285"/>
      <c r="T163" s="285"/>
      <c r="U163" s="286"/>
      <c r="V163" s="285"/>
      <c r="W163" s="286"/>
      <c r="X163" s="285"/>
      <c r="Y163" s="286" t="s">
        <v>135</v>
      </c>
      <c r="Z163" s="286"/>
      <c r="AA163" s="286"/>
      <c r="AB163" s="286"/>
      <c r="AC163" s="286"/>
      <c r="AD163" s="286"/>
      <c r="AE163" s="286"/>
      <c r="AF163" s="286"/>
      <c r="AG163" s="294"/>
      <c r="AH163" s="278"/>
      <c r="AI163" s="278" t="s">
        <v>553</v>
      </c>
      <c r="AJ163" s="278" t="s">
        <v>514</v>
      </c>
    </row>
    <row r="164" spans="1:36" ht="60" customHeight="1" outlineLevel="5">
      <c r="A164" s="227">
        <v>1702</v>
      </c>
      <c r="B164" s="229">
        <v>2</v>
      </c>
      <c r="C164" s="228">
        <v>0</v>
      </c>
      <c r="D164" s="228">
        <v>0</v>
      </c>
      <c r="E164" s="230">
        <v>48</v>
      </c>
      <c r="F164" s="230">
        <v>1</v>
      </c>
      <c r="G164" s="242" t="s">
        <v>256</v>
      </c>
      <c r="H164" s="250"/>
      <c r="I164" s="246">
        <f t="shared" si="2"/>
        <v>43538</v>
      </c>
      <c r="J164" s="254">
        <v>18</v>
      </c>
      <c r="K164" s="262" t="s">
        <v>404</v>
      </c>
      <c r="L164" s="287"/>
      <c r="M164" s="275"/>
      <c r="N164" s="275"/>
      <c r="O164" s="290"/>
      <c r="P164" s="284"/>
      <c r="Q164" s="285"/>
      <c r="R164" s="286"/>
      <c r="S164" s="285"/>
      <c r="T164" s="285"/>
      <c r="U164" s="286"/>
      <c r="V164" s="285"/>
      <c r="W164" s="286"/>
      <c r="X164" s="285"/>
      <c r="Y164" s="286" t="s">
        <v>135</v>
      </c>
      <c r="Z164" s="286"/>
      <c r="AA164" s="286"/>
      <c r="AB164" s="286"/>
      <c r="AC164" s="286"/>
      <c r="AD164" s="286"/>
      <c r="AE164" s="286"/>
      <c r="AF164" s="286"/>
      <c r="AG164" s="295"/>
      <c r="AH164" s="278"/>
      <c r="AI164" s="278" t="s">
        <v>554</v>
      </c>
      <c r="AJ164" s="278"/>
    </row>
    <row r="165" spans="1:36" ht="48" customHeight="1" outlineLevel="5">
      <c r="A165" s="227">
        <v>1703</v>
      </c>
      <c r="B165" s="229">
        <v>2</v>
      </c>
      <c r="C165" s="228">
        <v>0</v>
      </c>
      <c r="D165" s="228">
        <v>0</v>
      </c>
      <c r="E165" s="230">
        <v>48</v>
      </c>
      <c r="F165" s="230" t="s">
        <v>311</v>
      </c>
      <c r="G165" s="242" t="s">
        <v>257</v>
      </c>
      <c r="H165" s="250"/>
      <c r="I165" s="246">
        <f t="shared" si="2"/>
        <v>43538</v>
      </c>
      <c r="J165" s="254">
        <v>18</v>
      </c>
      <c r="K165" s="262" t="s">
        <v>404</v>
      </c>
      <c r="L165" s="287"/>
      <c r="M165" s="275"/>
      <c r="N165" s="275"/>
      <c r="O165" s="290"/>
      <c r="P165" s="284"/>
      <c r="Q165" s="285"/>
      <c r="R165" s="286"/>
      <c r="S165" s="285"/>
      <c r="T165" s="285"/>
      <c r="U165" s="286"/>
      <c r="V165" s="285"/>
      <c r="W165" s="286"/>
      <c r="X165" s="285"/>
      <c r="Y165" s="286" t="s">
        <v>135</v>
      </c>
      <c r="Z165" s="286"/>
      <c r="AA165" s="286"/>
      <c r="AB165" s="286"/>
      <c r="AC165" s="286"/>
      <c r="AD165" s="286"/>
      <c r="AE165" s="286"/>
      <c r="AF165" s="286"/>
      <c r="AG165" s="298"/>
      <c r="AH165" s="278" t="s">
        <v>55</v>
      </c>
      <c r="AI165" s="278" t="s">
        <v>553</v>
      </c>
      <c r="AJ165" s="278" t="s">
        <v>555</v>
      </c>
    </row>
    <row r="166" spans="1:36" ht="24" customHeight="1" outlineLevel="5">
      <c r="A166" s="227">
        <v>1704</v>
      </c>
      <c r="B166" s="229">
        <v>2</v>
      </c>
      <c r="C166" s="228">
        <v>0</v>
      </c>
      <c r="D166" s="228">
        <v>0</v>
      </c>
      <c r="E166" s="230">
        <v>48</v>
      </c>
      <c r="F166" s="230" t="s">
        <v>312</v>
      </c>
      <c r="G166" s="242" t="s">
        <v>258</v>
      </c>
      <c r="H166" s="250"/>
      <c r="I166" s="246">
        <f t="shared" si="2"/>
        <v>43538</v>
      </c>
      <c r="J166" s="254">
        <v>18</v>
      </c>
      <c r="K166" s="262" t="s">
        <v>404</v>
      </c>
      <c r="L166" s="287"/>
      <c r="M166" s="275"/>
      <c r="N166" s="275"/>
      <c r="O166" s="290"/>
      <c r="P166" s="284"/>
      <c r="Q166" s="285"/>
      <c r="R166" s="286"/>
      <c r="S166" s="285"/>
      <c r="T166" s="285"/>
      <c r="U166" s="286"/>
      <c r="V166" s="285"/>
      <c r="W166" s="286"/>
      <c r="X166" s="285"/>
      <c r="Y166" s="286" t="s">
        <v>135</v>
      </c>
      <c r="Z166" s="286"/>
      <c r="AA166" s="286"/>
      <c r="AB166" s="286"/>
      <c r="AC166" s="286"/>
      <c r="AD166" s="286"/>
      <c r="AE166" s="286"/>
      <c r="AF166" s="286"/>
      <c r="AG166" s="294"/>
      <c r="AH166" s="278" t="s">
        <v>55</v>
      </c>
      <c r="AI166" s="278" t="s">
        <v>553</v>
      </c>
      <c r="AJ166" s="278" t="s">
        <v>556</v>
      </c>
    </row>
    <row r="167" spans="1:36" ht="22.15" customHeight="1" outlineLevel="5">
      <c r="A167" s="227">
        <v>1705</v>
      </c>
      <c r="B167" s="229">
        <v>2</v>
      </c>
      <c r="C167" s="228">
        <v>0</v>
      </c>
      <c r="D167" s="228">
        <v>0</v>
      </c>
      <c r="E167" s="230">
        <v>48</v>
      </c>
      <c r="F167" s="230" t="s">
        <v>316</v>
      </c>
      <c r="G167" s="242" t="s">
        <v>259</v>
      </c>
      <c r="H167" s="250"/>
      <c r="I167" s="246">
        <f t="shared" si="2"/>
        <v>43538</v>
      </c>
      <c r="J167" s="254">
        <v>18</v>
      </c>
      <c r="K167" s="262" t="s">
        <v>404</v>
      </c>
      <c r="L167" s="287"/>
      <c r="M167" s="275"/>
      <c r="N167" s="275"/>
      <c r="O167" s="290"/>
      <c r="P167" s="284"/>
      <c r="Q167" s="285"/>
      <c r="R167" s="286"/>
      <c r="S167" s="285"/>
      <c r="T167" s="285"/>
      <c r="U167" s="286"/>
      <c r="V167" s="285"/>
      <c r="W167" s="286"/>
      <c r="X167" s="285"/>
      <c r="Y167" s="286" t="s">
        <v>135</v>
      </c>
      <c r="Z167" s="286"/>
      <c r="AA167" s="286"/>
      <c r="AB167" s="286"/>
      <c r="AC167" s="286"/>
      <c r="AD167" s="286"/>
      <c r="AE167" s="286"/>
      <c r="AF167" s="286"/>
      <c r="AG167" s="294"/>
      <c r="AH167" s="278" t="s">
        <v>55</v>
      </c>
      <c r="AI167" s="278" t="s">
        <v>553</v>
      </c>
      <c r="AJ167" s="278" t="s">
        <v>556</v>
      </c>
    </row>
    <row r="168" spans="1:36" ht="22.15" customHeight="1" outlineLevel="5">
      <c r="A168" s="227">
        <v>1706</v>
      </c>
      <c r="B168" s="229">
        <v>2</v>
      </c>
      <c r="C168" s="228">
        <v>0</v>
      </c>
      <c r="D168" s="228">
        <v>0</v>
      </c>
      <c r="E168" s="230">
        <v>48</v>
      </c>
      <c r="F168" s="230" t="s">
        <v>313</v>
      </c>
      <c r="G168" s="242" t="s">
        <v>435</v>
      </c>
      <c r="H168" s="250"/>
      <c r="I168" s="246">
        <f t="shared" si="2"/>
        <v>43538</v>
      </c>
      <c r="J168" s="254">
        <v>18</v>
      </c>
      <c r="K168" s="262" t="s">
        <v>404</v>
      </c>
      <c r="L168" s="287"/>
      <c r="M168" s="275"/>
      <c r="N168" s="275"/>
      <c r="O168" s="290"/>
      <c r="P168" s="284"/>
      <c r="Q168" s="285"/>
      <c r="R168" s="286"/>
      <c r="S168" s="285"/>
      <c r="T168" s="285"/>
      <c r="U168" s="286"/>
      <c r="V168" s="285"/>
      <c r="W168" s="286"/>
      <c r="X168" s="285"/>
      <c r="Y168" s="286" t="s">
        <v>135</v>
      </c>
      <c r="Z168" s="286"/>
      <c r="AA168" s="286"/>
      <c r="AB168" s="286"/>
      <c r="AC168" s="286"/>
      <c r="AD168" s="286"/>
      <c r="AE168" s="286"/>
      <c r="AF168" s="286"/>
      <c r="AG168" s="294"/>
      <c r="AH168" s="278" t="s">
        <v>55</v>
      </c>
      <c r="AI168" s="278" t="s">
        <v>553</v>
      </c>
      <c r="AJ168" s="278" t="s">
        <v>556</v>
      </c>
    </row>
    <row r="169" spans="1:36" ht="24" customHeight="1" outlineLevel="5">
      <c r="A169" s="227">
        <v>1707</v>
      </c>
      <c r="B169" s="229">
        <v>2</v>
      </c>
      <c r="C169" s="228">
        <v>0</v>
      </c>
      <c r="D169" s="228">
        <v>0</v>
      </c>
      <c r="E169" s="230">
        <v>48</v>
      </c>
      <c r="F169" s="230" t="s">
        <v>329</v>
      </c>
      <c r="G169" s="242" t="s">
        <v>260</v>
      </c>
      <c r="H169" s="250"/>
      <c r="I169" s="246">
        <f t="shared" si="2"/>
        <v>43538</v>
      </c>
      <c r="J169" s="254">
        <v>18</v>
      </c>
      <c r="K169" s="262" t="s">
        <v>404</v>
      </c>
      <c r="L169" s="287"/>
      <c r="M169" s="275"/>
      <c r="N169" s="275"/>
      <c r="O169" s="290"/>
      <c r="P169" s="284"/>
      <c r="Q169" s="285"/>
      <c r="R169" s="286"/>
      <c r="S169" s="285"/>
      <c r="T169" s="285"/>
      <c r="U169" s="286"/>
      <c r="V169" s="285"/>
      <c r="W169" s="286"/>
      <c r="X169" s="285"/>
      <c r="Y169" s="286" t="s">
        <v>135</v>
      </c>
      <c r="Z169" s="286"/>
      <c r="AA169" s="286"/>
      <c r="AB169" s="286"/>
      <c r="AC169" s="286"/>
      <c r="AD169" s="286"/>
      <c r="AE169" s="286"/>
      <c r="AF169" s="286"/>
      <c r="AG169" s="298"/>
      <c r="AH169" s="278" t="s">
        <v>55</v>
      </c>
      <c r="AI169" s="278" t="s">
        <v>553</v>
      </c>
      <c r="AJ169" s="278" t="s">
        <v>557</v>
      </c>
    </row>
    <row r="170" spans="1:36" ht="22.15" customHeight="1" outlineLevel="5">
      <c r="A170" s="227">
        <v>1708</v>
      </c>
      <c r="B170" s="229">
        <v>2</v>
      </c>
      <c r="C170" s="228">
        <v>0</v>
      </c>
      <c r="D170" s="228">
        <v>0</v>
      </c>
      <c r="E170" s="230">
        <v>48</v>
      </c>
      <c r="F170" s="230" t="s">
        <v>330</v>
      </c>
      <c r="G170" s="242" t="s">
        <v>261</v>
      </c>
      <c r="H170" s="250"/>
      <c r="I170" s="246">
        <f t="shared" si="2"/>
        <v>43538</v>
      </c>
      <c r="J170" s="254">
        <v>18</v>
      </c>
      <c r="K170" s="262" t="s">
        <v>404</v>
      </c>
      <c r="L170" s="287"/>
      <c r="M170" s="275"/>
      <c r="N170" s="275"/>
      <c r="O170" s="290"/>
      <c r="P170" s="284"/>
      <c r="Q170" s="285"/>
      <c r="R170" s="286"/>
      <c r="S170" s="285"/>
      <c r="T170" s="285"/>
      <c r="U170" s="286"/>
      <c r="V170" s="285"/>
      <c r="W170" s="286"/>
      <c r="X170" s="285"/>
      <c r="Y170" s="286" t="s">
        <v>135</v>
      </c>
      <c r="Z170" s="286"/>
      <c r="AA170" s="286"/>
      <c r="AB170" s="286"/>
      <c r="AC170" s="286"/>
      <c r="AD170" s="286"/>
      <c r="AE170" s="286"/>
      <c r="AF170" s="286"/>
      <c r="AG170" s="298"/>
      <c r="AH170" s="278" t="s">
        <v>55</v>
      </c>
      <c r="AI170" s="278" t="s">
        <v>553</v>
      </c>
      <c r="AJ170" s="278" t="s">
        <v>555</v>
      </c>
    </row>
    <row r="171" spans="1:36" ht="22.15" customHeight="1" outlineLevel="5">
      <c r="A171" s="227">
        <v>1709</v>
      </c>
      <c r="B171" s="229">
        <v>2</v>
      </c>
      <c r="C171" s="228">
        <v>0</v>
      </c>
      <c r="D171" s="228">
        <v>0</v>
      </c>
      <c r="E171" s="230">
        <v>48</v>
      </c>
      <c r="F171" s="230" t="s">
        <v>353</v>
      </c>
      <c r="G171" s="242" t="s">
        <v>262</v>
      </c>
      <c r="H171" s="250"/>
      <c r="I171" s="246">
        <f t="shared" si="2"/>
        <v>43538</v>
      </c>
      <c r="J171" s="254">
        <v>18</v>
      </c>
      <c r="K171" s="262" t="s">
        <v>404</v>
      </c>
      <c r="L171" s="287"/>
      <c r="M171" s="275"/>
      <c r="N171" s="275"/>
      <c r="O171" s="290"/>
      <c r="P171" s="284"/>
      <c r="Q171" s="285"/>
      <c r="R171" s="286"/>
      <c r="S171" s="285"/>
      <c r="T171" s="285"/>
      <c r="U171" s="286"/>
      <c r="V171" s="285"/>
      <c r="W171" s="286"/>
      <c r="X171" s="285"/>
      <c r="Y171" s="286" t="s">
        <v>135</v>
      </c>
      <c r="Z171" s="286"/>
      <c r="AA171" s="286"/>
      <c r="AB171" s="286"/>
      <c r="AC171" s="286"/>
      <c r="AD171" s="286"/>
      <c r="AE171" s="286"/>
      <c r="AF171" s="286"/>
      <c r="AG171" s="298"/>
      <c r="AH171" s="278" t="s">
        <v>55</v>
      </c>
      <c r="AI171" s="278" t="s">
        <v>553</v>
      </c>
      <c r="AJ171" s="278" t="s">
        <v>558</v>
      </c>
    </row>
    <row r="172" spans="1:36" ht="69.75" customHeight="1" outlineLevel="5">
      <c r="A172" s="227">
        <v>1710</v>
      </c>
      <c r="B172" s="229">
        <v>2</v>
      </c>
      <c r="C172" s="228">
        <v>0</v>
      </c>
      <c r="D172" s="228">
        <v>0</v>
      </c>
      <c r="E172" s="230">
        <v>48</v>
      </c>
      <c r="F172" s="230" t="s">
        <v>354</v>
      </c>
      <c r="G172" s="242" t="s">
        <v>436</v>
      </c>
      <c r="H172" s="250"/>
      <c r="I172" s="246">
        <f t="shared" si="2"/>
        <v>43538</v>
      </c>
      <c r="J172" s="254">
        <v>18</v>
      </c>
      <c r="K172" s="262" t="s">
        <v>404</v>
      </c>
      <c r="L172" s="287"/>
      <c r="M172" s="275"/>
      <c r="N172" s="275"/>
      <c r="O172" s="290"/>
      <c r="P172" s="284"/>
      <c r="Q172" s="285"/>
      <c r="R172" s="286"/>
      <c r="S172" s="285"/>
      <c r="T172" s="285"/>
      <c r="U172" s="286"/>
      <c r="V172" s="285"/>
      <c r="W172" s="286"/>
      <c r="X172" s="285"/>
      <c r="Y172" s="286" t="s">
        <v>135</v>
      </c>
      <c r="Z172" s="286"/>
      <c r="AA172" s="286"/>
      <c r="AB172" s="286"/>
      <c r="AC172" s="286"/>
      <c r="AD172" s="286"/>
      <c r="AE172" s="286"/>
      <c r="AF172" s="286"/>
      <c r="AG172" s="296"/>
      <c r="AH172" s="278" t="s">
        <v>55</v>
      </c>
      <c r="AI172" s="278" t="s">
        <v>553</v>
      </c>
      <c r="AJ172" s="278" t="s">
        <v>559</v>
      </c>
    </row>
    <row r="173" spans="1:36" ht="24" customHeight="1" outlineLevel="5">
      <c r="A173" s="227">
        <v>1711</v>
      </c>
      <c r="B173" s="229">
        <v>2</v>
      </c>
      <c r="C173" s="228">
        <v>0</v>
      </c>
      <c r="D173" s="228">
        <v>0</v>
      </c>
      <c r="E173" s="230">
        <v>48</v>
      </c>
      <c r="F173" s="230" t="s">
        <v>373</v>
      </c>
      <c r="G173" s="242" t="s">
        <v>263</v>
      </c>
      <c r="H173" s="250"/>
      <c r="I173" s="246">
        <f t="shared" si="2"/>
        <v>43538</v>
      </c>
      <c r="J173" s="254">
        <v>18</v>
      </c>
      <c r="K173" s="262" t="s">
        <v>404</v>
      </c>
      <c r="L173" s="287"/>
      <c r="M173" s="275"/>
      <c r="N173" s="275"/>
      <c r="O173" s="290"/>
      <c r="P173" s="284"/>
      <c r="Q173" s="285"/>
      <c r="R173" s="286"/>
      <c r="S173" s="285"/>
      <c r="T173" s="285"/>
      <c r="U173" s="286"/>
      <c r="V173" s="285"/>
      <c r="W173" s="286"/>
      <c r="X173" s="285"/>
      <c r="Y173" s="286" t="s">
        <v>135</v>
      </c>
      <c r="Z173" s="286"/>
      <c r="AA173" s="286"/>
      <c r="AB173" s="286"/>
      <c r="AC173" s="286"/>
      <c r="AD173" s="286"/>
      <c r="AE173" s="286"/>
      <c r="AF173" s="286"/>
      <c r="AG173" s="298" t="s">
        <v>560</v>
      </c>
      <c r="AH173" s="278" t="s">
        <v>55</v>
      </c>
      <c r="AI173" s="278" t="s">
        <v>553</v>
      </c>
      <c r="AJ173" s="278" t="s">
        <v>561</v>
      </c>
    </row>
    <row r="174" spans="1:36" ht="60" customHeight="1" outlineLevel="5">
      <c r="A174" s="227">
        <v>1712</v>
      </c>
      <c r="B174" s="229">
        <v>2</v>
      </c>
      <c r="C174" s="228">
        <v>0</v>
      </c>
      <c r="D174" s="228">
        <v>0</v>
      </c>
      <c r="E174" s="230">
        <v>48</v>
      </c>
      <c r="F174" s="230">
        <v>2</v>
      </c>
      <c r="G174" s="242" t="s">
        <v>264</v>
      </c>
      <c r="H174" s="250"/>
      <c r="I174" s="246">
        <f t="shared" si="2"/>
        <v>43538</v>
      </c>
      <c r="J174" s="254">
        <v>18</v>
      </c>
      <c r="K174" s="262" t="s">
        <v>404</v>
      </c>
      <c r="L174" s="287"/>
      <c r="M174" s="275"/>
      <c r="N174" s="275"/>
      <c r="O174" s="290"/>
      <c r="P174" s="284"/>
      <c r="Q174" s="285"/>
      <c r="R174" s="286"/>
      <c r="S174" s="285"/>
      <c r="T174" s="285"/>
      <c r="U174" s="286"/>
      <c r="V174" s="285"/>
      <c r="W174" s="286"/>
      <c r="X174" s="285"/>
      <c r="Y174" s="286" t="s">
        <v>135</v>
      </c>
      <c r="Z174" s="286"/>
      <c r="AA174" s="286"/>
      <c r="AB174" s="286"/>
      <c r="AC174" s="286"/>
      <c r="AD174" s="286"/>
      <c r="AE174" s="286"/>
      <c r="AF174" s="286"/>
      <c r="AG174" s="294"/>
      <c r="AH174" s="278" t="s">
        <v>55</v>
      </c>
      <c r="AI174" s="278" t="s">
        <v>553</v>
      </c>
      <c r="AJ174" s="278" t="s">
        <v>562</v>
      </c>
    </row>
    <row r="175" spans="1:36" ht="15" customHeight="1" outlineLevel="4">
      <c r="A175" s="227">
        <v>1713</v>
      </c>
      <c r="B175" s="229">
        <v>2</v>
      </c>
      <c r="C175" s="228">
        <v>0</v>
      </c>
      <c r="D175" s="228">
        <v>0</v>
      </c>
      <c r="E175" s="229">
        <v>49</v>
      </c>
      <c r="F175" s="229">
        <v>0</v>
      </c>
      <c r="G175" s="242" t="s">
        <v>302</v>
      </c>
      <c r="H175" s="250"/>
      <c r="I175" s="246">
        <f t="shared" ref="I175:I213" si="3">DATE(YEAR($G$1), MONTH($G$1)+J175, DAY($G$1))</f>
        <v>43538</v>
      </c>
      <c r="J175" s="254">
        <v>18</v>
      </c>
      <c r="K175" s="262" t="s">
        <v>404</v>
      </c>
      <c r="L175" s="275"/>
      <c r="M175" s="275"/>
      <c r="N175" s="275"/>
      <c r="O175" s="290"/>
      <c r="P175" s="284"/>
      <c r="Q175" s="285"/>
      <c r="R175" s="286"/>
      <c r="S175" s="285"/>
      <c r="T175" s="285"/>
      <c r="U175" s="286"/>
      <c r="V175" s="285"/>
      <c r="W175" s="286"/>
      <c r="X175" s="285"/>
      <c r="Y175" s="286" t="s">
        <v>135</v>
      </c>
      <c r="Z175" s="286"/>
      <c r="AA175" s="286"/>
      <c r="AB175" s="286"/>
      <c r="AC175" s="286"/>
      <c r="AD175" s="286"/>
      <c r="AE175" s="286"/>
      <c r="AF175" s="286"/>
      <c r="AG175" s="306"/>
      <c r="AH175" s="278"/>
      <c r="AI175" s="278" t="s">
        <v>553</v>
      </c>
      <c r="AJ175" s="278"/>
    </row>
    <row r="176" spans="1:36" ht="48" customHeight="1" outlineLevel="5">
      <c r="A176" s="227">
        <v>1714</v>
      </c>
      <c r="B176" s="229">
        <v>2</v>
      </c>
      <c r="C176" s="228">
        <v>0</v>
      </c>
      <c r="D176" s="228">
        <v>0</v>
      </c>
      <c r="E176" s="230">
        <v>49</v>
      </c>
      <c r="F176" s="230">
        <v>1</v>
      </c>
      <c r="G176" s="242" t="s">
        <v>265</v>
      </c>
      <c r="H176" s="250"/>
      <c r="I176" s="246">
        <f t="shared" si="3"/>
        <v>43538</v>
      </c>
      <c r="J176" s="254">
        <v>18</v>
      </c>
      <c r="K176" s="262" t="s">
        <v>404</v>
      </c>
      <c r="L176" s="287"/>
      <c r="M176" s="275"/>
      <c r="N176" s="275"/>
      <c r="O176" s="290"/>
      <c r="P176" s="284"/>
      <c r="Q176" s="285"/>
      <c r="R176" s="286"/>
      <c r="S176" s="285"/>
      <c r="T176" s="285"/>
      <c r="U176" s="286"/>
      <c r="V176" s="285"/>
      <c r="W176" s="286"/>
      <c r="X176" s="285"/>
      <c r="Y176" s="286" t="s">
        <v>135</v>
      </c>
      <c r="Z176" s="286"/>
      <c r="AA176" s="286"/>
      <c r="AB176" s="286"/>
      <c r="AC176" s="286"/>
      <c r="AD176" s="286"/>
      <c r="AE176" s="286"/>
      <c r="AF176" s="286"/>
      <c r="AG176" s="306"/>
      <c r="AH176" s="278"/>
      <c r="AI176" s="278" t="s">
        <v>553</v>
      </c>
      <c r="AJ176" s="278"/>
    </row>
    <row r="177" spans="1:36" ht="24" customHeight="1" outlineLevel="5">
      <c r="A177" s="227">
        <v>1715</v>
      </c>
      <c r="B177" s="229">
        <v>2</v>
      </c>
      <c r="C177" s="228">
        <v>0</v>
      </c>
      <c r="D177" s="228">
        <v>0</v>
      </c>
      <c r="E177" s="230">
        <v>49</v>
      </c>
      <c r="F177" s="230" t="s">
        <v>328</v>
      </c>
      <c r="G177" s="242" t="s">
        <v>437</v>
      </c>
      <c r="H177" s="250"/>
      <c r="I177" s="246">
        <f t="shared" si="3"/>
        <v>43538</v>
      </c>
      <c r="J177" s="254">
        <v>18</v>
      </c>
      <c r="K177" s="262" t="s">
        <v>404</v>
      </c>
      <c r="L177" s="287"/>
      <c r="M177" s="275"/>
      <c r="N177" s="275"/>
      <c r="O177" s="290"/>
      <c r="P177" s="284"/>
      <c r="Q177" s="285"/>
      <c r="R177" s="286"/>
      <c r="S177" s="285"/>
      <c r="T177" s="285"/>
      <c r="U177" s="286"/>
      <c r="V177" s="285"/>
      <c r="W177" s="286"/>
      <c r="X177" s="285"/>
      <c r="Y177" s="286" t="s">
        <v>135</v>
      </c>
      <c r="Z177" s="286"/>
      <c r="AA177" s="286"/>
      <c r="AB177" s="286"/>
      <c r="AC177" s="286"/>
      <c r="AD177" s="286"/>
      <c r="AE177" s="286"/>
      <c r="AF177" s="286"/>
      <c r="AG177" s="306"/>
      <c r="AH177" s="278" t="s">
        <v>55</v>
      </c>
      <c r="AI177" s="278" t="s">
        <v>563</v>
      </c>
      <c r="AJ177" s="278" t="s">
        <v>564</v>
      </c>
    </row>
    <row r="178" spans="1:36" ht="24" customHeight="1" outlineLevel="5">
      <c r="A178" s="227">
        <v>1716</v>
      </c>
      <c r="B178" s="229">
        <v>2</v>
      </c>
      <c r="C178" s="228">
        <v>0</v>
      </c>
      <c r="D178" s="228">
        <v>0</v>
      </c>
      <c r="E178" s="230">
        <v>49</v>
      </c>
      <c r="F178" s="230" t="s">
        <v>344</v>
      </c>
      <c r="G178" s="242" t="s">
        <v>266</v>
      </c>
      <c r="H178" s="250"/>
      <c r="I178" s="246">
        <f t="shared" si="3"/>
        <v>43538</v>
      </c>
      <c r="J178" s="254">
        <v>18</v>
      </c>
      <c r="K178" s="262" t="s">
        <v>404</v>
      </c>
      <c r="L178" s="287"/>
      <c r="M178" s="275"/>
      <c r="N178" s="275"/>
      <c r="O178" s="290"/>
      <c r="P178" s="284"/>
      <c r="Q178" s="285"/>
      <c r="R178" s="286"/>
      <c r="S178" s="285"/>
      <c r="T178" s="285"/>
      <c r="U178" s="286"/>
      <c r="V178" s="285"/>
      <c r="W178" s="286"/>
      <c r="X178" s="285"/>
      <c r="Y178" s="286" t="s">
        <v>135</v>
      </c>
      <c r="Z178" s="286"/>
      <c r="AA178" s="286"/>
      <c r="AB178" s="286"/>
      <c r="AC178" s="286"/>
      <c r="AD178" s="286"/>
      <c r="AE178" s="286"/>
      <c r="AF178" s="286"/>
      <c r="AG178" s="306"/>
      <c r="AH178" s="278" t="s">
        <v>55</v>
      </c>
      <c r="AI178" s="278" t="s">
        <v>563</v>
      </c>
      <c r="AJ178" s="278" t="s">
        <v>565</v>
      </c>
    </row>
    <row r="179" spans="1:36" ht="36" customHeight="1" outlineLevel="5">
      <c r="A179" s="227">
        <v>1717</v>
      </c>
      <c r="B179" s="229">
        <v>2</v>
      </c>
      <c r="C179" s="228">
        <v>0</v>
      </c>
      <c r="D179" s="228">
        <v>0</v>
      </c>
      <c r="E179" s="230">
        <v>49</v>
      </c>
      <c r="F179" s="230" t="s">
        <v>347</v>
      </c>
      <c r="G179" s="242" t="s">
        <v>267</v>
      </c>
      <c r="H179" s="250"/>
      <c r="I179" s="246">
        <f t="shared" si="3"/>
        <v>43538</v>
      </c>
      <c r="J179" s="254">
        <v>18</v>
      </c>
      <c r="K179" s="262" t="s">
        <v>404</v>
      </c>
      <c r="L179" s="287"/>
      <c r="M179" s="275"/>
      <c r="N179" s="275"/>
      <c r="O179" s="290"/>
      <c r="P179" s="284"/>
      <c r="Q179" s="285"/>
      <c r="R179" s="286"/>
      <c r="S179" s="285"/>
      <c r="T179" s="285"/>
      <c r="U179" s="286"/>
      <c r="V179" s="285"/>
      <c r="W179" s="286"/>
      <c r="X179" s="285"/>
      <c r="Y179" s="286" t="s">
        <v>135</v>
      </c>
      <c r="Z179" s="286"/>
      <c r="AA179" s="286"/>
      <c r="AB179" s="286"/>
      <c r="AC179" s="286"/>
      <c r="AD179" s="286"/>
      <c r="AE179" s="286"/>
      <c r="AF179" s="286"/>
      <c r="AG179" s="295"/>
      <c r="AH179" s="278"/>
      <c r="AI179" s="278" t="s">
        <v>566</v>
      </c>
      <c r="AJ179" s="278" t="s">
        <v>514</v>
      </c>
    </row>
    <row r="180" spans="1:36" ht="15" customHeight="1" outlineLevel="4">
      <c r="A180" s="227">
        <v>1718</v>
      </c>
      <c r="B180" s="229">
        <v>2</v>
      </c>
      <c r="C180" s="228">
        <v>0</v>
      </c>
      <c r="D180" s="228">
        <v>0</v>
      </c>
      <c r="E180" s="229">
        <v>50</v>
      </c>
      <c r="F180" s="229">
        <v>0</v>
      </c>
      <c r="G180" s="242" t="s">
        <v>303</v>
      </c>
      <c r="H180" s="250"/>
      <c r="I180" s="246">
        <f t="shared" si="3"/>
        <v>43538</v>
      </c>
      <c r="J180" s="254">
        <v>18</v>
      </c>
      <c r="K180" s="262" t="s">
        <v>404</v>
      </c>
      <c r="L180" s="275"/>
      <c r="M180" s="275"/>
      <c r="N180" s="275"/>
      <c r="O180" s="290"/>
      <c r="P180" s="284"/>
      <c r="Q180" s="285"/>
      <c r="R180" s="286"/>
      <c r="S180" s="285"/>
      <c r="T180" s="285"/>
      <c r="U180" s="286"/>
      <c r="V180" s="285"/>
      <c r="W180" s="286"/>
      <c r="X180" s="285"/>
      <c r="Y180" s="286" t="s">
        <v>135</v>
      </c>
      <c r="Z180" s="286"/>
      <c r="AA180" s="286"/>
      <c r="AB180" s="286"/>
      <c r="AC180" s="286"/>
      <c r="AD180" s="286"/>
      <c r="AE180" s="286"/>
      <c r="AF180" s="286"/>
      <c r="AG180" s="296"/>
      <c r="AH180" s="278"/>
      <c r="AI180" s="278" t="s">
        <v>553</v>
      </c>
      <c r="AJ180" s="278"/>
    </row>
    <row r="181" spans="1:36" ht="48" customHeight="1" outlineLevel="5">
      <c r="A181" s="227">
        <v>1719</v>
      </c>
      <c r="B181" s="229">
        <v>2</v>
      </c>
      <c r="C181" s="228">
        <v>0</v>
      </c>
      <c r="D181" s="228">
        <v>0</v>
      </c>
      <c r="E181" s="229">
        <v>50</v>
      </c>
      <c r="F181" s="230">
        <v>1</v>
      </c>
      <c r="G181" s="242" t="s">
        <v>268</v>
      </c>
      <c r="H181" s="250"/>
      <c r="I181" s="246">
        <f t="shared" si="3"/>
        <v>43538</v>
      </c>
      <c r="J181" s="254">
        <v>18</v>
      </c>
      <c r="K181" s="262" t="s">
        <v>404</v>
      </c>
      <c r="L181" s="287"/>
      <c r="M181" s="275"/>
      <c r="N181" s="275"/>
      <c r="O181" s="290"/>
      <c r="P181" s="284"/>
      <c r="Q181" s="285"/>
      <c r="R181" s="286"/>
      <c r="S181" s="285"/>
      <c r="T181" s="292"/>
      <c r="U181" s="286"/>
      <c r="V181" s="285"/>
      <c r="W181" s="286"/>
      <c r="X181" s="285"/>
      <c r="Y181" s="286" t="s">
        <v>135</v>
      </c>
      <c r="Z181" s="286"/>
      <c r="AA181" s="286"/>
      <c r="AB181" s="286"/>
      <c r="AC181" s="286"/>
      <c r="AD181" s="286"/>
      <c r="AE181" s="286"/>
      <c r="AF181" s="286"/>
      <c r="AG181" s="294"/>
      <c r="AH181" s="278"/>
      <c r="AI181" s="278" t="s">
        <v>553</v>
      </c>
      <c r="AJ181" s="278" t="s">
        <v>567</v>
      </c>
    </row>
    <row r="182" spans="1:36" ht="24" customHeight="1" outlineLevel="5">
      <c r="A182" s="227">
        <v>1720</v>
      </c>
      <c r="B182" s="229">
        <v>2</v>
      </c>
      <c r="C182" s="228">
        <v>0</v>
      </c>
      <c r="D182" s="228">
        <v>0</v>
      </c>
      <c r="E182" s="229">
        <v>50</v>
      </c>
      <c r="F182" s="230" t="s">
        <v>311</v>
      </c>
      <c r="G182" s="242" t="s">
        <v>269</v>
      </c>
      <c r="H182" s="250"/>
      <c r="I182" s="246">
        <f t="shared" si="3"/>
        <v>43538</v>
      </c>
      <c r="J182" s="254">
        <v>18</v>
      </c>
      <c r="K182" s="262" t="s">
        <v>404</v>
      </c>
      <c r="L182" s="287"/>
      <c r="M182" s="275"/>
      <c r="N182" s="275"/>
      <c r="O182" s="290"/>
      <c r="P182" s="284"/>
      <c r="Q182" s="285"/>
      <c r="R182" s="286"/>
      <c r="S182" s="285"/>
      <c r="T182" s="285"/>
      <c r="U182" s="286"/>
      <c r="V182" s="285"/>
      <c r="W182" s="286"/>
      <c r="X182" s="285"/>
      <c r="Y182" s="286" t="s">
        <v>135</v>
      </c>
      <c r="Z182" s="286"/>
      <c r="AA182" s="286"/>
      <c r="AB182" s="286"/>
      <c r="AC182" s="286"/>
      <c r="AD182" s="286"/>
      <c r="AE182" s="286"/>
      <c r="AF182" s="286"/>
      <c r="AG182" s="294"/>
      <c r="AH182" s="278"/>
      <c r="AI182" s="278" t="s">
        <v>553</v>
      </c>
      <c r="AJ182" s="278" t="s">
        <v>568</v>
      </c>
    </row>
    <row r="183" spans="1:36" ht="22.15" customHeight="1" outlineLevel="5">
      <c r="A183" s="227">
        <v>1721</v>
      </c>
      <c r="B183" s="229">
        <v>2</v>
      </c>
      <c r="C183" s="228">
        <v>0</v>
      </c>
      <c r="D183" s="228">
        <v>0</v>
      </c>
      <c r="E183" s="229">
        <v>50</v>
      </c>
      <c r="F183" s="230" t="s">
        <v>312</v>
      </c>
      <c r="G183" s="242" t="s">
        <v>270</v>
      </c>
      <c r="H183" s="250"/>
      <c r="I183" s="246">
        <f t="shared" si="3"/>
        <v>43538</v>
      </c>
      <c r="J183" s="254">
        <v>18</v>
      </c>
      <c r="K183" s="262" t="s">
        <v>404</v>
      </c>
      <c r="L183" s="287"/>
      <c r="M183" s="275"/>
      <c r="N183" s="275"/>
      <c r="O183" s="290"/>
      <c r="P183" s="284"/>
      <c r="Q183" s="285"/>
      <c r="R183" s="286"/>
      <c r="S183" s="285"/>
      <c r="T183" s="285"/>
      <c r="U183" s="286"/>
      <c r="V183" s="285"/>
      <c r="W183" s="286"/>
      <c r="X183" s="285"/>
      <c r="Y183" s="286" t="s">
        <v>135</v>
      </c>
      <c r="Z183" s="286"/>
      <c r="AA183" s="286"/>
      <c r="AB183" s="286"/>
      <c r="AC183" s="286"/>
      <c r="AD183" s="286"/>
      <c r="AE183" s="286"/>
      <c r="AF183" s="286"/>
      <c r="AG183" s="294"/>
      <c r="AH183" s="278"/>
      <c r="AI183" s="278" t="s">
        <v>553</v>
      </c>
      <c r="AJ183" s="278" t="s">
        <v>569</v>
      </c>
    </row>
    <row r="184" spans="1:36" ht="48" customHeight="1" outlineLevel="5">
      <c r="A184" s="227">
        <v>1722</v>
      </c>
      <c r="B184" s="229">
        <v>2</v>
      </c>
      <c r="C184" s="228">
        <v>0</v>
      </c>
      <c r="D184" s="228">
        <v>0</v>
      </c>
      <c r="E184" s="229">
        <v>50</v>
      </c>
      <c r="F184" s="230">
        <v>2</v>
      </c>
      <c r="G184" s="242" t="s">
        <v>271</v>
      </c>
      <c r="H184" s="250"/>
      <c r="I184" s="246">
        <f t="shared" si="3"/>
        <v>43538</v>
      </c>
      <c r="J184" s="254">
        <v>18</v>
      </c>
      <c r="K184" s="262" t="s">
        <v>404</v>
      </c>
      <c r="L184" s="287"/>
      <c r="M184" s="275"/>
      <c r="N184" s="275"/>
      <c r="O184" s="290"/>
      <c r="P184" s="284"/>
      <c r="Q184" s="285"/>
      <c r="R184" s="286"/>
      <c r="S184" s="285"/>
      <c r="T184" s="285"/>
      <c r="U184" s="286"/>
      <c r="V184" s="285"/>
      <c r="W184" s="286"/>
      <c r="X184" s="285"/>
      <c r="Y184" s="286" t="s">
        <v>135</v>
      </c>
      <c r="Z184" s="286"/>
      <c r="AA184" s="286"/>
      <c r="AB184" s="286"/>
      <c r="AC184" s="286"/>
      <c r="AD184" s="286"/>
      <c r="AE184" s="286"/>
      <c r="AF184" s="286"/>
      <c r="AG184" s="295"/>
      <c r="AH184" s="278" t="s">
        <v>55</v>
      </c>
      <c r="AI184" s="278" t="s">
        <v>854</v>
      </c>
      <c r="AJ184" s="278" t="s">
        <v>567</v>
      </c>
    </row>
    <row r="185" spans="1:36" ht="24" customHeight="1" outlineLevel="4">
      <c r="A185" s="227">
        <v>1723</v>
      </c>
      <c r="B185" s="229">
        <v>2</v>
      </c>
      <c r="C185" s="228">
        <v>0</v>
      </c>
      <c r="D185" s="228">
        <v>0</v>
      </c>
      <c r="E185" s="229">
        <v>51</v>
      </c>
      <c r="F185" s="229">
        <v>0</v>
      </c>
      <c r="G185" s="242" t="s">
        <v>304</v>
      </c>
      <c r="H185" s="250"/>
      <c r="I185" s="246">
        <f t="shared" si="3"/>
        <v>43538</v>
      </c>
      <c r="J185" s="254">
        <v>18</v>
      </c>
      <c r="K185" s="262" t="s">
        <v>404</v>
      </c>
      <c r="L185" s="275"/>
      <c r="M185" s="275"/>
      <c r="N185" s="275"/>
      <c r="O185" s="290"/>
      <c r="P185" s="284"/>
      <c r="Q185" s="285"/>
      <c r="R185" s="286"/>
      <c r="S185" s="285"/>
      <c r="T185" s="285"/>
      <c r="U185" s="286"/>
      <c r="V185" s="285"/>
      <c r="W185" s="286"/>
      <c r="X185" s="285"/>
      <c r="Y185" s="286" t="s">
        <v>135</v>
      </c>
      <c r="Z185" s="286"/>
      <c r="AA185" s="286"/>
      <c r="AB185" s="286"/>
      <c r="AC185" s="286"/>
      <c r="AD185" s="286"/>
      <c r="AE185" s="286"/>
      <c r="AF185" s="286"/>
      <c r="AG185" s="296"/>
      <c r="AH185" s="278"/>
      <c r="AI185" s="276"/>
      <c r="AJ185" s="277"/>
    </row>
    <row r="186" spans="1:36" ht="36" customHeight="1" outlineLevel="5">
      <c r="A186" s="227">
        <v>1724</v>
      </c>
      <c r="B186" s="229">
        <v>2</v>
      </c>
      <c r="C186" s="228">
        <v>0</v>
      </c>
      <c r="D186" s="228">
        <v>0</v>
      </c>
      <c r="E186" s="229">
        <v>51</v>
      </c>
      <c r="F186" s="230">
        <v>1</v>
      </c>
      <c r="G186" s="242" t="s">
        <v>272</v>
      </c>
      <c r="H186" s="250"/>
      <c r="I186" s="246">
        <f t="shared" si="3"/>
        <v>43538</v>
      </c>
      <c r="J186" s="254">
        <v>18</v>
      </c>
      <c r="K186" s="262" t="s">
        <v>404</v>
      </c>
      <c r="L186" s="287"/>
      <c r="M186" s="275"/>
      <c r="N186" s="275"/>
      <c r="O186" s="290"/>
      <c r="P186" s="284"/>
      <c r="Q186" s="285"/>
      <c r="R186" s="286"/>
      <c r="S186" s="285"/>
      <c r="T186" s="285"/>
      <c r="U186" s="286"/>
      <c r="V186" s="285"/>
      <c r="W186" s="286"/>
      <c r="X186" s="285"/>
      <c r="Y186" s="286" t="s">
        <v>135</v>
      </c>
      <c r="Z186" s="286"/>
      <c r="AA186" s="286"/>
      <c r="AB186" s="286"/>
      <c r="AC186" s="286"/>
      <c r="AD186" s="286"/>
      <c r="AE186" s="286"/>
      <c r="AF186" s="286"/>
      <c r="AG186" s="296"/>
      <c r="AH186" s="278" t="s">
        <v>55</v>
      </c>
      <c r="AI186" s="279" t="s">
        <v>553</v>
      </c>
      <c r="AJ186" s="277" t="s">
        <v>567</v>
      </c>
    </row>
    <row r="187" spans="1:36" ht="36" customHeight="1" outlineLevel="5">
      <c r="A187" s="227">
        <v>1725</v>
      </c>
      <c r="B187" s="229">
        <v>2</v>
      </c>
      <c r="C187" s="228">
        <v>0</v>
      </c>
      <c r="D187" s="228">
        <v>0</v>
      </c>
      <c r="E187" s="229">
        <v>51</v>
      </c>
      <c r="F187" s="230">
        <v>2</v>
      </c>
      <c r="G187" s="242" t="s">
        <v>273</v>
      </c>
      <c r="H187" s="250"/>
      <c r="I187" s="246">
        <f t="shared" si="3"/>
        <v>43538</v>
      </c>
      <c r="J187" s="254">
        <v>18</v>
      </c>
      <c r="K187" s="262" t="s">
        <v>404</v>
      </c>
      <c r="L187" s="287" t="s">
        <v>402</v>
      </c>
      <c r="M187" s="275"/>
      <c r="N187" s="275"/>
      <c r="O187" s="290"/>
      <c r="P187" s="284"/>
      <c r="Q187" s="285"/>
      <c r="R187" s="286"/>
      <c r="S187" s="285"/>
      <c r="T187" s="285"/>
      <c r="U187" s="286"/>
      <c r="V187" s="285"/>
      <c r="W187" s="286"/>
      <c r="X187" s="285"/>
      <c r="Y187" s="286" t="s">
        <v>135</v>
      </c>
      <c r="Z187" s="286"/>
      <c r="AA187" s="286"/>
      <c r="AB187" s="286"/>
      <c r="AC187" s="286"/>
      <c r="AD187" s="286"/>
      <c r="AE187" s="286"/>
      <c r="AF187" s="286"/>
      <c r="AG187" s="296"/>
      <c r="AH187" s="278" t="s">
        <v>55</v>
      </c>
      <c r="AI187" s="279" t="s">
        <v>553</v>
      </c>
      <c r="AJ187" s="277"/>
    </row>
    <row r="188" spans="1:36" ht="48" customHeight="1" outlineLevel="5">
      <c r="A188" s="227">
        <v>1726</v>
      </c>
      <c r="B188" s="229">
        <v>2</v>
      </c>
      <c r="C188" s="228">
        <v>0</v>
      </c>
      <c r="D188" s="228">
        <v>0</v>
      </c>
      <c r="E188" s="229">
        <v>51</v>
      </c>
      <c r="F188" s="230">
        <v>3</v>
      </c>
      <c r="G188" s="242" t="s">
        <v>274</v>
      </c>
      <c r="H188" s="250"/>
      <c r="I188" s="246">
        <f t="shared" si="3"/>
        <v>43538</v>
      </c>
      <c r="J188" s="254">
        <v>18</v>
      </c>
      <c r="K188" s="262" t="s">
        <v>404</v>
      </c>
      <c r="L188" s="287" t="s">
        <v>402</v>
      </c>
      <c r="M188" s="275"/>
      <c r="N188" s="275"/>
      <c r="O188" s="290"/>
      <c r="P188" s="284"/>
      <c r="Q188" s="285"/>
      <c r="R188" s="286"/>
      <c r="S188" s="285"/>
      <c r="T188" s="285"/>
      <c r="U188" s="286"/>
      <c r="V188" s="285"/>
      <c r="W188" s="286"/>
      <c r="X188" s="285"/>
      <c r="Y188" s="286" t="s">
        <v>135</v>
      </c>
      <c r="Z188" s="286"/>
      <c r="AA188" s="286"/>
      <c r="AB188" s="286"/>
      <c r="AC188" s="286"/>
      <c r="AD188" s="286"/>
      <c r="AE188" s="286"/>
      <c r="AF188" s="286"/>
      <c r="AG188" s="296"/>
      <c r="AH188" s="278" t="s">
        <v>55</v>
      </c>
      <c r="AI188" s="279" t="s">
        <v>553</v>
      </c>
      <c r="AJ188" s="277" t="s">
        <v>570</v>
      </c>
    </row>
    <row r="189" spans="1:36" ht="24" customHeight="1" outlineLevel="4">
      <c r="A189" s="227">
        <v>1727</v>
      </c>
      <c r="B189" s="229">
        <v>2</v>
      </c>
      <c r="C189" s="228">
        <v>0</v>
      </c>
      <c r="D189" s="228">
        <v>0</v>
      </c>
      <c r="E189" s="229">
        <v>52</v>
      </c>
      <c r="F189" s="229">
        <v>0</v>
      </c>
      <c r="G189" s="242" t="s">
        <v>305</v>
      </c>
      <c r="H189" s="250"/>
      <c r="I189" s="246">
        <f t="shared" si="3"/>
        <v>43538</v>
      </c>
      <c r="J189" s="254">
        <v>18</v>
      </c>
      <c r="K189" s="262" t="s">
        <v>404</v>
      </c>
      <c r="L189" s="281"/>
      <c r="M189" s="282"/>
      <c r="N189" s="283"/>
      <c r="O189" s="282"/>
      <c r="P189" s="284"/>
      <c r="Q189" s="285"/>
      <c r="R189" s="286"/>
      <c r="S189" s="285"/>
      <c r="T189" s="285"/>
      <c r="U189" s="286"/>
      <c r="V189" s="285"/>
      <c r="W189" s="286"/>
      <c r="X189" s="285"/>
      <c r="Y189" s="286" t="s">
        <v>135</v>
      </c>
      <c r="Z189" s="286"/>
      <c r="AA189" s="286"/>
      <c r="AB189" s="286"/>
      <c r="AC189" s="286"/>
      <c r="AD189" s="286"/>
      <c r="AE189" s="286"/>
      <c r="AF189" s="286"/>
      <c r="AG189" s="296"/>
      <c r="AH189" s="278"/>
      <c r="AI189" s="279" t="s">
        <v>571</v>
      </c>
      <c r="AJ189" s="277" t="s">
        <v>514</v>
      </c>
    </row>
    <row r="190" spans="1:36" ht="24" customHeight="1" outlineLevel="5">
      <c r="A190" s="227">
        <v>1728</v>
      </c>
      <c r="B190" s="229">
        <v>2</v>
      </c>
      <c r="C190" s="228">
        <v>0</v>
      </c>
      <c r="D190" s="228">
        <v>0</v>
      </c>
      <c r="E190" s="229">
        <v>52</v>
      </c>
      <c r="F190" s="230">
        <v>1</v>
      </c>
      <c r="G190" s="242" t="s">
        <v>438</v>
      </c>
      <c r="H190" s="250"/>
      <c r="I190" s="246">
        <f t="shared" si="3"/>
        <v>43538</v>
      </c>
      <c r="J190" s="254">
        <v>18</v>
      </c>
      <c r="K190" s="262" t="s">
        <v>404</v>
      </c>
      <c r="L190" s="287" t="s">
        <v>402</v>
      </c>
      <c r="M190" s="275"/>
      <c r="N190" s="275"/>
      <c r="O190" s="290"/>
      <c r="P190" s="284"/>
      <c r="Q190" s="285"/>
      <c r="R190" s="286"/>
      <c r="S190" s="285"/>
      <c r="T190" s="285"/>
      <c r="U190" s="286"/>
      <c r="V190" s="285"/>
      <c r="W190" s="286"/>
      <c r="X190" s="285"/>
      <c r="Y190" s="286" t="s">
        <v>135</v>
      </c>
      <c r="Z190" s="286"/>
      <c r="AA190" s="286"/>
      <c r="AB190" s="286"/>
      <c r="AC190" s="286"/>
      <c r="AD190" s="286"/>
      <c r="AE190" s="286"/>
      <c r="AF190" s="286"/>
      <c r="AG190" s="301"/>
      <c r="AH190" s="278"/>
      <c r="AI190" s="279" t="s">
        <v>572</v>
      </c>
      <c r="AJ190" s="277" t="s">
        <v>514</v>
      </c>
    </row>
    <row r="191" spans="1:36" ht="22.15" customHeight="1" outlineLevel="5">
      <c r="A191" s="227">
        <v>1729</v>
      </c>
      <c r="B191" s="229">
        <v>2</v>
      </c>
      <c r="C191" s="228">
        <v>0</v>
      </c>
      <c r="D191" s="228">
        <v>0</v>
      </c>
      <c r="E191" s="229">
        <v>52</v>
      </c>
      <c r="F191" s="230" t="s">
        <v>311</v>
      </c>
      <c r="G191" s="242" t="s">
        <v>275</v>
      </c>
      <c r="H191" s="250"/>
      <c r="I191" s="246">
        <f t="shared" si="3"/>
        <v>43538</v>
      </c>
      <c r="J191" s="254">
        <v>18</v>
      </c>
      <c r="K191" s="262" t="s">
        <v>404</v>
      </c>
      <c r="L191" s="287"/>
      <c r="M191" s="275"/>
      <c r="N191" s="275"/>
      <c r="O191" s="290"/>
      <c r="P191" s="284"/>
      <c r="Q191" s="285"/>
      <c r="R191" s="286"/>
      <c r="S191" s="285"/>
      <c r="T191" s="285"/>
      <c r="U191" s="286"/>
      <c r="V191" s="285"/>
      <c r="W191" s="286"/>
      <c r="X191" s="285"/>
      <c r="Y191" s="286" t="s">
        <v>135</v>
      </c>
      <c r="Z191" s="286"/>
      <c r="AA191" s="286"/>
      <c r="AB191" s="286"/>
      <c r="AC191" s="286"/>
      <c r="AD191" s="286"/>
      <c r="AE191" s="286"/>
      <c r="AF191" s="286"/>
      <c r="AG191" s="301"/>
      <c r="AH191" s="278" t="s">
        <v>55</v>
      </c>
      <c r="AI191" s="279" t="s">
        <v>572</v>
      </c>
      <c r="AJ191" s="277" t="s">
        <v>514</v>
      </c>
    </row>
    <row r="192" spans="1:36" ht="25.5" customHeight="1" outlineLevel="5">
      <c r="A192" s="227">
        <v>1730</v>
      </c>
      <c r="B192" s="229">
        <v>2</v>
      </c>
      <c r="C192" s="228">
        <v>0</v>
      </c>
      <c r="D192" s="228">
        <v>0</v>
      </c>
      <c r="E192" s="229">
        <v>52</v>
      </c>
      <c r="F192" s="230" t="s">
        <v>312</v>
      </c>
      <c r="G192" s="242" t="s">
        <v>276</v>
      </c>
      <c r="H192" s="250"/>
      <c r="I192" s="246">
        <f t="shared" si="3"/>
        <v>43538</v>
      </c>
      <c r="J192" s="254">
        <v>18</v>
      </c>
      <c r="K192" s="262" t="s">
        <v>404</v>
      </c>
      <c r="L192" s="287"/>
      <c r="M192" s="275"/>
      <c r="N192" s="275"/>
      <c r="O192" s="290"/>
      <c r="P192" s="284"/>
      <c r="Q192" s="285"/>
      <c r="R192" s="286"/>
      <c r="S192" s="285"/>
      <c r="T192" s="285"/>
      <c r="U192" s="286"/>
      <c r="V192" s="285"/>
      <c r="W192" s="286"/>
      <c r="X192" s="285"/>
      <c r="Y192" s="286" t="s">
        <v>135</v>
      </c>
      <c r="Z192" s="286"/>
      <c r="AA192" s="286"/>
      <c r="AB192" s="286"/>
      <c r="AC192" s="286"/>
      <c r="AD192" s="286"/>
      <c r="AE192" s="286"/>
      <c r="AF192" s="286"/>
      <c r="AG192" s="301"/>
      <c r="AH192" s="278" t="s">
        <v>55</v>
      </c>
      <c r="AI192" s="279" t="s">
        <v>572</v>
      </c>
      <c r="AJ192" s="277" t="s">
        <v>514</v>
      </c>
    </row>
    <row r="193" spans="1:36" ht="22.15" customHeight="1" outlineLevel="5">
      <c r="A193" s="227">
        <v>1731</v>
      </c>
      <c r="B193" s="229">
        <v>2</v>
      </c>
      <c r="C193" s="228">
        <v>0</v>
      </c>
      <c r="D193" s="228">
        <v>0</v>
      </c>
      <c r="E193" s="229">
        <v>52</v>
      </c>
      <c r="F193" s="230" t="s">
        <v>316</v>
      </c>
      <c r="G193" s="242" t="s">
        <v>277</v>
      </c>
      <c r="H193" s="250"/>
      <c r="I193" s="246">
        <f t="shared" si="3"/>
        <v>43538</v>
      </c>
      <c r="J193" s="254">
        <v>18</v>
      </c>
      <c r="K193" s="262" t="s">
        <v>404</v>
      </c>
      <c r="L193" s="287"/>
      <c r="M193" s="275"/>
      <c r="N193" s="275"/>
      <c r="O193" s="290"/>
      <c r="P193" s="284"/>
      <c r="Q193" s="285"/>
      <c r="R193" s="286"/>
      <c r="S193" s="285"/>
      <c r="T193" s="285"/>
      <c r="U193" s="286"/>
      <c r="V193" s="285"/>
      <c r="W193" s="286"/>
      <c r="X193" s="285"/>
      <c r="Y193" s="286" t="s">
        <v>135</v>
      </c>
      <c r="Z193" s="286"/>
      <c r="AA193" s="286"/>
      <c r="AB193" s="286"/>
      <c r="AC193" s="286"/>
      <c r="AD193" s="286"/>
      <c r="AE193" s="286"/>
      <c r="AF193" s="286"/>
      <c r="AG193" s="301"/>
      <c r="AH193" s="278" t="s">
        <v>55</v>
      </c>
      <c r="AI193" s="279" t="s">
        <v>572</v>
      </c>
      <c r="AJ193" s="277" t="s">
        <v>514</v>
      </c>
    </row>
    <row r="194" spans="1:36" ht="33" customHeight="1" outlineLevel="5">
      <c r="A194" s="227">
        <v>1732</v>
      </c>
      <c r="B194" s="229">
        <v>2</v>
      </c>
      <c r="C194" s="228">
        <v>0</v>
      </c>
      <c r="D194" s="228">
        <v>0</v>
      </c>
      <c r="E194" s="229">
        <v>52</v>
      </c>
      <c r="F194" s="230">
        <v>2</v>
      </c>
      <c r="G194" s="242" t="s">
        <v>439</v>
      </c>
      <c r="H194" s="250"/>
      <c r="I194" s="246">
        <f t="shared" si="3"/>
        <v>43538</v>
      </c>
      <c r="J194" s="254">
        <v>18</v>
      </c>
      <c r="K194" s="262" t="s">
        <v>404</v>
      </c>
      <c r="L194" s="287" t="s">
        <v>402</v>
      </c>
      <c r="M194" s="275"/>
      <c r="N194" s="275"/>
      <c r="O194" s="290"/>
      <c r="P194" s="284"/>
      <c r="Q194" s="285"/>
      <c r="R194" s="286"/>
      <c r="S194" s="285"/>
      <c r="T194" s="285"/>
      <c r="U194" s="286"/>
      <c r="V194" s="285"/>
      <c r="W194" s="286"/>
      <c r="X194" s="285"/>
      <c r="Y194" s="286" t="s">
        <v>135</v>
      </c>
      <c r="Z194" s="286"/>
      <c r="AA194" s="286"/>
      <c r="AB194" s="286"/>
      <c r="AC194" s="286"/>
      <c r="AD194" s="286"/>
      <c r="AE194" s="286"/>
      <c r="AF194" s="286"/>
      <c r="AG194" s="301"/>
      <c r="AH194" s="278" t="s">
        <v>55</v>
      </c>
      <c r="AI194" s="279" t="s">
        <v>572</v>
      </c>
      <c r="AJ194" s="277" t="s">
        <v>514</v>
      </c>
    </row>
    <row r="195" spans="1:36" ht="35.25" customHeight="1" outlineLevel="5">
      <c r="A195" s="227">
        <v>1733</v>
      </c>
      <c r="B195" s="229">
        <v>2</v>
      </c>
      <c r="C195" s="228">
        <v>0</v>
      </c>
      <c r="D195" s="228">
        <v>0</v>
      </c>
      <c r="E195" s="229">
        <v>52</v>
      </c>
      <c r="F195" s="230" t="s">
        <v>314</v>
      </c>
      <c r="G195" s="242" t="s">
        <v>278</v>
      </c>
      <c r="H195" s="250"/>
      <c r="I195" s="246">
        <f t="shared" si="3"/>
        <v>43538</v>
      </c>
      <c r="J195" s="254">
        <v>18</v>
      </c>
      <c r="K195" s="262" t="s">
        <v>404</v>
      </c>
      <c r="L195" s="287"/>
      <c r="M195" s="275"/>
      <c r="N195" s="275"/>
      <c r="O195" s="290"/>
      <c r="P195" s="284"/>
      <c r="Q195" s="285"/>
      <c r="R195" s="286"/>
      <c r="S195" s="285"/>
      <c r="T195" s="285"/>
      <c r="U195" s="286"/>
      <c r="V195" s="285"/>
      <c r="W195" s="286"/>
      <c r="X195" s="285"/>
      <c r="Y195" s="286" t="s">
        <v>135</v>
      </c>
      <c r="Z195" s="286"/>
      <c r="AA195" s="286"/>
      <c r="AB195" s="286"/>
      <c r="AC195" s="286"/>
      <c r="AD195" s="286"/>
      <c r="AE195" s="286"/>
      <c r="AF195" s="286"/>
      <c r="AG195" s="301"/>
      <c r="AH195" s="278" t="s">
        <v>55</v>
      </c>
      <c r="AI195" s="279" t="s">
        <v>572</v>
      </c>
      <c r="AJ195" s="277" t="s">
        <v>514</v>
      </c>
    </row>
    <row r="196" spans="1:36" ht="22.15" customHeight="1" outlineLevel="5">
      <c r="A196" s="227">
        <v>1734</v>
      </c>
      <c r="B196" s="229">
        <v>2</v>
      </c>
      <c r="C196" s="228">
        <v>0</v>
      </c>
      <c r="D196" s="228">
        <v>0</v>
      </c>
      <c r="E196" s="229">
        <v>52</v>
      </c>
      <c r="F196" s="230" t="s">
        <v>315</v>
      </c>
      <c r="G196" s="242" t="s">
        <v>279</v>
      </c>
      <c r="H196" s="250"/>
      <c r="I196" s="246">
        <f t="shared" si="3"/>
        <v>43538</v>
      </c>
      <c r="J196" s="254">
        <v>18</v>
      </c>
      <c r="K196" s="262" t="s">
        <v>404</v>
      </c>
      <c r="L196" s="287"/>
      <c r="M196" s="275"/>
      <c r="N196" s="275"/>
      <c r="O196" s="290"/>
      <c r="P196" s="284"/>
      <c r="Q196" s="285"/>
      <c r="R196" s="286"/>
      <c r="S196" s="285"/>
      <c r="T196" s="285"/>
      <c r="U196" s="286"/>
      <c r="V196" s="285"/>
      <c r="W196" s="286"/>
      <c r="X196" s="285"/>
      <c r="Y196" s="286" t="s">
        <v>135</v>
      </c>
      <c r="Z196" s="286"/>
      <c r="AA196" s="286"/>
      <c r="AB196" s="286"/>
      <c r="AC196" s="286"/>
      <c r="AD196" s="286"/>
      <c r="AE196" s="286"/>
      <c r="AF196" s="286"/>
      <c r="AG196" s="301"/>
      <c r="AH196" s="278" t="s">
        <v>55</v>
      </c>
      <c r="AI196" s="279" t="s">
        <v>572</v>
      </c>
      <c r="AJ196" s="277" t="s">
        <v>514</v>
      </c>
    </row>
    <row r="197" spans="1:36" ht="24" customHeight="1" outlineLevel="5">
      <c r="A197" s="227">
        <v>1735</v>
      </c>
      <c r="B197" s="229">
        <v>2</v>
      </c>
      <c r="C197" s="228">
        <v>0</v>
      </c>
      <c r="D197" s="228">
        <v>0</v>
      </c>
      <c r="E197" s="229">
        <v>52</v>
      </c>
      <c r="F197" s="230" t="s">
        <v>331</v>
      </c>
      <c r="G197" s="242" t="s">
        <v>440</v>
      </c>
      <c r="H197" s="250"/>
      <c r="I197" s="246">
        <f t="shared" si="3"/>
        <v>43538</v>
      </c>
      <c r="J197" s="254">
        <v>18</v>
      </c>
      <c r="K197" s="262" t="s">
        <v>404</v>
      </c>
      <c r="L197" s="287"/>
      <c r="M197" s="275"/>
      <c r="N197" s="275"/>
      <c r="O197" s="290"/>
      <c r="P197" s="284"/>
      <c r="Q197" s="285"/>
      <c r="R197" s="286"/>
      <c r="S197" s="285"/>
      <c r="T197" s="285"/>
      <c r="U197" s="286"/>
      <c r="V197" s="285"/>
      <c r="W197" s="286"/>
      <c r="X197" s="285"/>
      <c r="Y197" s="286" t="s">
        <v>135</v>
      </c>
      <c r="Z197" s="286"/>
      <c r="AA197" s="286"/>
      <c r="AB197" s="286"/>
      <c r="AC197" s="286"/>
      <c r="AD197" s="286"/>
      <c r="AE197" s="286"/>
      <c r="AF197" s="286"/>
      <c r="AG197" s="301"/>
      <c r="AH197" s="278" t="s">
        <v>55</v>
      </c>
      <c r="AI197" s="279" t="s">
        <v>572</v>
      </c>
      <c r="AJ197" s="277" t="s">
        <v>514</v>
      </c>
    </row>
    <row r="198" spans="1:36" ht="24" customHeight="1" outlineLevel="5">
      <c r="A198" s="227">
        <v>1736</v>
      </c>
      <c r="B198" s="229">
        <v>2</v>
      </c>
      <c r="C198" s="228">
        <v>0</v>
      </c>
      <c r="D198" s="228">
        <v>0</v>
      </c>
      <c r="E198" s="229">
        <v>52</v>
      </c>
      <c r="F198" s="230" t="s">
        <v>332</v>
      </c>
      <c r="G198" s="242" t="s">
        <v>280</v>
      </c>
      <c r="H198" s="250"/>
      <c r="I198" s="246">
        <f t="shared" si="3"/>
        <v>43538</v>
      </c>
      <c r="J198" s="254">
        <v>18</v>
      </c>
      <c r="K198" s="262" t="s">
        <v>404</v>
      </c>
      <c r="L198" s="287"/>
      <c r="M198" s="275"/>
      <c r="N198" s="275"/>
      <c r="O198" s="290"/>
      <c r="P198" s="284"/>
      <c r="Q198" s="285"/>
      <c r="R198" s="286"/>
      <c r="S198" s="285"/>
      <c r="T198" s="285"/>
      <c r="U198" s="286"/>
      <c r="V198" s="285"/>
      <c r="W198" s="286"/>
      <c r="X198" s="285"/>
      <c r="Y198" s="286" t="s">
        <v>135</v>
      </c>
      <c r="Z198" s="286"/>
      <c r="AA198" s="286"/>
      <c r="AB198" s="286"/>
      <c r="AC198" s="286"/>
      <c r="AD198" s="286"/>
      <c r="AE198" s="286"/>
      <c r="AF198" s="286"/>
      <c r="AG198" s="301"/>
      <c r="AH198" s="278" t="s">
        <v>55</v>
      </c>
      <c r="AI198" s="279" t="s">
        <v>572</v>
      </c>
      <c r="AJ198" s="277" t="s">
        <v>514</v>
      </c>
    </row>
    <row r="199" spans="1:36" ht="24" customHeight="1" outlineLevel="5">
      <c r="A199" s="227">
        <v>1737</v>
      </c>
      <c r="B199" s="229">
        <v>2</v>
      </c>
      <c r="C199" s="228">
        <v>0</v>
      </c>
      <c r="D199" s="228">
        <v>0</v>
      </c>
      <c r="E199" s="229">
        <v>52</v>
      </c>
      <c r="F199" s="230">
        <v>3</v>
      </c>
      <c r="G199" s="242" t="s">
        <v>441</v>
      </c>
      <c r="H199" s="250"/>
      <c r="I199" s="246">
        <f t="shared" si="3"/>
        <v>43538</v>
      </c>
      <c r="J199" s="254">
        <v>18</v>
      </c>
      <c r="K199" s="262" t="s">
        <v>404</v>
      </c>
      <c r="L199" s="287" t="s">
        <v>402</v>
      </c>
      <c r="M199" s="275"/>
      <c r="N199" s="275"/>
      <c r="O199" s="290"/>
      <c r="P199" s="284"/>
      <c r="Q199" s="285"/>
      <c r="R199" s="286"/>
      <c r="S199" s="285"/>
      <c r="T199" s="285"/>
      <c r="U199" s="286"/>
      <c r="V199" s="285"/>
      <c r="W199" s="286"/>
      <c r="X199" s="285"/>
      <c r="Y199" s="286" t="s">
        <v>135</v>
      </c>
      <c r="Z199" s="286"/>
      <c r="AA199" s="286"/>
      <c r="AB199" s="286"/>
      <c r="AC199" s="286"/>
      <c r="AD199" s="286"/>
      <c r="AE199" s="286"/>
      <c r="AF199" s="286"/>
      <c r="AG199" s="301"/>
      <c r="AH199" s="278" t="s">
        <v>55</v>
      </c>
      <c r="AI199" s="279" t="s">
        <v>572</v>
      </c>
      <c r="AJ199" s="277" t="s">
        <v>514</v>
      </c>
    </row>
    <row r="200" spans="1:36" ht="22.15" customHeight="1" outlineLevel="5">
      <c r="A200" s="227">
        <v>1738</v>
      </c>
      <c r="B200" s="229">
        <v>2</v>
      </c>
      <c r="C200" s="228">
        <v>0</v>
      </c>
      <c r="D200" s="228">
        <v>0</v>
      </c>
      <c r="E200" s="229">
        <v>52</v>
      </c>
      <c r="F200" s="230" t="s">
        <v>322</v>
      </c>
      <c r="G200" s="242" t="s">
        <v>281</v>
      </c>
      <c r="H200" s="250"/>
      <c r="I200" s="246">
        <f t="shared" si="3"/>
        <v>43538</v>
      </c>
      <c r="J200" s="254">
        <v>18</v>
      </c>
      <c r="K200" s="262" t="s">
        <v>404</v>
      </c>
      <c r="L200" s="287"/>
      <c r="M200" s="275"/>
      <c r="N200" s="275"/>
      <c r="O200" s="290"/>
      <c r="P200" s="284"/>
      <c r="Q200" s="285"/>
      <c r="R200" s="286"/>
      <c r="S200" s="285"/>
      <c r="T200" s="285"/>
      <c r="U200" s="286"/>
      <c r="V200" s="285"/>
      <c r="W200" s="286"/>
      <c r="X200" s="285"/>
      <c r="Y200" s="286" t="s">
        <v>135</v>
      </c>
      <c r="Z200" s="286"/>
      <c r="AA200" s="286"/>
      <c r="AB200" s="286"/>
      <c r="AC200" s="286"/>
      <c r="AD200" s="286"/>
      <c r="AE200" s="286"/>
      <c r="AF200" s="286"/>
      <c r="AG200" s="301"/>
      <c r="AH200" s="278" t="s">
        <v>55</v>
      </c>
      <c r="AI200" s="279" t="s">
        <v>572</v>
      </c>
      <c r="AJ200" s="277" t="s">
        <v>514</v>
      </c>
    </row>
    <row r="201" spans="1:36" ht="30" customHeight="1" outlineLevel="5">
      <c r="A201" s="227">
        <v>1739</v>
      </c>
      <c r="B201" s="229">
        <v>2</v>
      </c>
      <c r="C201" s="228">
        <v>0</v>
      </c>
      <c r="D201" s="228">
        <v>0</v>
      </c>
      <c r="E201" s="229">
        <v>52</v>
      </c>
      <c r="F201" s="230" t="s">
        <v>323</v>
      </c>
      <c r="G201" s="242" t="s">
        <v>282</v>
      </c>
      <c r="H201" s="250"/>
      <c r="I201" s="246">
        <f t="shared" si="3"/>
        <v>43538</v>
      </c>
      <c r="J201" s="254">
        <v>18</v>
      </c>
      <c r="K201" s="262" t="s">
        <v>404</v>
      </c>
      <c r="L201" s="287"/>
      <c r="M201" s="275"/>
      <c r="N201" s="275"/>
      <c r="O201" s="290"/>
      <c r="P201" s="284"/>
      <c r="Q201" s="285"/>
      <c r="R201" s="286"/>
      <c r="S201" s="285"/>
      <c r="T201" s="285"/>
      <c r="U201" s="286"/>
      <c r="V201" s="285"/>
      <c r="W201" s="286"/>
      <c r="X201" s="285"/>
      <c r="Y201" s="286" t="s">
        <v>135</v>
      </c>
      <c r="Z201" s="286"/>
      <c r="AA201" s="286"/>
      <c r="AB201" s="286"/>
      <c r="AC201" s="286"/>
      <c r="AD201" s="286"/>
      <c r="AE201" s="286"/>
      <c r="AF201" s="286"/>
      <c r="AG201" s="301"/>
      <c r="AH201" s="278" t="s">
        <v>55</v>
      </c>
      <c r="AI201" s="279" t="s">
        <v>572</v>
      </c>
      <c r="AJ201" s="277" t="s">
        <v>514</v>
      </c>
    </row>
    <row r="202" spans="1:36" ht="24" customHeight="1" outlineLevel="5">
      <c r="A202" s="227">
        <v>1740</v>
      </c>
      <c r="B202" s="229">
        <v>2</v>
      </c>
      <c r="C202" s="228">
        <v>0</v>
      </c>
      <c r="D202" s="228">
        <v>0</v>
      </c>
      <c r="E202" s="229">
        <v>52</v>
      </c>
      <c r="F202" s="230">
        <v>4</v>
      </c>
      <c r="G202" s="242" t="s">
        <v>442</v>
      </c>
      <c r="H202" s="250"/>
      <c r="I202" s="246">
        <f t="shared" si="3"/>
        <v>43538</v>
      </c>
      <c r="J202" s="254">
        <v>18</v>
      </c>
      <c r="K202" s="262" t="s">
        <v>404</v>
      </c>
      <c r="L202" s="287" t="s">
        <v>402</v>
      </c>
      <c r="M202" s="275"/>
      <c r="N202" s="275"/>
      <c r="O202" s="290"/>
      <c r="P202" s="284"/>
      <c r="Q202" s="285"/>
      <c r="R202" s="286"/>
      <c r="S202" s="285"/>
      <c r="T202" s="285"/>
      <c r="U202" s="286"/>
      <c r="V202" s="285"/>
      <c r="W202" s="286"/>
      <c r="X202" s="285"/>
      <c r="Y202" s="286" t="s">
        <v>135</v>
      </c>
      <c r="Z202" s="286"/>
      <c r="AA202" s="286"/>
      <c r="AB202" s="286"/>
      <c r="AC202" s="286"/>
      <c r="AD202" s="286"/>
      <c r="AE202" s="286"/>
      <c r="AF202" s="286"/>
      <c r="AG202" s="296" t="s">
        <v>573</v>
      </c>
      <c r="AH202" s="278" t="s">
        <v>55</v>
      </c>
      <c r="AI202" s="302" t="s">
        <v>574</v>
      </c>
      <c r="AJ202" s="277" t="s">
        <v>514</v>
      </c>
    </row>
    <row r="203" spans="1:36" ht="38.25" customHeight="1" outlineLevel="4">
      <c r="A203" s="227">
        <v>1741</v>
      </c>
      <c r="B203" s="229">
        <v>2</v>
      </c>
      <c r="C203" s="228">
        <v>0</v>
      </c>
      <c r="D203" s="228">
        <v>0</v>
      </c>
      <c r="E203" s="229">
        <v>53</v>
      </c>
      <c r="F203" s="229">
        <v>0</v>
      </c>
      <c r="G203" s="242" t="s">
        <v>306</v>
      </c>
      <c r="H203" s="250"/>
      <c r="I203" s="246">
        <f t="shared" si="3"/>
        <v>43538</v>
      </c>
      <c r="J203" s="254">
        <v>18</v>
      </c>
      <c r="K203" s="262" t="s">
        <v>404</v>
      </c>
      <c r="L203" s="275"/>
      <c r="M203" s="275"/>
      <c r="N203" s="275"/>
      <c r="O203" s="290"/>
      <c r="P203" s="284"/>
      <c r="Q203" s="285"/>
      <c r="R203" s="286"/>
      <c r="S203" s="285"/>
      <c r="T203" s="285"/>
      <c r="U203" s="286"/>
      <c r="V203" s="285"/>
      <c r="W203" s="286"/>
      <c r="X203" s="285"/>
      <c r="Y203" s="286" t="s">
        <v>135</v>
      </c>
      <c r="Z203" s="286"/>
      <c r="AA203" s="286"/>
      <c r="AB203" s="286"/>
      <c r="AC203" s="286"/>
      <c r="AD203" s="286"/>
      <c r="AE203" s="286"/>
      <c r="AF203" s="286"/>
      <c r="AG203" s="306" t="s">
        <v>575</v>
      </c>
      <c r="AH203" s="278"/>
      <c r="AI203" s="279" t="s">
        <v>581</v>
      </c>
      <c r="AJ203" s="277"/>
    </row>
    <row r="204" spans="1:36" ht="102.75" customHeight="1" outlineLevel="5">
      <c r="A204" s="227">
        <v>1742</v>
      </c>
      <c r="B204" s="229">
        <v>2</v>
      </c>
      <c r="C204" s="228">
        <v>0</v>
      </c>
      <c r="D204" s="228">
        <v>0</v>
      </c>
      <c r="E204" s="229">
        <v>53</v>
      </c>
      <c r="F204" s="230">
        <v>1</v>
      </c>
      <c r="G204" s="242" t="s">
        <v>283</v>
      </c>
      <c r="H204" s="250"/>
      <c r="I204" s="246">
        <f t="shared" si="3"/>
        <v>43538</v>
      </c>
      <c r="J204" s="254">
        <v>18</v>
      </c>
      <c r="K204" s="262" t="s">
        <v>404</v>
      </c>
      <c r="L204" s="287" t="s">
        <v>402</v>
      </c>
      <c r="M204" s="275"/>
      <c r="N204" s="275"/>
      <c r="O204" s="290"/>
      <c r="P204" s="284"/>
      <c r="Q204" s="285"/>
      <c r="R204" s="286"/>
      <c r="S204" s="285"/>
      <c r="T204" s="285"/>
      <c r="U204" s="286"/>
      <c r="V204" s="285"/>
      <c r="W204" s="286"/>
      <c r="X204" s="285"/>
      <c r="Y204" s="286" t="s">
        <v>135</v>
      </c>
      <c r="Z204" s="286"/>
      <c r="AA204" s="286"/>
      <c r="AB204" s="286"/>
      <c r="AC204" s="286"/>
      <c r="AD204" s="286"/>
      <c r="AE204" s="286"/>
      <c r="AF204" s="286"/>
      <c r="AG204" s="294"/>
      <c r="AH204" s="278" t="s">
        <v>55</v>
      </c>
      <c r="AI204" s="279" t="s">
        <v>576</v>
      </c>
      <c r="AJ204" s="277" t="s">
        <v>577</v>
      </c>
    </row>
    <row r="205" spans="1:36" ht="101.25" customHeight="1" outlineLevel="5">
      <c r="A205" s="227">
        <v>1743</v>
      </c>
      <c r="B205" s="229">
        <v>2</v>
      </c>
      <c r="C205" s="228">
        <v>0</v>
      </c>
      <c r="D205" s="228">
        <v>0</v>
      </c>
      <c r="E205" s="229">
        <v>53</v>
      </c>
      <c r="F205" s="230" t="s">
        <v>311</v>
      </c>
      <c r="G205" s="242" t="s">
        <v>284</v>
      </c>
      <c r="H205" s="250"/>
      <c r="I205" s="246">
        <f t="shared" si="3"/>
        <v>43538</v>
      </c>
      <c r="J205" s="254">
        <v>18</v>
      </c>
      <c r="K205" s="262" t="s">
        <v>404</v>
      </c>
      <c r="L205" s="287"/>
      <c r="M205" s="275"/>
      <c r="N205" s="275"/>
      <c r="O205" s="290"/>
      <c r="P205" s="284"/>
      <c r="Q205" s="285"/>
      <c r="R205" s="286"/>
      <c r="S205" s="285"/>
      <c r="T205" s="285"/>
      <c r="U205" s="286"/>
      <c r="V205" s="285"/>
      <c r="W205" s="286"/>
      <c r="X205" s="285"/>
      <c r="Y205" s="286" t="s">
        <v>135</v>
      </c>
      <c r="Z205" s="286"/>
      <c r="AA205" s="286"/>
      <c r="AB205" s="286"/>
      <c r="AC205" s="286"/>
      <c r="AD205" s="286"/>
      <c r="AE205" s="286"/>
      <c r="AF205" s="286"/>
      <c r="AG205" s="294"/>
      <c r="AH205" s="278" t="s">
        <v>55</v>
      </c>
      <c r="AI205" s="279" t="s">
        <v>576</v>
      </c>
      <c r="AJ205" s="277" t="s">
        <v>577</v>
      </c>
    </row>
    <row r="206" spans="1:36" ht="61.15" customHeight="1" outlineLevel="5">
      <c r="A206" s="227">
        <v>1744</v>
      </c>
      <c r="B206" s="229">
        <v>2</v>
      </c>
      <c r="C206" s="228">
        <v>0</v>
      </c>
      <c r="D206" s="228">
        <v>0</v>
      </c>
      <c r="E206" s="229">
        <v>53</v>
      </c>
      <c r="F206" s="230" t="s">
        <v>312</v>
      </c>
      <c r="G206" s="242" t="s">
        <v>285</v>
      </c>
      <c r="H206" s="250"/>
      <c r="I206" s="246">
        <f t="shared" si="3"/>
        <v>43538</v>
      </c>
      <c r="J206" s="254">
        <v>18</v>
      </c>
      <c r="K206" s="262" t="s">
        <v>404</v>
      </c>
      <c r="L206" s="287"/>
      <c r="M206" s="275"/>
      <c r="N206" s="275"/>
      <c r="O206" s="290"/>
      <c r="P206" s="284"/>
      <c r="Q206" s="285"/>
      <c r="R206" s="286"/>
      <c r="S206" s="285"/>
      <c r="T206" s="285"/>
      <c r="U206" s="286"/>
      <c r="V206" s="285"/>
      <c r="W206" s="286"/>
      <c r="X206" s="285"/>
      <c r="Y206" s="286" t="s">
        <v>135</v>
      </c>
      <c r="Z206" s="286"/>
      <c r="AA206" s="286"/>
      <c r="AB206" s="286"/>
      <c r="AC206" s="286"/>
      <c r="AD206" s="286"/>
      <c r="AE206" s="286"/>
      <c r="AF206" s="286"/>
      <c r="AG206" s="294"/>
      <c r="AH206" s="278" t="s">
        <v>55</v>
      </c>
      <c r="AI206" s="279" t="s">
        <v>576</v>
      </c>
      <c r="AJ206" s="277" t="s">
        <v>577</v>
      </c>
    </row>
    <row r="207" spans="1:36" ht="90" customHeight="1" outlineLevel="5">
      <c r="A207" s="227">
        <v>1745</v>
      </c>
      <c r="B207" s="229">
        <v>2</v>
      </c>
      <c r="C207" s="228">
        <v>0</v>
      </c>
      <c r="D207" s="228">
        <v>0</v>
      </c>
      <c r="E207" s="229">
        <v>53</v>
      </c>
      <c r="F207" s="230" t="s">
        <v>316</v>
      </c>
      <c r="G207" s="242" t="s">
        <v>286</v>
      </c>
      <c r="H207" s="250"/>
      <c r="I207" s="246">
        <f t="shared" si="3"/>
        <v>43538</v>
      </c>
      <c r="J207" s="254">
        <v>18</v>
      </c>
      <c r="K207" s="262" t="s">
        <v>404</v>
      </c>
      <c r="L207" s="287"/>
      <c r="M207" s="275"/>
      <c r="N207" s="275"/>
      <c r="O207" s="290"/>
      <c r="P207" s="284"/>
      <c r="Q207" s="285"/>
      <c r="R207" s="286"/>
      <c r="S207" s="285"/>
      <c r="T207" s="285"/>
      <c r="U207" s="286"/>
      <c r="V207" s="285"/>
      <c r="W207" s="286"/>
      <c r="X207" s="285"/>
      <c r="Y207" s="286" t="s">
        <v>135</v>
      </c>
      <c r="Z207" s="286"/>
      <c r="AA207" s="286"/>
      <c r="AB207" s="286"/>
      <c r="AC207" s="286"/>
      <c r="AD207" s="286"/>
      <c r="AE207" s="286"/>
      <c r="AF207" s="286"/>
      <c r="AG207" s="294"/>
      <c r="AH207" s="278" t="s">
        <v>55</v>
      </c>
      <c r="AI207" s="279" t="s">
        <v>576</v>
      </c>
      <c r="AJ207" s="277" t="s">
        <v>577</v>
      </c>
    </row>
    <row r="208" spans="1:36" ht="90" customHeight="1" outlineLevel="5">
      <c r="A208" s="227">
        <v>1746</v>
      </c>
      <c r="B208" s="229">
        <v>2</v>
      </c>
      <c r="C208" s="228">
        <v>0</v>
      </c>
      <c r="D208" s="228">
        <v>0</v>
      </c>
      <c r="E208" s="229">
        <v>53</v>
      </c>
      <c r="F208" s="230" t="s">
        <v>313</v>
      </c>
      <c r="G208" s="242" t="s">
        <v>287</v>
      </c>
      <c r="H208" s="250"/>
      <c r="I208" s="246">
        <f t="shared" si="3"/>
        <v>43538</v>
      </c>
      <c r="J208" s="254">
        <v>18</v>
      </c>
      <c r="K208" s="262" t="s">
        <v>404</v>
      </c>
      <c r="L208" s="287"/>
      <c r="M208" s="275"/>
      <c r="N208" s="275"/>
      <c r="O208" s="290"/>
      <c r="P208" s="284"/>
      <c r="Q208" s="285"/>
      <c r="R208" s="286"/>
      <c r="S208" s="285"/>
      <c r="T208" s="285"/>
      <c r="U208" s="286"/>
      <c r="V208" s="285"/>
      <c r="W208" s="286"/>
      <c r="X208" s="285"/>
      <c r="Y208" s="286" t="s">
        <v>135</v>
      </c>
      <c r="Z208" s="286"/>
      <c r="AA208" s="286"/>
      <c r="AB208" s="286"/>
      <c r="AC208" s="286"/>
      <c r="AD208" s="286"/>
      <c r="AE208" s="286"/>
      <c r="AF208" s="286"/>
      <c r="AG208" s="294"/>
      <c r="AH208" s="278" t="s">
        <v>55</v>
      </c>
      <c r="AI208" s="279" t="s">
        <v>576</v>
      </c>
      <c r="AJ208" s="277" t="s">
        <v>577</v>
      </c>
    </row>
    <row r="209" spans="1:36" ht="102" customHeight="1" outlineLevel="5">
      <c r="A209" s="227">
        <v>1747</v>
      </c>
      <c r="B209" s="229">
        <v>2</v>
      </c>
      <c r="C209" s="228">
        <v>0</v>
      </c>
      <c r="D209" s="228">
        <v>0</v>
      </c>
      <c r="E209" s="229">
        <v>53</v>
      </c>
      <c r="F209" s="230">
        <v>2</v>
      </c>
      <c r="G209" s="242" t="s">
        <v>443</v>
      </c>
      <c r="H209" s="250"/>
      <c r="I209" s="246">
        <f t="shared" si="3"/>
        <v>43538</v>
      </c>
      <c r="J209" s="254">
        <v>18</v>
      </c>
      <c r="K209" s="262" t="s">
        <v>404</v>
      </c>
      <c r="L209" s="287" t="s">
        <v>402</v>
      </c>
      <c r="M209" s="275"/>
      <c r="N209" s="275"/>
      <c r="O209" s="290"/>
      <c r="P209" s="284"/>
      <c r="Q209" s="285"/>
      <c r="R209" s="286"/>
      <c r="S209" s="285"/>
      <c r="T209" s="285"/>
      <c r="U209" s="286"/>
      <c r="V209" s="285"/>
      <c r="W209" s="286"/>
      <c r="X209" s="285"/>
      <c r="Y209" s="286" t="s">
        <v>135</v>
      </c>
      <c r="Z209" s="286"/>
      <c r="AA209" s="286"/>
      <c r="AB209" s="286"/>
      <c r="AC209" s="286"/>
      <c r="AD209" s="286"/>
      <c r="AE209" s="286"/>
      <c r="AF209" s="286"/>
      <c r="AG209" s="294"/>
      <c r="AH209" s="278" t="s">
        <v>55</v>
      </c>
      <c r="AI209" s="279" t="s">
        <v>576</v>
      </c>
      <c r="AJ209" s="277" t="s">
        <v>577</v>
      </c>
    </row>
    <row r="210" spans="1:36" ht="87" customHeight="1" outlineLevel="5">
      <c r="A210" s="227">
        <v>1748</v>
      </c>
      <c r="B210" s="229">
        <v>2</v>
      </c>
      <c r="C210" s="228">
        <v>0</v>
      </c>
      <c r="D210" s="228">
        <v>0</v>
      </c>
      <c r="E210" s="229">
        <v>53</v>
      </c>
      <c r="F210" s="230" t="s">
        <v>314</v>
      </c>
      <c r="G210" s="242" t="s">
        <v>288</v>
      </c>
      <c r="H210" s="250"/>
      <c r="I210" s="246">
        <f t="shared" si="3"/>
        <v>43538</v>
      </c>
      <c r="J210" s="254">
        <v>18</v>
      </c>
      <c r="K210" s="262" t="s">
        <v>404</v>
      </c>
      <c r="L210" s="287"/>
      <c r="M210" s="275"/>
      <c r="N210" s="275"/>
      <c r="O210" s="290"/>
      <c r="P210" s="284"/>
      <c r="Q210" s="285"/>
      <c r="R210" s="286"/>
      <c r="S210" s="285"/>
      <c r="T210" s="285"/>
      <c r="U210" s="286"/>
      <c r="V210" s="285"/>
      <c r="W210" s="286"/>
      <c r="X210" s="285"/>
      <c r="Y210" s="286" t="s">
        <v>135</v>
      </c>
      <c r="Z210" s="286"/>
      <c r="AA210" s="286"/>
      <c r="AB210" s="286"/>
      <c r="AC210" s="286"/>
      <c r="AD210" s="286"/>
      <c r="AE210" s="286"/>
      <c r="AF210" s="286"/>
      <c r="AG210" s="294"/>
      <c r="AH210" s="278" t="s">
        <v>55</v>
      </c>
      <c r="AI210" s="279" t="s">
        <v>576</v>
      </c>
      <c r="AJ210" s="277" t="s">
        <v>577</v>
      </c>
    </row>
    <row r="211" spans="1:36" ht="83.25" customHeight="1" outlineLevel="5">
      <c r="A211" s="227">
        <v>1749</v>
      </c>
      <c r="B211" s="229">
        <v>2</v>
      </c>
      <c r="C211" s="228">
        <v>0</v>
      </c>
      <c r="D211" s="228">
        <v>0</v>
      </c>
      <c r="E211" s="229">
        <v>53</v>
      </c>
      <c r="F211" s="230" t="s">
        <v>315</v>
      </c>
      <c r="G211" s="242" t="s">
        <v>289</v>
      </c>
      <c r="H211" s="250"/>
      <c r="I211" s="246">
        <f t="shared" si="3"/>
        <v>43538</v>
      </c>
      <c r="J211" s="254">
        <v>18</v>
      </c>
      <c r="K211" s="262" t="s">
        <v>404</v>
      </c>
      <c r="L211" s="287" t="s">
        <v>402</v>
      </c>
      <c r="M211" s="275"/>
      <c r="N211" s="275"/>
      <c r="O211" s="290"/>
      <c r="P211" s="284"/>
      <c r="Q211" s="285"/>
      <c r="R211" s="286"/>
      <c r="S211" s="285"/>
      <c r="T211" s="285"/>
      <c r="U211" s="286"/>
      <c r="V211" s="285"/>
      <c r="W211" s="286"/>
      <c r="X211" s="285"/>
      <c r="Y211" s="286" t="s">
        <v>135</v>
      </c>
      <c r="Z211" s="286"/>
      <c r="AA211" s="286"/>
      <c r="AB211" s="286"/>
      <c r="AC211" s="286"/>
      <c r="AD211" s="286"/>
      <c r="AE211" s="286"/>
      <c r="AF211" s="286"/>
      <c r="AG211" s="294"/>
      <c r="AH211" s="278" t="s">
        <v>55</v>
      </c>
      <c r="AI211" s="279" t="s">
        <v>576</v>
      </c>
      <c r="AJ211" s="277" t="s">
        <v>577</v>
      </c>
    </row>
    <row r="212" spans="1:36" ht="81" customHeight="1" outlineLevel="5">
      <c r="A212" s="227">
        <v>1750</v>
      </c>
      <c r="B212" s="229">
        <v>2</v>
      </c>
      <c r="C212" s="228">
        <v>0</v>
      </c>
      <c r="D212" s="228">
        <v>0</v>
      </c>
      <c r="E212" s="229">
        <v>53</v>
      </c>
      <c r="F212" s="230" t="s">
        <v>331</v>
      </c>
      <c r="G212" s="242" t="s">
        <v>290</v>
      </c>
      <c r="H212" s="250"/>
      <c r="I212" s="246">
        <f t="shared" si="3"/>
        <v>43538</v>
      </c>
      <c r="J212" s="254">
        <v>18</v>
      </c>
      <c r="K212" s="262" t="s">
        <v>404</v>
      </c>
      <c r="L212" s="287"/>
      <c r="M212" s="275"/>
      <c r="N212" s="275"/>
      <c r="O212" s="290"/>
      <c r="P212" s="284"/>
      <c r="Q212" s="285"/>
      <c r="R212" s="286"/>
      <c r="S212" s="285"/>
      <c r="T212" s="285"/>
      <c r="U212" s="286"/>
      <c r="V212" s="285"/>
      <c r="W212" s="286"/>
      <c r="X212" s="285"/>
      <c r="Y212" s="286" t="s">
        <v>135</v>
      </c>
      <c r="Z212" s="286"/>
      <c r="AA212" s="286"/>
      <c r="AB212" s="286"/>
      <c r="AC212" s="286"/>
      <c r="AD212" s="286"/>
      <c r="AE212" s="286"/>
      <c r="AF212" s="286"/>
      <c r="AG212" s="294"/>
      <c r="AH212" s="278" t="s">
        <v>55</v>
      </c>
      <c r="AI212" s="279" t="s">
        <v>576</v>
      </c>
      <c r="AJ212" s="277" t="s">
        <v>577</v>
      </c>
    </row>
    <row r="213" spans="1:36" ht="95.25" customHeight="1" outlineLevel="5">
      <c r="A213" s="227">
        <v>1751</v>
      </c>
      <c r="B213" s="229">
        <v>2</v>
      </c>
      <c r="C213" s="228">
        <v>0</v>
      </c>
      <c r="D213" s="228">
        <v>0</v>
      </c>
      <c r="E213" s="229">
        <v>53</v>
      </c>
      <c r="F213" s="230" t="s">
        <v>332</v>
      </c>
      <c r="G213" s="242" t="s">
        <v>444</v>
      </c>
      <c r="H213" s="250"/>
      <c r="I213" s="246">
        <f t="shared" si="3"/>
        <v>43538</v>
      </c>
      <c r="J213" s="254">
        <v>18</v>
      </c>
      <c r="K213" s="262" t="s">
        <v>404</v>
      </c>
      <c r="L213" s="287"/>
      <c r="M213" s="275"/>
      <c r="N213" s="275"/>
      <c r="O213" s="290"/>
      <c r="P213" s="284"/>
      <c r="Q213" s="285"/>
      <c r="R213" s="286"/>
      <c r="S213" s="285"/>
      <c r="T213" s="285"/>
      <c r="U213" s="286"/>
      <c r="V213" s="285"/>
      <c r="W213" s="286"/>
      <c r="X213" s="285"/>
      <c r="Y213" s="286" t="s">
        <v>135</v>
      </c>
      <c r="Z213" s="286"/>
      <c r="AA213" s="286"/>
      <c r="AB213" s="286"/>
      <c r="AC213" s="286"/>
      <c r="AD213" s="286"/>
      <c r="AE213" s="286"/>
      <c r="AF213" s="286"/>
      <c r="AG213" s="294"/>
      <c r="AH213" s="278" t="s">
        <v>55</v>
      </c>
      <c r="AI213" s="279" t="s">
        <v>576</v>
      </c>
      <c r="AJ213" s="277" t="s">
        <v>577</v>
      </c>
    </row>
  </sheetData>
  <autoFilter ref="B4:K213"/>
  <customSheetViews>
    <customSheetView guid="{63C2440F-350B-41E8-B1D4-831F4CBBF476}" scale="55" showAutoFilter="1" hiddenRows="1">
      <pane xSplit="2" ySplit="2" topLeftCell="D691" activePane="bottomRight" state="frozen"/>
      <selection pane="bottomRight" activeCell="O692" sqref="O692"/>
      <pageMargins left="0.7" right="0.7" top="0.75" bottom="0.75" header="0.3" footer="0.3"/>
      <pageSetup paperSize="9" orientation="portrait" r:id="rId1"/>
      <autoFilter ref="A2:AW3063">
        <sortState ref="A3:AV3003">
          <sortCondition ref="A2:A3003"/>
        </sortState>
      </autoFilter>
    </customSheetView>
    <customSheetView guid="{5C11B616-35DD-4F1D-B6BA-35C693DFAD6B}" scale="55" filter="1" showAutoFilter="1">
      <pane xSplit="2" ySplit="2" topLeftCell="C3" activePane="bottomRight" state="frozen"/>
      <selection pane="bottomRight" activeCell="B9" sqref="B9"/>
      <pageMargins left="0.7" right="0.7" top="0.75" bottom="0.75" header="0.3" footer="0.3"/>
      <pageSetup paperSize="9" orientation="portrait" r:id="rId2"/>
      <autoFilter ref="A2:AW3092">
        <filterColumn colId="3">
          <customFilters>
            <customFilter operator="notEqual" val=" "/>
          </customFilters>
        </filterColumn>
        <sortState ref="A3:AV3003">
          <sortCondition ref="A2:A3003"/>
        </sortState>
      </autoFilter>
    </customSheetView>
  </customSheetViews>
  <mergeCells count="4">
    <mergeCell ref="B1:F1"/>
    <mergeCell ref="B2:G2"/>
    <mergeCell ref="L3:X3"/>
    <mergeCell ref="Y3:AF3"/>
  </mergeCells>
  <pageMargins left="0.7" right="0.7" top="0.75" bottom="0.75" header="0.3" footer="0.3"/>
  <pageSetup paperSize="8" scale="61" fitToHeight="0" orientation="landscape" r:id="rId3"/>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outlinePr summaryBelow="0"/>
  </sheetPr>
  <dimension ref="A1:FA280"/>
  <sheetViews>
    <sheetView zoomScale="85" zoomScaleNormal="85" zoomScaleSheetLayoutView="40" workbookViewId="0">
      <pane xSplit="2" ySplit="9" topLeftCell="C10" activePane="bottomRight" state="frozen"/>
      <selection activeCell="J2799" sqref="J2799"/>
      <selection pane="topRight" activeCell="J2799" sqref="J2799"/>
      <selection pane="bottomLeft" activeCell="J2799" sqref="J2799"/>
      <selection pane="bottomRight" activeCell="E44" sqref="E44"/>
    </sheetView>
  </sheetViews>
  <sheetFormatPr defaultColWidth="9.140625" defaultRowHeight="15" outlineLevelRow="4"/>
  <cols>
    <col min="1" max="1" width="10" style="14" bestFit="1" customWidth="1"/>
    <col min="2" max="2" width="44.140625" style="130" customWidth="1"/>
    <col min="3" max="3" width="24.28515625" style="131" customWidth="1"/>
    <col min="4" max="4" width="26.28515625" style="131" customWidth="1"/>
    <col min="5" max="5" width="19" style="15" customWidth="1"/>
    <col min="6" max="6" width="17.28515625" style="15" customWidth="1"/>
    <col min="7" max="7" width="17.28515625" style="13" customWidth="1"/>
    <col min="8" max="8" width="22.28515625" style="132" bestFit="1" customWidth="1"/>
    <col min="9" max="9" width="21.28515625" style="133" customWidth="1"/>
    <col min="10" max="10" width="9.140625" style="15" customWidth="1"/>
    <col min="11" max="11" width="11.85546875" style="15" customWidth="1"/>
    <col min="12" max="12" width="9" style="13" customWidth="1"/>
    <col min="13" max="13" width="8.5703125" style="13" customWidth="1"/>
    <col min="14" max="77" width="1.85546875" style="13" customWidth="1"/>
    <col min="78" max="78" width="1.28515625" style="13" bestFit="1" customWidth="1"/>
    <col min="79" max="145" width="1.85546875" style="13" customWidth="1"/>
    <col min="146" max="146" width="9.140625" style="13" customWidth="1"/>
    <col min="147" max="147" width="38.7109375" style="13" customWidth="1"/>
    <col min="148" max="152" width="9.140625" style="13" customWidth="1"/>
    <col min="153" max="16384" width="9.140625" style="13"/>
  </cols>
  <sheetData>
    <row r="1" spans="1:157" s="15" customFormat="1" ht="26.25">
      <c r="A1" s="12" t="s">
        <v>131</v>
      </c>
      <c r="B1" s="22"/>
      <c r="C1" s="23"/>
      <c r="D1" s="23"/>
      <c r="E1" s="24"/>
      <c r="F1" s="24"/>
      <c r="G1" s="164"/>
      <c r="H1" s="25"/>
      <c r="I1" s="25"/>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18"/>
      <c r="EQ1" s="18"/>
      <c r="ER1" s="18"/>
      <c r="ES1" s="18"/>
      <c r="ET1" s="18"/>
      <c r="EU1" s="18"/>
      <c r="EV1" s="18"/>
      <c r="EW1" s="18"/>
      <c r="EX1" s="18"/>
      <c r="EY1" s="18"/>
      <c r="EZ1" s="18"/>
      <c r="FA1" s="18"/>
    </row>
    <row r="2" spans="1:157" ht="16.5">
      <c r="A2" s="27"/>
      <c r="B2" s="28" t="s">
        <v>33</v>
      </c>
      <c r="C2" s="147"/>
      <c r="D2" s="161" t="s">
        <v>383</v>
      </c>
      <c r="E2" s="162"/>
      <c r="F2" s="163" t="s">
        <v>30</v>
      </c>
      <c r="G2" s="165"/>
      <c r="H2" s="149" t="s">
        <v>60</v>
      </c>
      <c r="I2" s="191" t="s">
        <v>17</v>
      </c>
      <c r="J2" s="411" t="s">
        <v>61</v>
      </c>
      <c r="K2" s="411"/>
      <c r="L2" s="21"/>
      <c r="M2" s="21"/>
      <c r="N2" s="29"/>
      <c r="O2" s="29"/>
      <c r="P2" s="21"/>
      <c r="Q2" s="21"/>
      <c r="R2" s="21"/>
      <c r="S2" s="21"/>
      <c r="T2" s="17"/>
      <c r="U2" s="17"/>
      <c r="V2" s="17"/>
      <c r="W2" s="17"/>
      <c r="X2" s="17"/>
      <c r="Y2" s="17"/>
      <c r="Z2" s="29"/>
      <c r="AA2" s="29"/>
      <c r="AB2" s="21"/>
      <c r="AC2" s="21"/>
      <c r="AD2" s="21"/>
      <c r="AE2" s="21"/>
      <c r="AF2" s="17"/>
      <c r="AG2" s="17"/>
      <c r="AH2" s="17"/>
      <c r="AI2" s="17"/>
      <c r="AJ2" s="17"/>
      <c r="AK2" s="17"/>
      <c r="AL2" s="29"/>
      <c r="AM2" s="29"/>
      <c r="AN2" s="21"/>
      <c r="AO2" s="21"/>
      <c r="AP2" s="21"/>
      <c r="AQ2" s="21"/>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row>
    <row r="3" spans="1:157" ht="14.25">
      <c r="A3" s="30"/>
      <c r="B3" s="31"/>
      <c r="C3" s="150" t="s">
        <v>381</v>
      </c>
      <c r="D3" s="151" t="s">
        <v>377</v>
      </c>
      <c r="E3" s="152"/>
      <c r="F3" s="148" t="s">
        <v>31</v>
      </c>
      <c r="G3" s="166"/>
      <c r="H3" s="153" t="s">
        <v>62</v>
      </c>
      <c r="I3" s="154" t="s">
        <v>29</v>
      </c>
      <c r="J3" s="411" t="s">
        <v>69</v>
      </c>
      <c r="K3" s="411" t="s">
        <v>69</v>
      </c>
      <c r="L3" s="21"/>
      <c r="M3" s="21"/>
      <c r="N3" s="32"/>
      <c r="O3" s="33"/>
      <c r="P3" s="33"/>
      <c r="Q3" s="17"/>
      <c r="R3" s="17"/>
      <c r="S3" s="17"/>
      <c r="T3" s="17"/>
      <c r="U3" s="17"/>
      <c r="V3" s="17"/>
      <c r="W3" s="17"/>
      <c r="X3" s="17"/>
      <c r="Y3" s="17"/>
      <c r="Z3" s="32"/>
      <c r="AA3" s="33"/>
      <c r="AB3" s="33"/>
      <c r="AC3" s="17"/>
      <c r="AD3" s="17"/>
      <c r="AE3" s="17"/>
      <c r="AF3" s="17"/>
      <c r="AG3" s="17"/>
      <c r="AH3" s="17"/>
      <c r="AI3" s="17"/>
      <c r="AJ3" s="17"/>
      <c r="AK3" s="17"/>
      <c r="AL3" s="32"/>
      <c r="AM3" s="33"/>
      <c r="AN3" s="33"/>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row>
    <row r="4" spans="1:157" ht="14.25" customHeight="1">
      <c r="A4" s="34"/>
      <c r="B4" s="31"/>
      <c r="C4" s="155" t="s">
        <v>379</v>
      </c>
      <c r="D4" s="151" t="s">
        <v>382</v>
      </c>
      <c r="E4" s="156"/>
      <c r="F4" s="148" t="s">
        <v>58</v>
      </c>
      <c r="G4" s="167"/>
      <c r="H4" s="153" t="s">
        <v>15</v>
      </c>
      <c r="I4" s="157" t="s">
        <v>29</v>
      </c>
      <c r="J4" s="411" t="s">
        <v>350</v>
      </c>
      <c r="K4" s="411" t="s">
        <v>350</v>
      </c>
      <c r="L4" s="21"/>
      <c r="M4" s="21"/>
      <c r="N4" s="32"/>
      <c r="O4" s="33"/>
      <c r="P4" s="17"/>
      <c r="Q4" s="17"/>
      <c r="R4" s="17"/>
      <c r="S4" s="17"/>
      <c r="T4" s="17"/>
      <c r="U4" s="17"/>
      <c r="V4" s="17"/>
      <c r="W4" s="17"/>
      <c r="X4" s="17"/>
      <c r="Y4" s="17"/>
      <c r="Z4" s="32"/>
      <c r="AA4" s="33"/>
      <c r="AB4" s="17"/>
      <c r="AC4" s="17"/>
      <c r="AD4" s="17"/>
      <c r="AE4" s="17"/>
      <c r="AF4" s="17"/>
      <c r="AG4" s="17"/>
      <c r="AH4" s="17"/>
      <c r="AI4" s="17"/>
      <c r="AJ4" s="17"/>
      <c r="AK4" s="17"/>
      <c r="AL4" s="32"/>
      <c r="AM4" s="33"/>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row>
    <row r="5" spans="1:157" ht="14.25">
      <c r="A5" s="34"/>
      <c r="B5" s="35"/>
      <c r="C5" s="158"/>
      <c r="D5" s="151" t="s">
        <v>378</v>
      </c>
      <c r="E5" s="159"/>
      <c r="F5" s="148" t="s">
        <v>59</v>
      </c>
      <c r="G5" s="168"/>
      <c r="H5" s="153" t="s">
        <v>57</v>
      </c>
      <c r="I5" s="160"/>
      <c r="J5" s="411" t="s">
        <v>70</v>
      </c>
      <c r="K5" s="411" t="s">
        <v>70</v>
      </c>
      <c r="L5" s="21"/>
      <c r="M5" s="21"/>
      <c r="N5" s="32"/>
      <c r="O5" s="33"/>
      <c r="P5" s="17"/>
      <c r="Q5" s="17"/>
      <c r="R5" s="17"/>
      <c r="S5" s="17"/>
      <c r="T5" s="17"/>
      <c r="U5" s="17"/>
      <c r="V5" s="17"/>
      <c r="W5" s="17"/>
      <c r="X5" s="17"/>
      <c r="Y5" s="17"/>
      <c r="Z5" s="32"/>
      <c r="AA5" s="33"/>
      <c r="AB5" s="17"/>
      <c r="AC5" s="17"/>
      <c r="AD5" s="17"/>
      <c r="AE5" s="17"/>
      <c r="AF5" s="17"/>
      <c r="AG5" s="17"/>
      <c r="AH5" s="17"/>
      <c r="AI5" s="17"/>
      <c r="AJ5" s="17"/>
      <c r="AK5" s="17"/>
      <c r="AL5" s="32"/>
      <c r="AM5" s="33"/>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row>
    <row r="6" spans="1:157" ht="5.25" customHeight="1">
      <c r="A6" s="34"/>
      <c r="B6" s="381"/>
      <c r="C6" s="381"/>
      <c r="D6" s="381"/>
      <c r="E6" s="381"/>
      <c r="F6" s="36"/>
      <c r="G6" s="169"/>
      <c r="H6" s="37"/>
      <c r="I6" s="38"/>
      <c r="J6" s="39"/>
      <c r="K6" s="39"/>
      <c r="L6" s="40"/>
      <c r="M6" s="40"/>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row>
    <row r="7" spans="1:157">
      <c r="A7" s="34"/>
      <c r="B7" s="41"/>
      <c r="C7" s="42"/>
      <c r="D7" s="42"/>
      <c r="E7" s="43" t="s">
        <v>75</v>
      </c>
      <c r="F7" s="43"/>
      <c r="G7" s="170"/>
      <c r="H7" s="44"/>
      <c r="I7" s="45"/>
      <c r="J7" s="46"/>
      <c r="K7" s="46"/>
      <c r="L7" s="40"/>
      <c r="M7" s="40"/>
      <c r="N7" s="382">
        <v>2013</v>
      </c>
      <c r="O7" s="377"/>
      <c r="P7" s="377"/>
      <c r="Q7" s="377"/>
      <c r="R7" s="377"/>
      <c r="S7" s="377"/>
      <c r="T7" s="377"/>
      <c r="U7" s="377"/>
      <c r="V7" s="377"/>
      <c r="W7" s="377"/>
      <c r="X7" s="377"/>
      <c r="Y7" s="377"/>
      <c r="Z7" s="377">
        <v>2014</v>
      </c>
      <c r="AA7" s="377"/>
      <c r="AB7" s="377"/>
      <c r="AC7" s="377"/>
      <c r="AD7" s="377"/>
      <c r="AE7" s="377"/>
      <c r="AF7" s="377"/>
      <c r="AG7" s="377"/>
      <c r="AH7" s="377"/>
      <c r="AI7" s="377"/>
      <c r="AJ7" s="377"/>
      <c r="AK7" s="377"/>
      <c r="AL7" s="377">
        <v>2015</v>
      </c>
      <c r="AM7" s="377"/>
      <c r="AN7" s="377"/>
      <c r="AO7" s="377"/>
      <c r="AP7" s="377"/>
      <c r="AQ7" s="377"/>
      <c r="AR7" s="377"/>
      <c r="AS7" s="377"/>
      <c r="AT7" s="377"/>
      <c r="AU7" s="377"/>
      <c r="AV7" s="377"/>
      <c r="AW7" s="377"/>
      <c r="AX7" s="377">
        <v>2016</v>
      </c>
      <c r="AY7" s="377"/>
      <c r="AZ7" s="377"/>
      <c r="BA7" s="377"/>
      <c r="BB7" s="377"/>
      <c r="BC7" s="377"/>
      <c r="BD7" s="377"/>
      <c r="BE7" s="377"/>
      <c r="BF7" s="377"/>
      <c r="BG7" s="377"/>
      <c r="BH7" s="377"/>
      <c r="BI7" s="377"/>
      <c r="BJ7" s="377">
        <v>2017</v>
      </c>
      <c r="BK7" s="377"/>
      <c r="BL7" s="377"/>
      <c r="BM7" s="377"/>
      <c r="BN7" s="377"/>
      <c r="BO7" s="377"/>
      <c r="BP7" s="377"/>
      <c r="BQ7" s="377"/>
      <c r="BR7" s="377"/>
      <c r="BS7" s="377"/>
      <c r="BT7" s="377"/>
      <c r="BU7" s="377"/>
      <c r="BV7" s="377">
        <v>2018</v>
      </c>
      <c r="BW7" s="377"/>
      <c r="BX7" s="377"/>
      <c r="BY7" s="377"/>
      <c r="BZ7" s="377"/>
      <c r="CA7" s="377"/>
      <c r="CB7" s="377"/>
      <c r="CC7" s="377"/>
      <c r="CD7" s="377"/>
      <c r="CE7" s="377"/>
      <c r="CF7" s="377"/>
      <c r="CG7" s="377"/>
      <c r="CH7" s="377">
        <v>2019</v>
      </c>
      <c r="CI7" s="377"/>
      <c r="CJ7" s="377"/>
      <c r="CK7" s="377"/>
      <c r="CL7" s="377"/>
      <c r="CM7" s="377"/>
      <c r="CN7" s="377"/>
      <c r="CO7" s="377"/>
      <c r="CP7" s="377"/>
      <c r="CQ7" s="377"/>
      <c r="CR7" s="377"/>
      <c r="CS7" s="377"/>
      <c r="CT7" s="377">
        <v>2020</v>
      </c>
      <c r="CU7" s="377"/>
      <c r="CV7" s="377"/>
      <c r="CW7" s="377"/>
      <c r="CX7" s="377"/>
      <c r="CY7" s="377"/>
      <c r="CZ7" s="377"/>
      <c r="DA7" s="377"/>
      <c r="DB7" s="377"/>
      <c r="DC7" s="377"/>
      <c r="DD7" s="377"/>
      <c r="DE7" s="377"/>
      <c r="DF7" s="377">
        <v>2021</v>
      </c>
      <c r="DG7" s="377"/>
      <c r="DH7" s="377"/>
      <c r="DI7" s="377"/>
      <c r="DJ7" s="377"/>
      <c r="DK7" s="377"/>
      <c r="DL7" s="377"/>
      <c r="DM7" s="377"/>
      <c r="DN7" s="377"/>
      <c r="DO7" s="377"/>
      <c r="DP7" s="377"/>
      <c r="DQ7" s="377"/>
      <c r="DR7" s="377">
        <v>2022</v>
      </c>
      <c r="DS7" s="377"/>
      <c r="DT7" s="377"/>
      <c r="DU7" s="377"/>
      <c r="DV7" s="377"/>
      <c r="DW7" s="377"/>
      <c r="DX7" s="377"/>
      <c r="DY7" s="377"/>
      <c r="DZ7" s="377"/>
      <c r="EA7" s="377"/>
      <c r="EB7" s="377"/>
      <c r="EC7" s="377"/>
      <c r="ED7" s="377">
        <v>2023</v>
      </c>
      <c r="EE7" s="377"/>
      <c r="EF7" s="377"/>
      <c r="EG7" s="377"/>
      <c r="EH7" s="377"/>
      <c r="EI7" s="377"/>
      <c r="EJ7" s="377"/>
      <c r="EK7" s="377"/>
      <c r="EL7" s="377"/>
      <c r="EM7" s="377"/>
      <c r="EN7" s="377"/>
      <c r="EO7" s="379"/>
      <c r="EP7" s="17"/>
      <c r="EQ7" s="17"/>
      <c r="ER7" s="17"/>
      <c r="ES7" s="17"/>
      <c r="ET7" s="17"/>
      <c r="EU7" s="17"/>
      <c r="EV7" s="17"/>
      <c r="EW7" s="17"/>
      <c r="EX7" s="17"/>
      <c r="EY7" s="17"/>
      <c r="EZ7" s="17"/>
      <c r="FA7" s="17"/>
    </row>
    <row r="8" spans="1:157" ht="14.25">
      <c r="A8" s="34"/>
      <c r="B8" s="41"/>
      <c r="C8" s="47"/>
      <c r="D8" s="47"/>
      <c r="E8" s="46"/>
      <c r="F8" s="46"/>
      <c r="G8" s="40"/>
      <c r="H8" s="48"/>
      <c r="I8" s="49"/>
      <c r="J8" s="46"/>
      <c r="K8" s="46"/>
      <c r="L8" s="40"/>
      <c r="M8" s="40"/>
      <c r="N8" s="383" t="s">
        <v>12</v>
      </c>
      <c r="O8" s="378"/>
      <c r="P8" s="378"/>
      <c r="Q8" s="378"/>
      <c r="R8" s="378"/>
      <c r="S8" s="378"/>
      <c r="T8" s="378" t="s">
        <v>13</v>
      </c>
      <c r="U8" s="378"/>
      <c r="V8" s="378"/>
      <c r="W8" s="378"/>
      <c r="X8" s="378"/>
      <c r="Y8" s="378"/>
      <c r="Z8" s="378" t="s">
        <v>12</v>
      </c>
      <c r="AA8" s="378"/>
      <c r="AB8" s="378"/>
      <c r="AC8" s="378"/>
      <c r="AD8" s="378"/>
      <c r="AE8" s="378"/>
      <c r="AF8" s="378" t="s">
        <v>13</v>
      </c>
      <c r="AG8" s="378"/>
      <c r="AH8" s="378"/>
      <c r="AI8" s="378"/>
      <c r="AJ8" s="378"/>
      <c r="AK8" s="378"/>
      <c r="AL8" s="378" t="s">
        <v>12</v>
      </c>
      <c r="AM8" s="378"/>
      <c r="AN8" s="378"/>
      <c r="AO8" s="378"/>
      <c r="AP8" s="378"/>
      <c r="AQ8" s="378"/>
      <c r="AR8" s="378" t="s">
        <v>13</v>
      </c>
      <c r="AS8" s="378"/>
      <c r="AT8" s="378"/>
      <c r="AU8" s="378"/>
      <c r="AV8" s="378"/>
      <c r="AW8" s="378"/>
      <c r="AX8" s="378" t="s">
        <v>12</v>
      </c>
      <c r="AY8" s="378"/>
      <c r="AZ8" s="378"/>
      <c r="BA8" s="378"/>
      <c r="BB8" s="378"/>
      <c r="BC8" s="378"/>
      <c r="BD8" s="378" t="s">
        <v>13</v>
      </c>
      <c r="BE8" s="378"/>
      <c r="BF8" s="378"/>
      <c r="BG8" s="378"/>
      <c r="BH8" s="378"/>
      <c r="BI8" s="378"/>
      <c r="BJ8" s="378" t="s">
        <v>12</v>
      </c>
      <c r="BK8" s="378"/>
      <c r="BL8" s="378"/>
      <c r="BM8" s="378"/>
      <c r="BN8" s="378"/>
      <c r="BO8" s="378"/>
      <c r="BP8" s="378" t="s">
        <v>13</v>
      </c>
      <c r="BQ8" s="378"/>
      <c r="BR8" s="378"/>
      <c r="BS8" s="378"/>
      <c r="BT8" s="378"/>
      <c r="BU8" s="378"/>
      <c r="BV8" s="378" t="s">
        <v>12</v>
      </c>
      <c r="BW8" s="378"/>
      <c r="BX8" s="378"/>
      <c r="BY8" s="378"/>
      <c r="BZ8" s="378"/>
      <c r="CA8" s="378"/>
      <c r="CB8" s="378" t="s">
        <v>13</v>
      </c>
      <c r="CC8" s="378"/>
      <c r="CD8" s="378"/>
      <c r="CE8" s="378"/>
      <c r="CF8" s="378"/>
      <c r="CG8" s="378"/>
      <c r="CH8" s="378" t="s">
        <v>12</v>
      </c>
      <c r="CI8" s="378"/>
      <c r="CJ8" s="378"/>
      <c r="CK8" s="378"/>
      <c r="CL8" s="378"/>
      <c r="CM8" s="378"/>
      <c r="CN8" s="378" t="s">
        <v>13</v>
      </c>
      <c r="CO8" s="378"/>
      <c r="CP8" s="378"/>
      <c r="CQ8" s="378"/>
      <c r="CR8" s="378"/>
      <c r="CS8" s="378"/>
      <c r="CT8" s="378" t="s">
        <v>12</v>
      </c>
      <c r="CU8" s="378"/>
      <c r="CV8" s="378"/>
      <c r="CW8" s="378"/>
      <c r="CX8" s="378"/>
      <c r="CY8" s="378"/>
      <c r="CZ8" s="378" t="s">
        <v>13</v>
      </c>
      <c r="DA8" s="378"/>
      <c r="DB8" s="378"/>
      <c r="DC8" s="378"/>
      <c r="DD8" s="378"/>
      <c r="DE8" s="378"/>
      <c r="DF8" s="378" t="s">
        <v>12</v>
      </c>
      <c r="DG8" s="378"/>
      <c r="DH8" s="378"/>
      <c r="DI8" s="378"/>
      <c r="DJ8" s="378"/>
      <c r="DK8" s="378"/>
      <c r="DL8" s="378" t="s">
        <v>13</v>
      </c>
      <c r="DM8" s="378"/>
      <c r="DN8" s="378"/>
      <c r="DO8" s="378"/>
      <c r="DP8" s="378"/>
      <c r="DQ8" s="378"/>
      <c r="DR8" s="378" t="s">
        <v>12</v>
      </c>
      <c r="DS8" s="378"/>
      <c r="DT8" s="378"/>
      <c r="DU8" s="378"/>
      <c r="DV8" s="378"/>
      <c r="DW8" s="378"/>
      <c r="DX8" s="378" t="s">
        <v>13</v>
      </c>
      <c r="DY8" s="378"/>
      <c r="DZ8" s="378"/>
      <c r="EA8" s="378"/>
      <c r="EB8" s="378"/>
      <c r="EC8" s="378"/>
      <c r="ED8" s="378" t="s">
        <v>12</v>
      </c>
      <c r="EE8" s="378"/>
      <c r="EF8" s="378"/>
      <c r="EG8" s="378"/>
      <c r="EH8" s="378"/>
      <c r="EI8" s="378"/>
      <c r="EJ8" s="378" t="s">
        <v>13</v>
      </c>
      <c r="EK8" s="378"/>
      <c r="EL8" s="378"/>
      <c r="EM8" s="378"/>
      <c r="EN8" s="378"/>
      <c r="EO8" s="380"/>
      <c r="EP8" s="17"/>
      <c r="EQ8" s="17"/>
      <c r="ER8" s="17"/>
      <c r="ES8" s="17"/>
      <c r="ET8" s="17"/>
      <c r="EU8" s="17"/>
      <c r="EV8" s="17"/>
      <c r="EW8" s="17"/>
      <c r="EX8" s="17"/>
      <c r="EY8" s="17"/>
      <c r="EZ8" s="17"/>
      <c r="FA8" s="17"/>
    </row>
    <row r="9" spans="1:157" ht="31.5" customHeight="1" collapsed="1">
      <c r="A9" s="50" t="s">
        <v>351</v>
      </c>
      <c r="B9" s="51" t="s">
        <v>19</v>
      </c>
      <c r="C9" s="51" t="s">
        <v>43</v>
      </c>
      <c r="D9" s="51" t="s">
        <v>308</v>
      </c>
      <c r="E9" s="50" t="s">
        <v>0</v>
      </c>
      <c r="F9" s="50" t="s">
        <v>91</v>
      </c>
      <c r="G9" s="50" t="s">
        <v>29</v>
      </c>
      <c r="H9" s="52" t="s">
        <v>1</v>
      </c>
      <c r="I9" s="52" t="s">
        <v>2</v>
      </c>
      <c r="J9" s="51" t="s">
        <v>3</v>
      </c>
      <c r="K9" s="51" t="s">
        <v>4</v>
      </c>
      <c r="L9" s="51" t="s">
        <v>5</v>
      </c>
      <c r="M9" s="53" t="s">
        <v>6</v>
      </c>
      <c r="N9" s="54">
        <v>1</v>
      </c>
      <c r="O9" s="55">
        <v>2</v>
      </c>
      <c r="P9" s="55">
        <v>3</v>
      </c>
      <c r="Q9" s="55">
        <v>4</v>
      </c>
      <c r="R9" s="55">
        <v>5</v>
      </c>
      <c r="S9" s="55">
        <v>6</v>
      </c>
      <c r="T9" s="55">
        <v>7</v>
      </c>
      <c r="U9" s="55">
        <v>8</v>
      </c>
      <c r="V9" s="55">
        <v>9</v>
      </c>
      <c r="W9" s="55">
        <v>10</v>
      </c>
      <c r="X9" s="55">
        <v>11</v>
      </c>
      <c r="Y9" s="55">
        <v>12</v>
      </c>
      <c r="Z9" s="55">
        <v>1</v>
      </c>
      <c r="AA9" s="55">
        <v>2</v>
      </c>
      <c r="AB9" s="55">
        <v>3</v>
      </c>
      <c r="AC9" s="55">
        <v>4</v>
      </c>
      <c r="AD9" s="55">
        <v>5</v>
      </c>
      <c r="AE9" s="55">
        <v>6</v>
      </c>
      <c r="AF9" s="55">
        <v>7</v>
      </c>
      <c r="AG9" s="55">
        <v>8</v>
      </c>
      <c r="AH9" s="55">
        <v>9</v>
      </c>
      <c r="AI9" s="55">
        <v>10</v>
      </c>
      <c r="AJ9" s="55">
        <v>11</v>
      </c>
      <c r="AK9" s="55">
        <v>12</v>
      </c>
      <c r="AL9" s="55">
        <v>1</v>
      </c>
      <c r="AM9" s="55">
        <v>2</v>
      </c>
      <c r="AN9" s="55">
        <v>3</v>
      </c>
      <c r="AO9" s="55">
        <v>4</v>
      </c>
      <c r="AP9" s="55">
        <v>5</v>
      </c>
      <c r="AQ9" s="55">
        <v>6</v>
      </c>
      <c r="AR9" s="55">
        <v>7</v>
      </c>
      <c r="AS9" s="55">
        <v>8</v>
      </c>
      <c r="AT9" s="55">
        <v>9</v>
      </c>
      <c r="AU9" s="55">
        <v>10</v>
      </c>
      <c r="AV9" s="55">
        <v>11</v>
      </c>
      <c r="AW9" s="55">
        <v>12</v>
      </c>
      <c r="AX9" s="55">
        <v>1</v>
      </c>
      <c r="AY9" s="55">
        <v>2</v>
      </c>
      <c r="AZ9" s="55">
        <v>3</v>
      </c>
      <c r="BA9" s="55">
        <v>4</v>
      </c>
      <c r="BB9" s="55">
        <v>5</v>
      </c>
      <c r="BC9" s="55">
        <v>6</v>
      </c>
      <c r="BD9" s="55">
        <v>7</v>
      </c>
      <c r="BE9" s="55">
        <v>8</v>
      </c>
      <c r="BF9" s="55">
        <v>9</v>
      </c>
      <c r="BG9" s="56">
        <v>10</v>
      </c>
      <c r="BH9" s="55">
        <v>11</v>
      </c>
      <c r="BI9" s="55">
        <v>12</v>
      </c>
      <c r="BJ9" s="55">
        <v>1</v>
      </c>
      <c r="BK9" s="55">
        <v>2</v>
      </c>
      <c r="BL9" s="55">
        <v>3</v>
      </c>
      <c r="BM9" s="55">
        <v>4</v>
      </c>
      <c r="BN9" s="55">
        <v>5</v>
      </c>
      <c r="BO9" s="55">
        <v>6</v>
      </c>
      <c r="BP9" s="55">
        <v>7</v>
      </c>
      <c r="BQ9" s="55">
        <v>8</v>
      </c>
      <c r="BR9" s="55">
        <v>9</v>
      </c>
      <c r="BS9" s="55">
        <v>10</v>
      </c>
      <c r="BT9" s="55">
        <v>11</v>
      </c>
      <c r="BU9" s="55">
        <v>12</v>
      </c>
      <c r="BV9" s="55">
        <v>1</v>
      </c>
      <c r="BW9" s="55">
        <v>2</v>
      </c>
      <c r="BX9" s="55">
        <v>3</v>
      </c>
      <c r="BY9" s="55">
        <v>4</v>
      </c>
      <c r="BZ9" s="55">
        <v>5</v>
      </c>
      <c r="CA9" s="55">
        <v>6</v>
      </c>
      <c r="CB9" s="55">
        <v>7</v>
      </c>
      <c r="CC9" s="55">
        <v>8</v>
      </c>
      <c r="CD9" s="55">
        <v>9</v>
      </c>
      <c r="CE9" s="55">
        <v>10</v>
      </c>
      <c r="CF9" s="55">
        <v>11</v>
      </c>
      <c r="CG9" s="55">
        <v>12</v>
      </c>
      <c r="CH9" s="55">
        <v>1</v>
      </c>
      <c r="CI9" s="55">
        <v>2</v>
      </c>
      <c r="CJ9" s="55">
        <v>3</v>
      </c>
      <c r="CK9" s="55">
        <v>4</v>
      </c>
      <c r="CL9" s="55">
        <v>5</v>
      </c>
      <c r="CM9" s="55">
        <v>6</v>
      </c>
      <c r="CN9" s="55">
        <v>7</v>
      </c>
      <c r="CO9" s="55">
        <v>8</v>
      </c>
      <c r="CP9" s="55">
        <v>9</v>
      </c>
      <c r="CQ9" s="55">
        <v>10</v>
      </c>
      <c r="CR9" s="55">
        <v>11</v>
      </c>
      <c r="CS9" s="55">
        <v>12</v>
      </c>
      <c r="CT9" s="55">
        <v>1</v>
      </c>
      <c r="CU9" s="55">
        <v>2</v>
      </c>
      <c r="CV9" s="55">
        <v>3</v>
      </c>
      <c r="CW9" s="55">
        <v>4</v>
      </c>
      <c r="CX9" s="55">
        <v>5</v>
      </c>
      <c r="CY9" s="55">
        <v>6</v>
      </c>
      <c r="CZ9" s="55">
        <v>7</v>
      </c>
      <c r="DA9" s="55">
        <v>8</v>
      </c>
      <c r="DB9" s="55">
        <v>9</v>
      </c>
      <c r="DC9" s="55">
        <v>10</v>
      </c>
      <c r="DD9" s="55">
        <v>11</v>
      </c>
      <c r="DE9" s="55">
        <v>12</v>
      </c>
      <c r="DF9" s="55">
        <v>1</v>
      </c>
      <c r="DG9" s="55">
        <v>2</v>
      </c>
      <c r="DH9" s="55">
        <v>3</v>
      </c>
      <c r="DI9" s="55">
        <v>4</v>
      </c>
      <c r="DJ9" s="55">
        <v>5</v>
      </c>
      <c r="DK9" s="55">
        <v>6</v>
      </c>
      <c r="DL9" s="55">
        <v>7</v>
      </c>
      <c r="DM9" s="55">
        <v>8</v>
      </c>
      <c r="DN9" s="55">
        <v>9</v>
      </c>
      <c r="DO9" s="55">
        <v>10</v>
      </c>
      <c r="DP9" s="55">
        <v>11</v>
      </c>
      <c r="DQ9" s="55">
        <v>12</v>
      </c>
      <c r="DR9" s="55">
        <v>1</v>
      </c>
      <c r="DS9" s="55">
        <v>2</v>
      </c>
      <c r="DT9" s="55">
        <v>3</v>
      </c>
      <c r="DU9" s="55">
        <v>4</v>
      </c>
      <c r="DV9" s="55">
        <v>5</v>
      </c>
      <c r="DW9" s="55">
        <v>6</v>
      </c>
      <c r="DX9" s="55">
        <v>7</v>
      </c>
      <c r="DY9" s="55">
        <v>8</v>
      </c>
      <c r="DZ9" s="55">
        <v>9</v>
      </c>
      <c r="EA9" s="55">
        <v>10</v>
      </c>
      <c r="EB9" s="55">
        <v>11</v>
      </c>
      <c r="EC9" s="55">
        <v>12</v>
      </c>
      <c r="ED9" s="55">
        <v>1</v>
      </c>
      <c r="EE9" s="55">
        <v>2</v>
      </c>
      <c r="EF9" s="55">
        <v>3</v>
      </c>
      <c r="EG9" s="55">
        <v>4</v>
      </c>
      <c r="EH9" s="55">
        <v>5</v>
      </c>
      <c r="EI9" s="55">
        <v>6</v>
      </c>
      <c r="EJ9" s="55">
        <v>7</v>
      </c>
      <c r="EK9" s="55">
        <v>8</v>
      </c>
      <c r="EL9" s="55">
        <v>9</v>
      </c>
      <c r="EM9" s="55">
        <v>10</v>
      </c>
      <c r="EN9" s="55">
        <v>11</v>
      </c>
      <c r="EO9" s="57">
        <v>12</v>
      </c>
      <c r="EP9" s="17"/>
      <c r="EQ9" s="17"/>
      <c r="ER9" s="17"/>
      <c r="ES9" s="17"/>
      <c r="ET9" s="17"/>
      <c r="EU9" s="17"/>
      <c r="EV9" s="17"/>
      <c r="EW9" s="17"/>
      <c r="EX9" s="17"/>
      <c r="EY9" s="17"/>
      <c r="EZ9" s="17"/>
      <c r="FA9" s="17"/>
    </row>
    <row r="10" spans="1:157" s="15" customFormat="1" ht="32.25" hidden="1" customHeight="1" outlineLevel="2">
      <c r="A10" s="74" t="str">
        <f t="shared" ref="A10:A14" ca="1" si="0">IF(ISERROR(VALUE(SUBSTITUTE(OFFSET(A10,-1,0,1,1),".",""))),"0.0.1",IF(ISERROR(FIND("`",SUBSTITUTE(OFFSET(A10,-1,0,1,1),".","`",2))),OFFSET(A10,-1,0,1,1)&amp;".1",LEFT(OFFSET(A10,-1,0,1,1),FIND("`",SUBSTITUTE(OFFSET(A10,-1,0,1,1),".","`",2)))&amp;IF(ISERROR(FIND("`",SUBSTITUTE(OFFSET(A10,-1,0,1,1),".","`",3))),VALUE(RIGHT(OFFSET(A10,-1,0,1,1),LEN(OFFSET(A10,-1,0,1,1))-FIND("`",SUBSTITUTE(OFFSET(A10,-1,0,1,1),".","`",2))))+1,VALUE(MID(OFFSET(A10,-1,0,1,1),FIND("`",SUBSTITUTE(OFFSET(A10,-1,0,1,1),".","`",2))+1,(FIND("`",SUBSTITUTE(OFFSET(A10,-1,0,1,1),".","`",3))-FIND("`",SUBSTITUTE(OFFSET(A10,-1,0,1,1),".","`",2))-1)))+1)))</f>
        <v>0.0.1</v>
      </c>
      <c r="B10" s="98" t="s">
        <v>92</v>
      </c>
      <c r="C10" s="70" t="s">
        <v>10</v>
      </c>
      <c r="D10" s="70"/>
      <c r="E10" s="63" t="s">
        <v>8</v>
      </c>
      <c r="F10" s="69" t="s">
        <v>384</v>
      </c>
      <c r="G10" s="173"/>
      <c r="H10" s="143">
        <v>42583</v>
      </c>
      <c r="I10" s="80">
        <f t="shared" ref="I10:I16" si="1">IF(J10=0,H10,H10+J10-1)</f>
        <v>42947</v>
      </c>
      <c r="J10" s="145">
        <v>365</v>
      </c>
      <c r="K10" s="146">
        <v>0.2</v>
      </c>
      <c r="L10" s="83">
        <f t="shared" ref="L10:L16" si="2">M10/5</f>
        <v>52.2</v>
      </c>
      <c r="M10" s="84">
        <f t="shared" ref="M10:M16" si="3">IF(OR(I10=0,H10=0),0,NETWORKDAYS(H10,I10))</f>
        <v>261</v>
      </c>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100"/>
      <c r="BF10" s="208" t="s">
        <v>98</v>
      </c>
      <c r="BG10" s="416" t="s">
        <v>16</v>
      </c>
      <c r="BH10" s="413"/>
      <c r="BI10" s="413"/>
      <c r="BJ10" s="413"/>
      <c r="BK10" s="412" t="s">
        <v>9</v>
      </c>
      <c r="BL10" s="412"/>
      <c r="BM10" s="412"/>
      <c r="BN10" s="412"/>
      <c r="BO10" s="412"/>
      <c r="BP10" s="412"/>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3"/>
      <c r="EG10" s="73"/>
      <c r="EH10" s="73"/>
      <c r="EI10" s="73"/>
      <c r="EJ10" s="73"/>
      <c r="EK10" s="73"/>
      <c r="EL10" s="73"/>
      <c r="EM10" s="73"/>
      <c r="EN10" s="73"/>
      <c r="EO10" s="73"/>
      <c r="EP10" s="18"/>
      <c r="EQ10" s="18"/>
      <c r="ER10" s="18"/>
      <c r="ES10" s="18"/>
      <c r="ET10" s="18"/>
      <c r="EU10" s="18"/>
      <c r="EV10" s="18"/>
      <c r="EW10" s="18"/>
      <c r="EX10" s="18"/>
      <c r="EY10" s="18"/>
      <c r="EZ10" s="18"/>
      <c r="FA10" s="18"/>
    </row>
    <row r="11" spans="1:157" s="15" customFormat="1" ht="24" hidden="1" outlineLevel="2">
      <c r="A11" s="74" t="str">
        <f t="shared" ca="1" si="0"/>
        <v>0.0.2</v>
      </c>
      <c r="B11" s="98" t="s">
        <v>93</v>
      </c>
      <c r="C11" s="70" t="s">
        <v>10</v>
      </c>
      <c r="D11" s="70"/>
      <c r="E11" s="63" t="s">
        <v>8</v>
      </c>
      <c r="F11" s="69" t="s">
        <v>385</v>
      </c>
      <c r="G11" s="173"/>
      <c r="H11" s="143">
        <v>42583</v>
      </c>
      <c r="I11" s="80">
        <f t="shared" si="1"/>
        <v>43131</v>
      </c>
      <c r="J11" s="145">
        <v>549</v>
      </c>
      <c r="K11" s="146">
        <v>0.25</v>
      </c>
      <c r="L11" s="83">
        <f t="shared" si="2"/>
        <v>78.599999999999994</v>
      </c>
      <c r="M11" s="84">
        <f t="shared" si="3"/>
        <v>393</v>
      </c>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413" t="s">
        <v>18</v>
      </c>
      <c r="BG11" s="414"/>
      <c r="BH11" s="414"/>
      <c r="BI11" s="414"/>
      <c r="BJ11" s="414"/>
      <c r="BK11" s="414"/>
      <c r="BL11" s="414"/>
      <c r="BM11" s="414" t="s">
        <v>16</v>
      </c>
      <c r="BN11" s="414"/>
      <c r="BO11" s="414"/>
      <c r="BP11" s="414"/>
      <c r="BQ11" s="370" t="s">
        <v>9</v>
      </c>
      <c r="BR11" s="399"/>
      <c r="BS11" s="399"/>
      <c r="BT11" s="399"/>
      <c r="BU11" s="399"/>
      <c r="BV11" s="399"/>
      <c r="BW11" s="73"/>
      <c r="BX11" s="73"/>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3"/>
      <c r="CX11" s="73"/>
      <c r="CY11" s="73"/>
      <c r="CZ11" s="73"/>
      <c r="DA11" s="73"/>
      <c r="DB11" s="73"/>
      <c r="DC11" s="73"/>
      <c r="DD11" s="73"/>
      <c r="DE11" s="73"/>
      <c r="DF11" s="73"/>
      <c r="DG11" s="73"/>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18"/>
      <c r="EQ11" s="18"/>
      <c r="ER11" s="18"/>
      <c r="ES11" s="18"/>
      <c r="ET11" s="18"/>
      <c r="EU11" s="18"/>
      <c r="EV11" s="18"/>
      <c r="EW11" s="18"/>
      <c r="EX11" s="18"/>
      <c r="EY11" s="18"/>
      <c r="EZ11" s="18"/>
      <c r="FA11" s="18"/>
    </row>
    <row r="12" spans="1:157" s="15" customFormat="1" hidden="1" outlineLevel="2">
      <c r="A12" s="74" t="str">
        <f t="shared" ca="1" si="0"/>
        <v>0.0.3</v>
      </c>
      <c r="B12" s="98" t="s">
        <v>94</v>
      </c>
      <c r="C12" s="70" t="s">
        <v>10</v>
      </c>
      <c r="D12" s="70"/>
      <c r="E12" s="63" t="s">
        <v>8</v>
      </c>
      <c r="F12" s="69" t="s">
        <v>386</v>
      </c>
      <c r="G12" s="173"/>
      <c r="H12" s="143">
        <v>42583</v>
      </c>
      <c r="I12" s="80">
        <f t="shared" si="1"/>
        <v>42947</v>
      </c>
      <c r="J12" s="145">
        <v>365</v>
      </c>
      <c r="K12" s="146">
        <v>0.8</v>
      </c>
      <c r="L12" s="83">
        <f t="shared" si="2"/>
        <v>52.2</v>
      </c>
      <c r="M12" s="84">
        <f t="shared" si="3"/>
        <v>261</v>
      </c>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415" t="s">
        <v>99</v>
      </c>
      <c r="BG12" s="415"/>
      <c r="BH12" s="415"/>
      <c r="BI12" s="415"/>
      <c r="BJ12" s="415"/>
      <c r="BK12" s="415"/>
      <c r="BL12" s="415"/>
      <c r="BM12" s="415"/>
      <c r="BN12" s="415"/>
      <c r="BO12" s="415"/>
      <c r="BP12" s="415"/>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18"/>
      <c r="EQ12" s="18"/>
      <c r="ER12" s="18"/>
      <c r="ES12" s="18"/>
      <c r="ET12" s="18"/>
      <c r="EU12" s="18"/>
      <c r="EV12" s="18"/>
      <c r="EW12" s="18"/>
      <c r="EX12" s="18"/>
      <c r="EY12" s="18"/>
      <c r="EZ12" s="18"/>
      <c r="FA12" s="18"/>
    </row>
    <row r="13" spans="1:157" s="15" customFormat="1" ht="35.25" hidden="1" customHeight="1" outlineLevel="2">
      <c r="A13" s="74" t="str">
        <f t="shared" ca="1" si="0"/>
        <v>0.0.4</v>
      </c>
      <c r="B13" s="98" t="s">
        <v>101</v>
      </c>
      <c r="C13" s="70" t="s">
        <v>10</v>
      </c>
      <c r="D13" s="70"/>
      <c r="E13" s="63" t="s">
        <v>103</v>
      </c>
      <c r="F13" s="69" t="s">
        <v>387</v>
      </c>
      <c r="G13" s="173"/>
      <c r="H13" s="143">
        <v>42948</v>
      </c>
      <c r="I13" s="80">
        <f t="shared" si="1"/>
        <v>43677</v>
      </c>
      <c r="J13" s="145">
        <v>730</v>
      </c>
      <c r="K13" s="146">
        <v>0</v>
      </c>
      <c r="L13" s="83">
        <f t="shared" si="2"/>
        <v>104.4</v>
      </c>
      <c r="M13" s="84">
        <f t="shared" si="3"/>
        <v>522</v>
      </c>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181" t="s">
        <v>29</v>
      </c>
      <c r="BH13" s="73"/>
      <c r="BI13" s="73"/>
      <c r="BJ13" s="73"/>
      <c r="BK13" s="73"/>
      <c r="BL13" s="73"/>
      <c r="BM13" s="73"/>
      <c r="BN13" s="73"/>
      <c r="BO13" s="73"/>
      <c r="BP13" s="73"/>
      <c r="BQ13" s="408" t="s">
        <v>100</v>
      </c>
      <c r="BR13" s="408"/>
      <c r="BS13" s="408"/>
      <c r="BT13" s="408"/>
      <c r="BU13" s="408"/>
      <c r="BV13" s="408"/>
      <c r="BW13" s="408"/>
      <c r="BX13" s="408"/>
      <c r="BY13" s="408"/>
      <c r="BZ13" s="408"/>
      <c r="CA13" s="408"/>
      <c r="CB13" s="408"/>
      <c r="CC13" s="408"/>
      <c r="CD13" s="408"/>
      <c r="CE13" s="408"/>
      <c r="CF13" s="408"/>
      <c r="CG13" s="408"/>
      <c r="CH13" s="408"/>
      <c r="CI13" s="408"/>
      <c r="CJ13" s="408"/>
      <c r="CK13" s="408"/>
      <c r="CL13" s="408"/>
      <c r="CM13" s="408"/>
      <c r="CN13" s="409"/>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18"/>
      <c r="EQ13" s="18"/>
      <c r="ER13" s="18"/>
      <c r="ES13" s="18"/>
      <c r="ET13" s="18"/>
      <c r="EU13" s="18"/>
      <c r="EV13" s="18"/>
      <c r="EW13" s="18"/>
      <c r="EX13" s="18"/>
      <c r="EY13" s="18"/>
      <c r="EZ13" s="18"/>
      <c r="FA13" s="18"/>
    </row>
    <row r="14" spans="1:157" s="15" customFormat="1" hidden="1" outlineLevel="2">
      <c r="A14" s="74" t="str">
        <f t="shared" ca="1" si="0"/>
        <v>0.0.5</v>
      </c>
      <c r="B14" s="98" t="s">
        <v>95</v>
      </c>
      <c r="C14" s="70" t="s">
        <v>10</v>
      </c>
      <c r="D14" s="70"/>
      <c r="E14" s="63" t="s">
        <v>8</v>
      </c>
      <c r="F14" s="69" t="s">
        <v>388</v>
      </c>
      <c r="G14" s="173"/>
      <c r="H14" s="143">
        <v>42948</v>
      </c>
      <c r="I14" s="80">
        <f t="shared" si="1"/>
        <v>43312</v>
      </c>
      <c r="J14" s="145">
        <v>365</v>
      </c>
      <c r="K14" s="146">
        <v>0.2</v>
      </c>
      <c r="L14" s="83">
        <f t="shared" si="2"/>
        <v>52.2</v>
      </c>
      <c r="M14" s="84">
        <f t="shared" si="3"/>
        <v>261</v>
      </c>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410" t="s">
        <v>100</v>
      </c>
      <c r="BF14" s="410"/>
      <c r="BG14" s="410"/>
      <c r="BH14" s="410"/>
      <c r="BI14" s="410"/>
      <c r="BJ14" s="410"/>
      <c r="BK14" s="407" t="s">
        <v>9</v>
      </c>
      <c r="BL14" s="407"/>
      <c r="BM14" s="407"/>
      <c r="BN14" s="407"/>
      <c r="BO14" s="407"/>
      <c r="BP14" s="407"/>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18"/>
      <c r="EQ14" s="18"/>
      <c r="ER14" s="18"/>
      <c r="ES14" s="18"/>
      <c r="ET14" s="18"/>
      <c r="EU14" s="18"/>
      <c r="EV14" s="18"/>
      <c r="EW14" s="18"/>
      <c r="EX14" s="18"/>
      <c r="EY14" s="18"/>
      <c r="EZ14" s="18"/>
      <c r="FA14" s="18"/>
    </row>
    <row r="15" spans="1:157" s="15" customFormat="1" hidden="1" outlineLevel="2">
      <c r="A15" s="74" t="str">
        <f t="shared" ref="A15:A16" ca="1" si="4">IF(ISERROR(VALUE(SUBSTITUTE(OFFSET(A15,-1,0,1,1),".",""))),"0.0.1",IF(ISERROR(FIND("`",SUBSTITUTE(OFFSET(A15,-1,0,1,1),".","`",2))),OFFSET(A15,-1,0,1,1)&amp;".1",LEFT(OFFSET(A15,-1,0,1,1),FIND("`",SUBSTITUTE(OFFSET(A15,-1,0,1,1),".","`",2)))&amp;IF(ISERROR(FIND("`",SUBSTITUTE(OFFSET(A15,-1,0,1,1),".","`",3))),VALUE(RIGHT(OFFSET(A15,-1,0,1,1),LEN(OFFSET(A15,-1,0,1,1))-FIND("`",SUBSTITUTE(OFFSET(A15,-1,0,1,1),".","`",2))))+1,VALUE(MID(OFFSET(A15,-1,0,1,1),FIND("`",SUBSTITUTE(OFFSET(A15,-1,0,1,1),".","`",2))+1,(FIND("`",SUBSTITUTE(OFFSET(A15,-1,0,1,1),".","`",3))-FIND("`",SUBSTITUTE(OFFSET(A15,-1,0,1,1),".","`",2))-1)))+1)))</f>
        <v>0.0.6</v>
      </c>
      <c r="B15" s="98" t="s">
        <v>102</v>
      </c>
      <c r="C15" s="70" t="s">
        <v>10</v>
      </c>
      <c r="D15" s="70"/>
      <c r="E15" s="63" t="s">
        <v>8</v>
      </c>
      <c r="F15" s="69" t="s">
        <v>389</v>
      </c>
      <c r="G15" s="173"/>
      <c r="H15" s="143">
        <v>42948</v>
      </c>
      <c r="I15" s="80">
        <f t="shared" si="1"/>
        <v>43312</v>
      </c>
      <c r="J15" s="145">
        <v>365</v>
      </c>
      <c r="K15" s="146">
        <v>0.2</v>
      </c>
      <c r="L15" s="83">
        <f t="shared" si="2"/>
        <v>52.2</v>
      </c>
      <c r="M15" s="84">
        <f t="shared" si="3"/>
        <v>261</v>
      </c>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417" t="s">
        <v>97</v>
      </c>
      <c r="BF15" s="418"/>
      <c r="BG15" s="400" t="s">
        <v>16</v>
      </c>
      <c r="BH15" s="400"/>
      <c r="BI15" s="400"/>
      <c r="BJ15" s="400"/>
      <c r="BK15" s="407" t="s">
        <v>9</v>
      </c>
      <c r="BL15" s="407"/>
      <c r="BM15" s="407"/>
      <c r="BN15" s="407"/>
      <c r="BO15" s="407"/>
      <c r="BP15" s="407"/>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18"/>
      <c r="EQ15" s="18"/>
      <c r="ER15" s="18"/>
      <c r="ES15" s="18"/>
      <c r="ET15" s="18"/>
      <c r="EU15" s="18"/>
      <c r="EV15" s="18"/>
      <c r="EW15" s="18"/>
      <c r="EX15" s="18"/>
      <c r="EY15" s="18"/>
      <c r="EZ15" s="18"/>
      <c r="FA15" s="18"/>
    </row>
    <row r="16" spans="1:157" s="15" customFormat="1" hidden="1" outlineLevel="2">
      <c r="A16" s="74" t="str">
        <f t="shared" ca="1" si="4"/>
        <v>0.0.7</v>
      </c>
      <c r="B16" s="98" t="s">
        <v>96</v>
      </c>
      <c r="C16" s="70" t="s">
        <v>10</v>
      </c>
      <c r="D16" s="70"/>
      <c r="E16" s="63" t="s">
        <v>8</v>
      </c>
      <c r="F16" s="69" t="s">
        <v>390</v>
      </c>
      <c r="G16" s="173"/>
      <c r="H16" s="143">
        <v>42948</v>
      </c>
      <c r="I16" s="80">
        <f t="shared" si="1"/>
        <v>43312</v>
      </c>
      <c r="J16" s="145">
        <v>365</v>
      </c>
      <c r="K16" s="146">
        <v>0.2</v>
      </c>
      <c r="L16" s="83">
        <f t="shared" si="2"/>
        <v>52.2</v>
      </c>
      <c r="M16" s="84">
        <f t="shared" si="3"/>
        <v>261</v>
      </c>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410" t="s">
        <v>100</v>
      </c>
      <c r="BF16" s="410"/>
      <c r="BG16" s="410"/>
      <c r="BH16" s="410"/>
      <c r="BI16" s="410"/>
      <c r="BJ16" s="410"/>
      <c r="BK16" s="407" t="s">
        <v>9</v>
      </c>
      <c r="BL16" s="407"/>
      <c r="BM16" s="407"/>
      <c r="BN16" s="407"/>
      <c r="BO16" s="407"/>
      <c r="BP16" s="407"/>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18"/>
      <c r="EQ16" s="18"/>
      <c r="ER16" s="18"/>
      <c r="ES16" s="18"/>
      <c r="ET16" s="18"/>
      <c r="EU16" s="18"/>
      <c r="EV16" s="18"/>
      <c r="EW16" s="18"/>
      <c r="EX16" s="18"/>
      <c r="EY16" s="18"/>
      <c r="EZ16" s="18"/>
      <c r="FA16" s="18"/>
    </row>
    <row r="17" spans="1:157" s="97" customFormat="1" ht="40.5" collapsed="1">
      <c r="A17" s="184" t="str">
        <f ca="1">IF(ISERROR(VALUE(SUBSTITUTE(OFFSET(A17,-1,0,1,1),".",""))),"1",IF(ISERROR(FIND("`",SUBSTITUTE(OFFSET(A17,-1,0,1,1),".","`",1))),TEXT(VALUE(OFFSET(A17,-1,0,1,1))+1,"#"),TEXT(VALUE(LEFT(OFFSET(A17,-1,0,1,1),FIND("`",SUBSTITUTE(OFFSET(A17,-1,0,1,1),".","`",1))-1))+1,"#")))</f>
        <v>1</v>
      </c>
      <c r="B17" s="72" t="s">
        <v>41</v>
      </c>
      <c r="C17" s="138" t="s">
        <v>11</v>
      </c>
      <c r="D17" s="139" t="s">
        <v>392</v>
      </c>
      <c r="E17" s="93"/>
      <c r="F17" s="93"/>
      <c r="G17" s="176"/>
      <c r="H17" s="144">
        <f>MIN(H18,H21,H28,H32,H47,H53,H67)</f>
        <v>42522</v>
      </c>
      <c r="I17" s="144">
        <f>MAX(I18,I21,I28,I32,I47,I53,I67)</f>
        <v>44043</v>
      </c>
      <c r="J17" s="94"/>
      <c r="K17" s="137">
        <f>AVERAGE(K18,K21,K28,K32,K47,K53,K67)</f>
        <v>6.9727891156462583E-3</v>
      </c>
      <c r="L17" s="104"/>
      <c r="M17" s="10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182"/>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95"/>
      <c r="DP17" s="95"/>
      <c r="DQ17" s="95"/>
      <c r="DR17" s="95"/>
      <c r="DS17" s="95"/>
      <c r="DT17" s="95"/>
      <c r="DU17" s="95"/>
      <c r="DV17" s="95"/>
      <c r="DW17" s="95"/>
      <c r="DX17" s="95"/>
      <c r="DY17" s="95"/>
      <c r="DZ17" s="95"/>
      <c r="EA17" s="95"/>
      <c r="EB17" s="95"/>
      <c r="EC17" s="95"/>
      <c r="ED17" s="95"/>
      <c r="EE17" s="95"/>
      <c r="EF17" s="95"/>
      <c r="EG17" s="95"/>
      <c r="EH17" s="95"/>
      <c r="EI17" s="95"/>
      <c r="EJ17" s="95"/>
      <c r="EK17" s="95"/>
      <c r="EL17" s="95"/>
      <c r="EM17" s="95"/>
      <c r="EN17" s="95"/>
      <c r="EO17" s="95"/>
      <c r="EP17" s="96"/>
      <c r="EQ17" s="96"/>
      <c r="ER17" s="96"/>
      <c r="ES17" s="96"/>
      <c r="ET17" s="96"/>
      <c r="EU17" s="96"/>
      <c r="EV17" s="96"/>
      <c r="EW17" s="96"/>
      <c r="EX17" s="96"/>
      <c r="EY17" s="96"/>
      <c r="EZ17" s="96"/>
      <c r="FA17" s="96"/>
    </row>
    <row r="18" spans="1:157" ht="30.75" hidden="1" customHeight="1" outlineLevel="1" collapsed="1">
      <c r="A18" s="64" t="str">
        <f ca="1">IF(ISERROR(VALUE(SUBSTITUTE(OFFSET(A18,-1,0,1,1),".",""))),"0.1",IF(ISERROR(FIND("`",SUBSTITUTE(OFFSET(A18,-1,0,1,1),".","`",1))),OFFSET(A18,-1,0,1,1)&amp;".1",LEFT(OFFSET(A18,-1,0,1,1),FIND("`",SUBSTITUTE(OFFSET(A18,-1,0,1,1),".","`",1)))&amp;IF(ISERROR(FIND("`",SUBSTITUTE(OFFSET(A18,-1,0,1,1),".","`",2))),VALUE(RIGHT(OFFSET(A18,-1,0,1,1),LEN(OFFSET(A18,-1,0,1,1))-FIND("`",SUBSTITUTE(OFFSET(A18,-1,0,1,1),".","`",1))))+1,VALUE(MID(OFFSET(A18,-1,0,1,1),FIND("`",SUBSTITUTE(OFFSET(A18,-1,0,1,1),".","`",1))+1,(FIND("`",SUBSTITUTE(OFFSET(A18,-1,0,1,1),".","`",2))-FIND("`",SUBSTITUTE(OFFSET(A18,-1,0,1,1),".","`",1))-1)))+1)))</f>
        <v>1.1</v>
      </c>
      <c r="B18" s="58" t="s">
        <v>20</v>
      </c>
      <c r="C18" s="59" t="s">
        <v>11</v>
      </c>
      <c r="D18" s="106"/>
      <c r="E18" s="60" t="s">
        <v>8</v>
      </c>
      <c r="F18" s="61"/>
      <c r="G18" s="171"/>
      <c r="H18" s="220">
        <f>MIN(H19,H20)</f>
        <v>42688</v>
      </c>
      <c r="I18" s="185">
        <f>MAX(I19,I20)</f>
        <v>43312</v>
      </c>
      <c r="J18" s="62"/>
      <c r="K18" s="186">
        <f>AVERAGE(K19:K20)</f>
        <v>0</v>
      </c>
      <c r="L18" s="140"/>
      <c r="M18" s="190"/>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80"/>
      <c r="BH18" s="419">
        <f>K18</f>
        <v>0</v>
      </c>
      <c r="BI18" s="420"/>
      <c r="BJ18" s="420"/>
      <c r="BK18" s="420"/>
      <c r="BL18" s="420"/>
      <c r="BM18" s="420"/>
      <c r="BN18" s="420"/>
      <c r="BO18" s="420"/>
      <c r="BP18" s="420"/>
      <c r="BQ18" s="420"/>
      <c r="BR18" s="420"/>
      <c r="BS18" s="420"/>
      <c r="BT18" s="420"/>
      <c r="BU18" s="420"/>
      <c r="BV18" s="420"/>
      <c r="BW18" s="420"/>
      <c r="BX18" s="420"/>
      <c r="BY18" s="420"/>
      <c r="BZ18" s="420"/>
      <c r="CA18" s="420"/>
      <c r="CB18" s="420"/>
      <c r="CC18" s="141"/>
      <c r="CD18" s="141"/>
      <c r="CE18" s="141"/>
      <c r="CF18" s="141"/>
      <c r="CG18" s="141"/>
      <c r="CH18" s="141"/>
      <c r="CI18" s="141"/>
      <c r="CJ18" s="141"/>
      <c r="CK18" s="141"/>
      <c r="CL18" s="141"/>
      <c r="CM18" s="141"/>
      <c r="CN18" s="141"/>
      <c r="CO18" s="141"/>
      <c r="CP18" s="141"/>
      <c r="CQ18" s="141"/>
      <c r="CR18" s="141"/>
      <c r="CS18" s="141"/>
      <c r="CT18" s="141"/>
      <c r="CU18" s="141"/>
      <c r="CV18" s="141"/>
      <c r="CW18" s="141"/>
      <c r="CX18" s="141"/>
      <c r="CY18" s="141"/>
      <c r="CZ18" s="141"/>
      <c r="DA18" s="141"/>
      <c r="DB18" s="141"/>
      <c r="DC18" s="141"/>
      <c r="DD18" s="141"/>
      <c r="DE18" s="141"/>
      <c r="DF18" s="141"/>
      <c r="DG18" s="141"/>
      <c r="DH18" s="141"/>
      <c r="DI18" s="141"/>
      <c r="DJ18" s="141"/>
      <c r="DK18" s="141"/>
      <c r="DL18" s="141"/>
      <c r="DM18" s="141"/>
      <c r="DN18" s="141"/>
      <c r="DO18" s="141"/>
      <c r="DP18" s="141"/>
      <c r="DQ18" s="141"/>
      <c r="DR18" s="141"/>
      <c r="DS18" s="141"/>
      <c r="DT18" s="141"/>
      <c r="DU18" s="141"/>
      <c r="DV18" s="141"/>
      <c r="DW18" s="141"/>
      <c r="DX18" s="141"/>
      <c r="DY18" s="141"/>
      <c r="DZ18" s="141"/>
      <c r="EA18" s="141"/>
      <c r="EB18" s="141"/>
      <c r="EC18" s="141"/>
      <c r="ED18" s="141"/>
      <c r="EE18" s="141"/>
      <c r="EF18" s="141"/>
      <c r="EG18" s="141"/>
      <c r="EH18" s="141"/>
      <c r="EI18" s="141"/>
      <c r="EJ18" s="141"/>
      <c r="EK18" s="141"/>
      <c r="EL18" s="141"/>
      <c r="EM18" s="141"/>
      <c r="EN18" s="141"/>
      <c r="EO18" s="141"/>
      <c r="EP18" s="17"/>
      <c r="EQ18" s="17"/>
      <c r="ER18" s="17"/>
      <c r="ES18" s="17"/>
      <c r="ET18" s="17"/>
      <c r="EU18" s="17"/>
      <c r="EV18" s="17"/>
      <c r="EW18" s="17"/>
      <c r="EX18" s="17"/>
      <c r="EY18" s="17"/>
      <c r="EZ18" s="17"/>
      <c r="FA18" s="17"/>
    </row>
    <row r="19" spans="1:157" s="15" customFormat="1" hidden="1" outlineLevel="2">
      <c r="A19" s="74" t="str">
        <f t="shared" ref="A19:A20" ca="1" si="5">IF(ISERROR(VALUE(SUBSTITUTE(OFFSET(A19,-1,0,1,1),".",""))),"0.0.1",IF(ISERROR(FIND("`",SUBSTITUTE(OFFSET(A19,-1,0,1,1),".","`",2))),OFFSET(A19,-1,0,1,1)&amp;".1",LEFT(OFFSET(A19,-1,0,1,1),FIND("`",SUBSTITUTE(OFFSET(A19,-1,0,1,1),".","`",2)))&amp;IF(ISERROR(FIND("`",SUBSTITUTE(OFFSET(A19,-1,0,1,1),".","`",3))),VALUE(RIGHT(OFFSET(A19,-1,0,1,1),LEN(OFFSET(A19,-1,0,1,1))-FIND("`",SUBSTITUTE(OFFSET(A19,-1,0,1,1),".","`",2))))+1,VALUE(MID(OFFSET(A19,-1,0,1,1),FIND("`",SUBSTITUTE(OFFSET(A19,-1,0,1,1),".","`",2))+1,(FIND("`",SUBSTITUTE(OFFSET(A19,-1,0,1,1),".","`",3))-FIND("`",SUBSTITUTE(OFFSET(A19,-1,0,1,1),".","`",2))-1)))+1)))</f>
        <v>1.1.1</v>
      </c>
      <c r="B19" s="75" t="s">
        <v>20</v>
      </c>
      <c r="C19" s="70"/>
      <c r="D19" s="70"/>
      <c r="E19" s="63" t="s">
        <v>8</v>
      </c>
      <c r="F19" s="69" t="s">
        <v>380</v>
      </c>
      <c r="G19" s="173"/>
      <c r="H19" s="143">
        <v>42767</v>
      </c>
      <c r="I19" s="80">
        <f t="shared" ref="I19:I65" si="6">IF(J19=0,H19,H19+J19-1)</f>
        <v>43131</v>
      </c>
      <c r="J19" s="145">
        <v>365</v>
      </c>
      <c r="K19" s="146">
        <v>0</v>
      </c>
      <c r="L19" s="83">
        <f>M19/5</f>
        <v>52.2</v>
      </c>
      <c r="M19" s="84">
        <f>IF(OR(I19=0,H19=0),0,NETWORKDAYS(H19,I19))</f>
        <v>261</v>
      </c>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179"/>
      <c r="BH19" s="73"/>
      <c r="BI19" s="73"/>
      <c r="BJ19" s="107" t="s">
        <v>29</v>
      </c>
      <c r="BK19" s="360" t="s">
        <v>14</v>
      </c>
      <c r="BL19" s="361"/>
      <c r="BM19" s="361"/>
      <c r="BN19" s="361"/>
      <c r="BO19" s="361"/>
      <c r="BP19" s="362"/>
      <c r="BQ19" s="352" t="s">
        <v>9</v>
      </c>
      <c r="BR19" s="353"/>
      <c r="BS19" s="353"/>
      <c r="BT19" s="353"/>
      <c r="BU19" s="353"/>
      <c r="BV19" s="354"/>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18"/>
      <c r="EQ19" s="18"/>
      <c r="ER19" s="18"/>
      <c r="ES19" s="18"/>
      <c r="ET19" s="18"/>
      <c r="EU19" s="18"/>
      <c r="EV19" s="18"/>
      <c r="EW19" s="18"/>
      <c r="EX19" s="18"/>
      <c r="EY19" s="18"/>
      <c r="EZ19" s="18"/>
      <c r="FA19" s="18"/>
    </row>
    <row r="20" spans="1:157" s="15" customFormat="1" hidden="1" outlineLevel="2">
      <c r="A20" s="74" t="str">
        <f t="shared" ca="1" si="5"/>
        <v>1.1.2</v>
      </c>
      <c r="B20" s="75" t="s">
        <v>79</v>
      </c>
      <c r="C20" s="70"/>
      <c r="D20" s="70"/>
      <c r="E20" s="63" t="s">
        <v>68</v>
      </c>
      <c r="F20" s="69" t="s">
        <v>380</v>
      </c>
      <c r="G20" s="173"/>
      <c r="H20" s="143">
        <v>42688</v>
      </c>
      <c r="I20" s="80">
        <f t="shared" si="6"/>
        <v>43312</v>
      </c>
      <c r="J20" s="145">
        <v>625</v>
      </c>
      <c r="K20" s="146">
        <v>0</v>
      </c>
      <c r="L20" s="83">
        <f>M20/5</f>
        <v>89.4</v>
      </c>
      <c r="M20" s="84">
        <f>IF(OR(I20=0,H20=0),0,NETWORKDAYS(H20,I20))</f>
        <v>447</v>
      </c>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179"/>
      <c r="BH20" s="363" t="s">
        <v>74</v>
      </c>
      <c r="BI20" s="364"/>
      <c r="BJ20" s="364"/>
      <c r="BK20" s="364"/>
      <c r="BL20" s="364"/>
      <c r="BM20" s="364"/>
      <c r="BN20" s="364"/>
      <c r="BO20" s="364"/>
      <c r="BP20" s="364"/>
      <c r="BQ20" s="364"/>
      <c r="BR20" s="364"/>
      <c r="BS20" s="364"/>
      <c r="BT20" s="364"/>
      <c r="BU20" s="364"/>
      <c r="BV20" s="365"/>
      <c r="BW20" s="349" t="s">
        <v>73</v>
      </c>
      <c r="BX20" s="350"/>
      <c r="BY20" s="350"/>
      <c r="BZ20" s="350"/>
      <c r="CA20" s="350"/>
      <c r="CB20" s="351"/>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18"/>
      <c r="EQ20" s="18"/>
      <c r="ER20" s="18"/>
      <c r="ES20" s="18"/>
      <c r="ET20" s="18"/>
      <c r="EU20" s="18"/>
      <c r="EV20" s="18"/>
      <c r="EW20" s="18"/>
      <c r="EX20" s="18"/>
      <c r="EY20" s="18"/>
      <c r="EZ20" s="18"/>
      <c r="FA20" s="18"/>
    </row>
    <row r="21" spans="1:157" ht="30.75" hidden="1" customHeight="1" outlineLevel="1" collapsed="1">
      <c r="A21" s="64" t="str">
        <f ca="1">IF(ISERROR(VALUE(SUBSTITUTE(OFFSET(A21,-1,0,1,1),".",""))),"0.1",IF(ISERROR(FIND("`",SUBSTITUTE(OFFSET(A21,-1,0,1,1),".","`",1))),OFFSET(A21,-1,0,1,1)&amp;".1",LEFT(OFFSET(A21,-1,0,1,1),FIND("`",SUBSTITUTE(OFFSET(A21,-1,0,1,1),".","`",1)))&amp;IF(ISERROR(FIND("`",SUBSTITUTE(OFFSET(A21,-1,0,1,1),".","`",2))),VALUE(RIGHT(OFFSET(A21,-1,0,1,1),LEN(OFFSET(A21,-1,0,1,1))-FIND("`",SUBSTITUTE(OFFSET(A21,-1,0,1,1),".","`",1))))+1,VALUE(MID(OFFSET(A21,-1,0,1,1),FIND("`",SUBSTITUTE(OFFSET(A21,-1,0,1,1),".","`",1))+1,(FIND("`",SUBSTITUTE(OFFSET(A21,-1,0,1,1),".","`",2))-FIND("`",SUBSTITUTE(OFFSET(A21,-1,0,1,1),".","`",1))-1)))+1)))</f>
        <v>1.2</v>
      </c>
      <c r="B21" s="193" t="s">
        <v>21</v>
      </c>
      <c r="C21" s="59" t="s">
        <v>11</v>
      </c>
      <c r="D21" s="66"/>
      <c r="E21" s="67" t="s">
        <v>8</v>
      </c>
      <c r="F21" s="68"/>
      <c r="G21" s="172"/>
      <c r="H21" s="187">
        <f>MIN(H22,H23,H24,H25,H26,H27)</f>
        <v>42620</v>
      </c>
      <c r="I21" s="142">
        <f>MAX(I22,I23,I24,I25,I26,I27)</f>
        <v>43343</v>
      </c>
      <c r="J21" s="188"/>
      <c r="K21" s="189">
        <f>AVERAGE(K22:K27)</f>
        <v>4.1666666666666664E-2</v>
      </c>
      <c r="L21" s="135"/>
      <c r="M21" s="136"/>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393">
        <f>K21</f>
        <v>4.1666666666666664E-2</v>
      </c>
      <c r="BG21" s="394"/>
      <c r="BH21" s="394"/>
      <c r="BI21" s="394"/>
      <c r="BJ21" s="394"/>
      <c r="BK21" s="394"/>
      <c r="BL21" s="394"/>
      <c r="BM21" s="394"/>
      <c r="BN21" s="394"/>
      <c r="BO21" s="394"/>
      <c r="BP21" s="394"/>
      <c r="BQ21" s="394"/>
      <c r="BR21" s="394"/>
      <c r="BS21" s="394"/>
      <c r="BT21" s="394"/>
      <c r="BU21" s="394"/>
      <c r="BV21" s="394"/>
      <c r="BW21" s="394"/>
      <c r="BX21" s="394"/>
      <c r="BY21" s="394"/>
      <c r="BZ21" s="394"/>
      <c r="CA21" s="394"/>
      <c r="CB21" s="394"/>
      <c r="CC21" s="394"/>
      <c r="CD21" s="141"/>
      <c r="CE21" s="141"/>
      <c r="CF21" s="141"/>
      <c r="CG21" s="141"/>
      <c r="CH21" s="141"/>
      <c r="CI21" s="141"/>
      <c r="CJ21" s="141"/>
      <c r="CK21" s="141"/>
      <c r="CL21" s="141"/>
      <c r="CM21" s="141"/>
      <c r="CN21" s="141"/>
      <c r="CO21" s="141"/>
      <c r="CP21" s="141"/>
      <c r="CQ21" s="141"/>
      <c r="CR21" s="141"/>
      <c r="CS21" s="141"/>
      <c r="CT21" s="141"/>
      <c r="CU21" s="141"/>
      <c r="CV21" s="141"/>
      <c r="CW21" s="141"/>
      <c r="CX21" s="141"/>
      <c r="CY21" s="141"/>
      <c r="CZ21" s="141"/>
      <c r="DA21" s="141"/>
      <c r="DB21" s="141"/>
      <c r="DC21" s="141"/>
      <c r="DD21" s="141"/>
      <c r="DE21" s="141"/>
      <c r="DF21" s="141"/>
      <c r="DG21" s="141"/>
      <c r="DH21" s="141"/>
      <c r="DI21" s="141"/>
      <c r="DJ21" s="141"/>
      <c r="DK21" s="141"/>
      <c r="DL21" s="141"/>
      <c r="DM21" s="141"/>
      <c r="DN21" s="141"/>
      <c r="DO21" s="141"/>
      <c r="DP21" s="141"/>
      <c r="DQ21" s="141"/>
      <c r="DR21" s="141"/>
      <c r="DS21" s="141"/>
      <c r="DT21" s="141"/>
      <c r="DU21" s="141"/>
      <c r="DV21" s="141"/>
      <c r="DW21" s="141"/>
      <c r="DX21" s="141"/>
      <c r="DY21" s="141"/>
      <c r="DZ21" s="141"/>
      <c r="EA21" s="141"/>
      <c r="EB21" s="141"/>
      <c r="EC21" s="141"/>
      <c r="ED21" s="141"/>
      <c r="EE21" s="141"/>
      <c r="EF21" s="141"/>
      <c r="EG21" s="141"/>
      <c r="EH21" s="141"/>
      <c r="EI21" s="141"/>
      <c r="EJ21" s="141"/>
      <c r="EK21" s="141"/>
      <c r="EL21" s="141"/>
      <c r="EM21" s="141"/>
      <c r="EN21" s="141"/>
      <c r="EO21" s="141"/>
      <c r="EP21" s="17"/>
      <c r="EQ21" s="17"/>
      <c r="ER21" s="17"/>
      <c r="ES21" s="17"/>
      <c r="ET21" s="17"/>
      <c r="EU21" s="17"/>
      <c r="EV21" s="17"/>
      <c r="EW21" s="17"/>
      <c r="EX21" s="17"/>
      <c r="EY21" s="17"/>
      <c r="EZ21" s="17"/>
      <c r="FA21" s="17"/>
    </row>
    <row r="22" spans="1:157" s="15" customFormat="1" ht="42.75" hidden="1" customHeight="1" outlineLevel="2">
      <c r="A22" s="74" t="str">
        <f t="shared" ref="A22:A27" ca="1" si="7">IF(ISERROR(VALUE(SUBSTITUTE(OFFSET(A22,-1,0,1,1),".",""))),"0.0.1",IF(ISERROR(FIND("`",SUBSTITUTE(OFFSET(A22,-1,0,1,1),".","`",2))),OFFSET(A22,-1,0,1,1)&amp;".1",LEFT(OFFSET(A22,-1,0,1,1),FIND("`",SUBSTITUTE(OFFSET(A22,-1,0,1,1),".","`",2)))&amp;IF(ISERROR(FIND("`",SUBSTITUTE(OFFSET(A22,-1,0,1,1),".","`",3))),VALUE(RIGHT(OFFSET(A22,-1,0,1,1),LEN(OFFSET(A22,-1,0,1,1))-FIND("`",SUBSTITUTE(OFFSET(A22,-1,0,1,1),".","`",2))))+1,VALUE(MID(OFFSET(A22,-1,0,1,1),FIND("`",SUBSTITUTE(OFFSET(A22,-1,0,1,1),".","`",2))+1,(FIND("`",SUBSTITUTE(OFFSET(A22,-1,0,1,1),".","`",3))-FIND("`",SUBSTITUTE(OFFSET(A22,-1,0,1,1),".","`",2))-1)))+1)))</f>
        <v>1.2.1</v>
      </c>
      <c r="B22" s="75" t="s">
        <v>28</v>
      </c>
      <c r="C22" s="70"/>
      <c r="D22" s="70"/>
      <c r="E22" s="63" t="s">
        <v>8</v>
      </c>
      <c r="F22" s="69" t="s">
        <v>380</v>
      </c>
      <c r="G22" s="173"/>
      <c r="H22" s="143">
        <v>42767</v>
      </c>
      <c r="I22" s="80">
        <f>IF(J22=0,H22,H22+J22-1)</f>
        <v>43220</v>
      </c>
      <c r="J22" s="145">
        <v>454</v>
      </c>
      <c r="K22" s="146">
        <v>0</v>
      </c>
      <c r="L22" s="83">
        <f t="shared" ref="L22:L27" si="8">M22/5</f>
        <v>64.8</v>
      </c>
      <c r="M22" s="84">
        <f t="shared" ref="M22:M27" si="9">IF(OR(I22=0,H22=0),0,NETWORKDAYS(H22,I22))</f>
        <v>324</v>
      </c>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178"/>
      <c r="BH22" s="73"/>
      <c r="BI22" s="73"/>
      <c r="BJ22" s="107" t="s">
        <v>29</v>
      </c>
      <c r="BK22" s="360" t="s">
        <v>14</v>
      </c>
      <c r="BL22" s="361"/>
      <c r="BM22" s="361"/>
      <c r="BN22" s="361"/>
      <c r="BO22" s="361"/>
      <c r="BP22" s="362"/>
      <c r="BQ22" s="352" t="s">
        <v>9</v>
      </c>
      <c r="BR22" s="353"/>
      <c r="BS22" s="353"/>
      <c r="BT22" s="353"/>
      <c r="BU22" s="353"/>
      <c r="BV22" s="354"/>
      <c r="BW22" s="384" t="s">
        <v>88</v>
      </c>
      <c r="BX22" s="385"/>
      <c r="BY22" s="386"/>
      <c r="BZ22" s="73"/>
      <c r="CA22" s="73"/>
      <c r="CB22" s="73"/>
      <c r="CC22" s="73"/>
      <c r="CD22" s="73"/>
      <c r="CE22" s="73"/>
      <c r="CF22" s="73"/>
      <c r="CG22" s="73"/>
      <c r="CH22" s="73"/>
      <c r="CI22" s="73"/>
      <c r="CJ22" s="73"/>
      <c r="CK22" s="73"/>
      <c r="CL22" s="73"/>
      <c r="CM22" s="73"/>
      <c r="CN22" s="73"/>
      <c r="CO22" s="73"/>
      <c r="CP22" s="73"/>
      <c r="CQ22" s="73"/>
      <c r="CR22" s="73"/>
      <c r="CS22" s="73"/>
      <c r="CT22" s="73"/>
      <c r="CU22" s="73"/>
      <c r="CV22" s="73"/>
      <c r="CW22" s="73"/>
      <c r="CX22" s="73"/>
      <c r="CY22" s="73"/>
      <c r="CZ22" s="73"/>
      <c r="DA22" s="73"/>
      <c r="DB22" s="73"/>
      <c r="DC22" s="73"/>
      <c r="DD22" s="73"/>
      <c r="DE22" s="73"/>
      <c r="DF22" s="73"/>
      <c r="DG22" s="73"/>
      <c r="DH22" s="73"/>
      <c r="DI22" s="73"/>
      <c r="DJ22" s="73"/>
      <c r="DK22" s="73"/>
      <c r="DL22" s="73"/>
      <c r="DM22" s="73"/>
      <c r="DN22" s="73"/>
      <c r="DO22" s="73"/>
      <c r="DP22" s="73"/>
      <c r="DQ22" s="73"/>
      <c r="DR22" s="73"/>
      <c r="DS22" s="73"/>
      <c r="DT22" s="73"/>
      <c r="DU22" s="73"/>
      <c r="DV22" s="73"/>
      <c r="DW22" s="73"/>
      <c r="DX22" s="73"/>
      <c r="DY22" s="73"/>
      <c r="DZ22" s="73"/>
      <c r="EA22" s="73"/>
      <c r="EB22" s="73"/>
      <c r="EC22" s="73"/>
      <c r="ED22" s="73"/>
      <c r="EE22" s="73"/>
      <c r="EF22" s="73"/>
      <c r="EG22" s="73"/>
      <c r="EH22" s="73"/>
      <c r="EI22" s="73"/>
      <c r="EJ22" s="73"/>
      <c r="EK22" s="73"/>
      <c r="EL22" s="73"/>
      <c r="EM22" s="73"/>
      <c r="EN22" s="73"/>
      <c r="EO22" s="73"/>
      <c r="EP22" s="18"/>
      <c r="EQ22" s="18"/>
      <c r="ER22" s="18"/>
      <c r="ES22" s="18"/>
      <c r="ET22" s="18"/>
      <c r="EU22" s="18"/>
      <c r="EV22" s="18"/>
      <c r="EW22" s="18"/>
      <c r="EX22" s="18"/>
      <c r="EY22" s="18"/>
      <c r="EZ22" s="18"/>
      <c r="FA22" s="18"/>
    </row>
    <row r="23" spans="1:157" s="15" customFormat="1" ht="41.25" hidden="1" customHeight="1" outlineLevel="2">
      <c r="A23" s="108" t="str">
        <f t="shared" ca="1" si="7"/>
        <v>1.2.2</v>
      </c>
      <c r="B23" s="109" t="s">
        <v>86</v>
      </c>
      <c r="C23" s="194"/>
      <c r="D23" s="194"/>
      <c r="E23" s="195" t="s">
        <v>8</v>
      </c>
      <c r="F23" s="196" t="s">
        <v>380</v>
      </c>
      <c r="G23" s="197"/>
      <c r="H23" s="198">
        <v>42620</v>
      </c>
      <c r="I23" s="114">
        <f t="shared" si="6"/>
        <v>42766</v>
      </c>
      <c r="J23" s="202">
        <v>147</v>
      </c>
      <c r="K23" s="203">
        <v>0.25</v>
      </c>
      <c r="L23" s="83">
        <f t="shared" si="8"/>
        <v>21</v>
      </c>
      <c r="M23" s="84">
        <f t="shared" si="9"/>
        <v>105</v>
      </c>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85"/>
      <c r="BG23" s="183"/>
      <c r="BH23" s="117"/>
      <c r="BI23" s="117"/>
      <c r="BJ23" s="107" t="s">
        <v>29</v>
      </c>
      <c r="BK23" s="397" t="s">
        <v>16</v>
      </c>
      <c r="BL23" s="398"/>
      <c r="BM23" s="118" t="s">
        <v>17</v>
      </c>
      <c r="BN23" s="119" t="s">
        <v>17</v>
      </c>
      <c r="BO23" s="357" t="s">
        <v>17</v>
      </c>
      <c r="BP23" s="359"/>
      <c r="BQ23" s="85" t="s">
        <v>76</v>
      </c>
      <c r="BR23" s="73"/>
      <c r="BS23" s="73"/>
      <c r="BT23" s="85"/>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D23" s="73"/>
      <c r="EE23" s="73"/>
      <c r="EF23" s="73"/>
      <c r="EG23" s="73"/>
      <c r="EH23" s="73"/>
      <c r="EI23" s="73"/>
      <c r="EJ23" s="73"/>
      <c r="EK23" s="73"/>
      <c r="EL23" s="73"/>
      <c r="EM23" s="73"/>
      <c r="EN23" s="73"/>
      <c r="EO23" s="73"/>
      <c r="EP23" s="18"/>
      <c r="EQ23" s="18"/>
      <c r="ER23" s="18"/>
      <c r="ES23" s="18"/>
      <c r="ET23" s="18"/>
      <c r="EU23" s="18"/>
      <c r="EV23" s="18"/>
      <c r="EW23" s="18"/>
      <c r="EX23" s="18"/>
      <c r="EY23" s="18"/>
      <c r="EZ23" s="18"/>
      <c r="FA23" s="18"/>
    </row>
    <row r="24" spans="1:157" s="15" customFormat="1" hidden="1" outlineLevel="2">
      <c r="A24" s="74" t="str">
        <f t="shared" ca="1" si="7"/>
        <v>1.2.3</v>
      </c>
      <c r="B24" s="75" t="s">
        <v>104</v>
      </c>
      <c r="C24" s="70"/>
      <c r="D24" s="70"/>
      <c r="E24" s="63" t="s">
        <v>8</v>
      </c>
      <c r="F24" s="69" t="s">
        <v>380</v>
      </c>
      <c r="G24" s="173"/>
      <c r="H24" s="143">
        <v>42767</v>
      </c>
      <c r="I24" s="80">
        <f t="shared" si="6"/>
        <v>43312</v>
      </c>
      <c r="J24" s="145">
        <v>546</v>
      </c>
      <c r="K24" s="146">
        <v>0</v>
      </c>
      <c r="L24" s="83">
        <f t="shared" si="8"/>
        <v>78</v>
      </c>
      <c r="M24" s="84">
        <f t="shared" si="9"/>
        <v>390</v>
      </c>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179"/>
      <c r="BH24" s="73"/>
      <c r="BI24" s="73"/>
      <c r="BJ24" s="107" t="s">
        <v>29</v>
      </c>
      <c r="BK24" s="360" t="s">
        <v>14</v>
      </c>
      <c r="BL24" s="361"/>
      <c r="BM24" s="361"/>
      <c r="BN24" s="361"/>
      <c r="BO24" s="361"/>
      <c r="BP24" s="362"/>
      <c r="BQ24" s="352" t="s">
        <v>9</v>
      </c>
      <c r="BR24" s="353"/>
      <c r="BS24" s="353"/>
      <c r="BT24" s="353"/>
      <c r="BU24" s="353"/>
      <c r="BV24" s="354"/>
      <c r="BW24" s="357" t="s">
        <v>17</v>
      </c>
      <c r="BX24" s="358"/>
      <c r="BY24" s="359"/>
      <c r="BZ24" s="384" t="s">
        <v>88</v>
      </c>
      <c r="CA24" s="385"/>
      <c r="CB24" s="386"/>
      <c r="CC24" s="85" t="s">
        <v>87</v>
      </c>
      <c r="CD24" s="85"/>
      <c r="CE24" s="73"/>
      <c r="CF24" s="73"/>
      <c r="CG24" s="73"/>
      <c r="CH24" s="73"/>
      <c r="CI24" s="73"/>
      <c r="CJ24" s="73"/>
      <c r="CK24" s="73"/>
      <c r="CL24" s="73"/>
      <c r="CM24" s="73"/>
      <c r="CN24" s="73"/>
      <c r="CO24" s="73"/>
      <c r="CP24" s="73"/>
      <c r="CQ24" s="73"/>
      <c r="CR24" s="73"/>
      <c r="CS24" s="73"/>
      <c r="CT24" s="73"/>
      <c r="CU24" s="73"/>
      <c r="CV24" s="73"/>
      <c r="CW24" s="73"/>
      <c r="CX24" s="73"/>
      <c r="CY24" s="73"/>
      <c r="CZ24" s="73"/>
      <c r="DA24" s="73"/>
      <c r="DB24" s="73"/>
      <c r="DC24" s="73"/>
      <c r="DD24" s="73"/>
      <c r="DE24" s="73"/>
      <c r="DF24" s="73"/>
      <c r="DG24" s="73"/>
      <c r="DH24" s="73"/>
      <c r="DI24" s="73"/>
      <c r="DJ24" s="73"/>
      <c r="DK24" s="73"/>
      <c r="DL24" s="73"/>
      <c r="DM24" s="73"/>
      <c r="DN24" s="73"/>
      <c r="DO24" s="73"/>
      <c r="DP24" s="73"/>
      <c r="DQ24" s="73"/>
      <c r="DR24" s="73"/>
      <c r="DS24" s="73"/>
      <c r="DT24" s="73"/>
      <c r="DU24" s="73"/>
      <c r="DV24" s="73"/>
      <c r="DW24" s="73"/>
      <c r="DX24" s="73"/>
      <c r="DY24" s="73"/>
      <c r="DZ24" s="73"/>
      <c r="EA24" s="73"/>
      <c r="EB24" s="73"/>
      <c r="EC24" s="73"/>
      <c r="ED24" s="73"/>
      <c r="EE24" s="73"/>
      <c r="EF24" s="73"/>
      <c r="EG24" s="73"/>
      <c r="EH24" s="73"/>
      <c r="EI24" s="73"/>
      <c r="EJ24" s="73"/>
      <c r="EK24" s="73"/>
      <c r="EL24" s="73"/>
      <c r="EM24" s="73"/>
      <c r="EN24" s="73"/>
      <c r="EO24" s="73"/>
      <c r="EP24" s="18"/>
      <c r="EQ24" s="18"/>
      <c r="ER24" s="18"/>
      <c r="ES24" s="18"/>
      <c r="ET24" s="18"/>
      <c r="EU24" s="18"/>
      <c r="EV24" s="18"/>
      <c r="EW24" s="18"/>
      <c r="EX24" s="18"/>
      <c r="EY24" s="18"/>
      <c r="EZ24" s="18"/>
      <c r="FA24" s="18"/>
    </row>
    <row r="25" spans="1:157" s="15" customFormat="1" ht="27" hidden="1" customHeight="1" outlineLevel="2">
      <c r="A25" s="74" t="str">
        <f t="shared" ca="1" si="7"/>
        <v>1.2.4</v>
      </c>
      <c r="B25" s="75" t="s">
        <v>105</v>
      </c>
      <c r="C25" s="70"/>
      <c r="D25" s="70"/>
      <c r="E25" s="63" t="s">
        <v>8</v>
      </c>
      <c r="F25" s="69" t="s">
        <v>380</v>
      </c>
      <c r="G25" s="173"/>
      <c r="H25" s="143">
        <v>42767</v>
      </c>
      <c r="I25" s="80">
        <f t="shared" si="6"/>
        <v>43312</v>
      </c>
      <c r="J25" s="145">
        <v>546</v>
      </c>
      <c r="K25" s="146">
        <v>0</v>
      </c>
      <c r="L25" s="83">
        <f t="shared" si="8"/>
        <v>78</v>
      </c>
      <c r="M25" s="84">
        <f t="shared" si="9"/>
        <v>390</v>
      </c>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179"/>
      <c r="BH25" s="73"/>
      <c r="BI25" s="73"/>
      <c r="BJ25" s="107" t="s">
        <v>29</v>
      </c>
      <c r="BK25" s="360" t="s">
        <v>14</v>
      </c>
      <c r="BL25" s="361"/>
      <c r="BM25" s="361"/>
      <c r="BN25" s="361"/>
      <c r="BO25" s="361"/>
      <c r="BP25" s="362"/>
      <c r="BQ25" s="352" t="s">
        <v>9</v>
      </c>
      <c r="BR25" s="353"/>
      <c r="BS25" s="353"/>
      <c r="BT25" s="353"/>
      <c r="BU25" s="353"/>
      <c r="BV25" s="354"/>
      <c r="BW25" s="357" t="s">
        <v>17</v>
      </c>
      <c r="BX25" s="358"/>
      <c r="BY25" s="359"/>
      <c r="BZ25" s="384" t="s">
        <v>88</v>
      </c>
      <c r="CA25" s="385"/>
      <c r="CB25" s="386"/>
      <c r="CC25" s="85" t="s">
        <v>87</v>
      </c>
      <c r="CD25" s="85"/>
      <c r="CE25" s="73"/>
      <c r="CF25" s="73"/>
      <c r="CG25" s="73"/>
      <c r="CH25" s="73"/>
      <c r="CI25" s="73"/>
      <c r="CJ25" s="73"/>
      <c r="CK25" s="73"/>
      <c r="CL25" s="73"/>
      <c r="CM25" s="73"/>
      <c r="CN25" s="73"/>
      <c r="CO25" s="73"/>
      <c r="CP25" s="73"/>
      <c r="CQ25" s="73"/>
      <c r="CR25" s="73"/>
      <c r="CS25" s="73"/>
      <c r="CT25" s="73"/>
      <c r="CU25" s="73"/>
      <c r="CV25" s="73"/>
      <c r="CW25" s="73"/>
      <c r="CX25" s="73"/>
      <c r="CY25" s="73"/>
      <c r="CZ25" s="73"/>
      <c r="DA25" s="73"/>
      <c r="DB25" s="73"/>
      <c r="DC25" s="73"/>
      <c r="DD25" s="73"/>
      <c r="DE25" s="73"/>
      <c r="DF25" s="73"/>
      <c r="DG25" s="73"/>
      <c r="DH25" s="73"/>
      <c r="DI25" s="73"/>
      <c r="DJ25" s="73"/>
      <c r="DK25" s="73"/>
      <c r="DL25" s="73"/>
      <c r="DM25" s="73"/>
      <c r="DN25" s="73"/>
      <c r="DO25" s="73"/>
      <c r="DP25" s="73"/>
      <c r="DQ25" s="73"/>
      <c r="DR25" s="73"/>
      <c r="DS25" s="73"/>
      <c r="DT25" s="73"/>
      <c r="DU25" s="73"/>
      <c r="DV25" s="73"/>
      <c r="DW25" s="73"/>
      <c r="DX25" s="73"/>
      <c r="DY25" s="73"/>
      <c r="DZ25" s="73"/>
      <c r="EA25" s="73"/>
      <c r="EB25" s="73"/>
      <c r="EC25" s="73"/>
      <c r="ED25" s="73"/>
      <c r="EE25" s="73"/>
      <c r="EF25" s="73"/>
      <c r="EG25" s="73"/>
      <c r="EH25" s="73"/>
      <c r="EI25" s="73"/>
      <c r="EJ25" s="73"/>
      <c r="EK25" s="73"/>
      <c r="EL25" s="73"/>
      <c r="EM25" s="73"/>
      <c r="EN25" s="73"/>
      <c r="EO25" s="73"/>
      <c r="EP25" s="18"/>
      <c r="EQ25" s="18"/>
      <c r="ER25" s="18"/>
      <c r="ES25" s="18"/>
      <c r="ET25" s="18"/>
      <c r="EU25" s="18"/>
      <c r="EV25" s="18"/>
      <c r="EW25" s="18"/>
      <c r="EX25" s="18"/>
      <c r="EY25" s="18"/>
      <c r="EZ25" s="18"/>
      <c r="FA25" s="18"/>
    </row>
    <row r="26" spans="1:157" s="15" customFormat="1" hidden="1" outlineLevel="2">
      <c r="A26" s="74" t="str">
        <f t="shared" ca="1" si="7"/>
        <v>1.2.5</v>
      </c>
      <c r="B26" s="75" t="s">
        <v>106</v>
      </c>
      <c r="C26" s="70"/>
      <c r="D26" s="70"/>
      <c r="E26" s="63" t="s">
        <v>8</v>
      </c>
      <c r="F26" s="69" t="s">
        <v>380</v>
      </c>
      <c r="G26" s="173"/>
      <c r="H26" s="143">
        <v>42767</v>
      </c>
      <c r="I26" s="80">
        <f t="shared" si="6"/>
        <v>43312</v>
      </c>
      <c r="J26" s="145">
        <v>546</v>
      </c>
      <c r="K26" s="146">
        <v>0</v>
      </c>
      <c r="L26" s="83">
        <f t="shared" si="8"/>
        <v>78</v>
      </c>
      <c r="M26" s="84">
        <f t="shared" si="9"/>
        <v>390</v>
      </c>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179"/>
      <c r="BH26" s="73"/>
      <c r="BI26" s="73"/>
      <c r="BJ26" s="107" t="s">
        <v>29</v>
      </c>
      <c r="BK26" s="360" t="s">
        <v>14</v>
      </c>
      <c r="BL26" s="361"/>
      <c r="BM26" s="361"/>
      <c r="BN26" s="361"/>
      <c r="BO26" s="361"/>
      <c r="BP26" s="362"/>
      <c r="BQ26" s="352" t="s">
        <v>9</v>
      </c>
      <c r="BR26" s="353"/>
      <c r="BS26" s="353"/>
      <c r="BT26" s="353"/>
      <c r="BU26" s="353"/>
      <c r="BV26" s="354"/>
      <c r="BW26" s="357" t="s">
        <v>17</v>
      </c>
      <c r="BX26" s="358"/>
      <c r="BY26" s="359"/>
      <c r="BZ26" s="384" t="s">
        <v>88</v>
      </c>
      <c r="CA26" s="385"/>
      <c r="CB26" s="386"/>
      <c r="CC26" s="85" t="s">
        <v>87</v>
      </c>
      <c r="CD26" s="85"/>
      <c r="CE26" s="73"/>
      <c r="CF26" s="73"/>
      <c r="CG26" s="73"/>
      <c r="CH26" s="73"/>
      <c r="CI26" s="73"/>
      <c r="CJ26" s="73"/>
      <c r="CK26" s="73"/>
      <c r="CL26" s="73"/>
      <c r="CM26" s="73"/>
      <c r="CN26" s="73"/>
      <c r="CO26" s="73"/>
      <c r="CP26" s="73"/>
      <c r="CQ26" s="73"/>
      <c r="CR26" s="73"/>
      <c r="CS26" s="73"/>
      <c r="CT26" s="73"/>
      <c r="CU26" s="73"/>
      <c r="CV26" s="73"/>
      <c r="CW26" s="73"/>
      <c r="CX26" s="73"/>
      <c r="CY26" s="73"/>
      <c r="CZ26" s="73"/>
      <c r="DA26" s="73"/>
      <c r="DB26" s="73"/>
      <c r="DC26" s="73"/>
      <c r="DD26" s="73"/>
      <c r="DE26" s="73"/>
      <c r="DF26" s="73"/>
      <c r="DG26" s="73"/>
      <c r="DH26" s="73"/>
      <c r="DI26" s="73"/>
      <c r="DJ26" s="73"/>
      <c r="DK26" s="73"/>
      <c r="DL26" s="73"/>
      <c r="DM26" s="73"/>
      <c r="DN26" s="73"/>
      <c r="DO26" s="73"/>
      <c r="DP26" s="73"/>
      <c r="DQ26" s="73"/>
      <c r="DR26" s="73"/>
      <c r="DS26" s="73"/>
      <c r="DT26" s="73"/>
      <c r="DU26" s="73"/>
      <c r="DV26" s="73"/>
      <c r="DW26" s="73"/>
      <c r="DX26" s="73"/>
      <c r="DY26" s="73"/>
      <c r="DZ26" s="73"/>
      <c r="EA26" s="73"/>
      <c r="EB26" s="73"/>
      <c r="EC26" s="73"/>
      <c r="ED26" s="73"/>
      <c r="EE26" s="73"/>
      <c r="EF26" s="73"/>
      <c r="EG26" s="73"/>
      <c r="EH26" s="73"/>
      <c r="EI26" s="73"/>
      <c r="EJ26" s="73"/>
      <c r="EK26" s="73"/>
      <c r="EL26" s="73"/>
      <c r="EM26" s="73"/>
      <c r="EN26" s="73"/>
      <c r="EO26" s="73"/>
      <c r="EP26" s="18"/>
      <c r="EQ26" s="18"/>
      <c r="ER26" s="18"/>
      <c r="ES26" s="18"/>
      <c r="ET26" s="18"/>
      <c r="EU26" s="18"/>
      <c r="EV26" s="18"/>
      <c r="EW26" s="18"/>
      <c r="EX26" s="18"/>
      <c r="EY26" s="18"/>
      <c r="EZ26" s="18"/>
      <c r="FA26" s="18"/>
    </row>
    <row r="27" spans="1:157" s="15" customFormat="1" ht="24" hidden="1" outlineLevel="2">
      <c r="A27" s="74" t="str">
        <f t="shared" ca="1" si="7"/>
        <v>1.2.6</v>
      </c>
      <c r="B27" s="75" t="s">
        <v>79</v>
      </c>
      <c r="C27" s="70"/>
      <c r="D27" s="70"/>
      <c r="E27" s="199" t="s">
        <v>80</v>
      </c>
      <c r="F27" s="200" t="s">
        <v>380</v>
      </c>
      <c r="G27" s="201"/>
      <c r="H27" s="143">
        <v>42887</v>
      </c>
      <c r="I27" s="80">
        <f>IF(J27=0,H27,H27+J27-1)</f>
        <v>43343</v>
      </c>
      <c r="J27" s="145">
        <v>457</v>
      </c>
      <c r="K27" s="146">
        <v>0</v>
      </c>
      <c r="L27" s="83">
        <f t="shared" si="8"/>
        <v>65.400000000000006</v>
      </c>
      <c r="M27" s="84">
        <f t="shared" si="9"/>
        <v>327</v>
      </c>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218"/>
      <c r="BG27" s="209"/>
      <c r="BH27" s="218"/>
      <c r="BI27" s="218"/>
      <c r="BJ27" s="221" t="s">
        <v>29</v>
      </c>
      <c r="BK27" s="218"/>
      <c r="BL27" s="218"/>
      <c r="BM27" s="218"/>
      <c r="BN27" s="218"/>
      <c r="BO27" s="344" t="s">
        <v>74</v>
      </c>
      <c r="BP27" s="345"/>
      <c r="BQ27" s="345"/>
      <c r="BR27" s="345"/>
      <c r="BS27" s="345"/>
      <c r="BT27" s="345"/>
      <c r="BU27" s="345"/>
      <c r="BV27" s="346"/>
      <c r="BW27" s="347" t="s">
        <v>73</v>
      </c>
      <c r="BX27" s="347"/>
      <c r="BY27" s="347"/>
      <c r="BZ27" s="348"/>
      <c r="CA27" s="348"/>
      <c r="CB27" s="348"/>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c r="DA27" s="73"/>
      <c r="DB27" s="73"/>
      <c r="DC27" s="73"/>
      <c r="DD27" s="73"/>
      <c r="DE27" s="73"/>
      <c r="DF27" s="73"/>
      <c r="DG27" s="73"/>
      <c r="DH27" s="73"/>
      <c r="DI27" s="73"/>
      <c r="DJ27" s="73"/>
      <c r="DK27" s="73"/>
      <c r="DL27" s="73"/>
      <c r="DM27" s="73"/>
      <c r="DN27" s="73"/>
      <c r="DO27" s="73"/>
      <c r="DP27" s="73"/>
      <c r="DQ27" s="73"/>
      <c r="DR27" s="73"/>
      <c r="DS27" s="73"/>
      <c r="DT27" s="73"/>
      <c r="DU27" s="73"/>
      <c r="DV27" s="73"/>
      <c r="DW27" s="73"/>
      <c r="DX27" s="73"/>
      <c r="DY27" s="73"/>
      <c r="DZ27" s="73"/>
      <c r="EA27" s="73"/>
      <c r="EB27" s="73"/>
      <c r="EC27" s="73"/>
      <c r="ED27" s="73"/>
      <c r="EE27" s="73"/>
      <c r="EF27" s="73"/>
      <c r="EG27" s="73"/>
      <c r="EH27" s="73"/>
      <c r="EI27" s="73"/>
      <c r="EJ27" s="73"/>
      <c r="EK27" s="73"/>
      <c r="EL27" s="73"/>
      <c r="EM27" s="73"/>
      <c r="EN27" s="73"/>
      <c r="EO27" s="73"/>
      <c r="EP27" s="18"/>
      <c r="EQ27" s="18"/>
      <c r="ER27" s="18"/>
      <c r="ES27" s="18"/>
      <c r="ET27" s="18"/>
      <c r="EU27" s="18"/>
      <c r="EV27" s="18"/>
      <c r="EW27" s="18"/>
      <c r="EX27" s="18"/>
      <c r="EY27" s="18"/>
      <c r="EZ27" s="18"/>
      <c r="FA27" s="18"/>
    </row>
    <row r="28" spans="1:157" ht="29.25" hidden="1" customHeight="1" outlineLevel="1" collapsed="1">
      <c r="A28" s="64" t="str">
        <f ca="1">IF(ISERROR(VALUE(SUBSTITUTE(OFFSET(A28,-1,0,1,1),".",""))),"0.1",IF(ISERROR(FIND("`",SUBSTITUTE(OFFSET(A28,-1,0,1,1),".","`",1))),OFFSET(A28,-1,0,1,1)&amp;".1",LEFT(OFFSET(A28,-1,0,1,1),FIND("`",SUBSTITUTE(OFFSET(A28,-1,0,1,1),".","`",1)))&amp;IF(ISERROR(FIND("`",SUBSTITUTE(OFFSET(A28,-1,0,1,1),".","`",2))),VALUE(RIGHT(OFFSET(A28,-1,0,1,1),LEN(OFFSET(A28,-1,0,1,1))-FIND("`",SUBSTITUTE(OFFSET(A28,-1,0,1,1),".","`",1))))+1,VALUE(MID(OFFSET(A28,-1,0,1,1),FIND("`",SUBSTITUTE(OFFSET(A28,-1,0,1,1),".","`",1))+1,(FIND("`",SUBSTITUTE(OFFSET(A28,-1,0,1,1),".","`",2))-FIND("`",SUBSTITUTE(OFFSET(A28,-1,0,1,1),".","`",1))-1)))+1)))</f>
        <v>1.3</v>
      </c>
      <c r="B28" s="65" t="s">
        <v>22</v>
      </c>
      <c r="C28" s="59" t="s">
        <v>11</v>
      </c>
      <c r="D28" s="66"/>
      <c r="E28" s="67" t="s">
        <v>8</v>
      </c>
      <c r="F28" s="68"/>
      <c r="G28" s="172"/>
      <c r="H28" s="187">
        <f>MIN(H29,H30,H31)</f>
        <v>42620</v>
      </c>
      <c r="I28" s="142">
        <f>MAX(I29,I30,I31)</f>
        <v>43220</v>
      </c>
      <c r="J28" s="188"/>
      <c r="K28" s="189">
        <f>AVERAGE(K29,K30,K31)</f>
        <v>0</v>
      </c>
      <c r="L28" s="135"/>
      <c r="M28" s="136"/>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401">
        <f t="shared" ref="BF28" si="10">F28</f>
        <v>0</v>
      </c>
      <c r="BG28" s="402"/>
      <c r="BH28" s="402"/>
      <c r="BI28" s="402"/>
      <c r="BJ28" s="402"/>
      <c r="BK28" s="402"/>
      <c r="BL28" s="402"/>
      <c r="BM28" s="402"/>
      <c r="BN28" s="402"/>
      <c r="BO28" s="402"/>
      <c r="BP28" s="402"/>
      <c r="BQ28" s="402"/>
      <c r="BR28" s="402"/>
      <c r="BS28" s="402"/>
      <c r="BT28" s="402"/>
      <c r="BU28" s="402"/>
      <c r="BV28" s="402"/>
      <c r="BW28" s="402"/>
      <c r="BX28" s="402"/>
      <c r="BY28" s="403"/>
      <c r="BZ28" s="141"/>
      <c r="CA28" s="141"/>
      <c r="CB28" s="141"/>
      <c r="CC28" s="141"/>
      <c r="CD28" s="141"/>
      <c r="CE28" s="141"/>
      <c r="CF28" s="141"/>
      <c r="CG28" s="141"/>
      <c r="CH28" s="141"/>
      <c r="CI28" s="141"/>
      <c r="CJ28" s="141"/>
      <c r="CK28" s="141"/>
      <c r="CL28" s="141"/>
      <c r="CM28" s="141"/>
      <c r="CN28" s="141"/>
      <c r="CO28" s="141"/>
      <c r="CP28" s="141"/>
      <c r="CQ28" s="141"/>
      <c r="CR28" s="141"/>
      <c r="CS28" s="141"/>
      <c r="CT28" s="141"/>
      <c r="CU28" s="141"/>
      <c r="CV28" s="141"/>
      <c r="CW28" s="141"/>
      <c r="CX28" s="141"/>
      <c r="CY28" s="141"/>
      <c r="CZ28" s="141"/>
      <c r="DA28" s="141"/>
      <c r="DB28" s="141"/>
      <c r="DC28" s="141"/>
      <c r="DD28" s="141"/>
      <c r="DE28" s="141"/>
      <c r="DF28" s="141"/>
      <c r="DG28" s="141"/>
      <c r="DH28" s="141"/>
      <c r="DI28" s="141"/>
      <c r="DJ28" s="141"/>
      <c r="DK28" s="141"/>
      <c r="DL28" s="141"/>
      <c r="DM28" s="141"/>
      <c r="DN28" s="141"/>
      <c r="DO28" s="141"/>
      <c r="DP28" s="141"/>
      <c r="DQ28" s="141"/>
      <c r="DR28" s="141"/>
      <c r="DS28" s="141"/>
      <c r="DT28" s="141"/>
      <c r="DU28" s="141"/>
      <c r="DV28" s="141"/>
      <c r="DW28" s="141"/>
      <c r="DX28" s="141"/>
      <c r="DY28" s="141"/>
      <c r="DZ28" s="141"/>
      <c r="EA28" s="141"/>
      <c r="EB28" s="141"/>
      <c r="EC28" s="141"/>
      <c r="ED28" s="141"/>
      <c r="EE28" s="141"/>
      <c r="EF28" s="141"/>
      <c r="EG28" s="141"/>
      <c r="EH28" s="141"/>
      <c r="EI28" s="141"/>
      <c r="EJ28" s="141"/>
      <c r="EK28" s="141"/>
      <c r="EL28" s="141"/>
      <c r="EM28" s="141"/>
      <c r="EN28" s="141"/>
      <c r="EO28" s="141"/>
      <c r="EP28" s="17"/>
      <c r="EQ28" s="17"/>
      <c r="ER28" s="17"/>
      <c r="ES28" s="17"/>
      <c r="ET28" s="17"/>
      <c r="EU28" s="17"/>
      <c r="EV28" s="17"/>
      <c r="EW28" s="17"/>
      <c r="EX28" s="17"/>
      <c r="EY28" s="17"/>
      <c r="EZ28" s="17"/>
      <c r="FA28" s="17"/>
    </row>
    <row r="29" spans="1:157" s="15" customFormat="1" ht="36" hidden="1" customHeight="1" outlineLevel="2">
      <c r="A29" s="74" t="str">
        <f t="shared" ref="A29:A31" ca="1" si="11">IF(ISERROR(VALUE(SUBSTITUTE(OFFSET(A29,-1,0,1,1),".",""))),"0.0.1",IF(ISERROR(FIND("`",SUBSTITUTE(OFFSET(A29,-1,0,1,1),".","`",2))),OFFSET(A29,-1,0,1,1)&amp;".1",LEFT(OFFSET(A29,-1,0,1,1),FIND("`",SUBSTITUTE(OFFSET(A29,-1,0,1,1),".","`",2)))&amp;IF(ISERROR(FIND("`",SUBSTITUTE(OFFSET(A29,-1,0,1,1),".","`",3))),VALUE(RIGHT(OFFSET(A29,-1,0,1,1),LEN(OFFSET(A29,-1,0,1,1))-FIND("`",SUBSTITUTE(OFFSET(A29,-1,0,1,1),".","`",2))))+1,VALUE(MID(OFFSET(A29,-1,0,1,1),FIND("`",SUBSTITUTE(OFFSET(A29,-1,0,1,1),".","`",2))+1,(FIND("`",SUBSTITUTE(OFFSET(A29,-1,0,1,1),".","`",3))-FIND("`",SUBSTITUTE(OFFSET(A29,-1,0,1,1),".","`",2))-1)))+1)))</f>
        <v>1.3.1</v>
      </c>
      <c r="B29" s="75" t="s">
        <v>107</v>
      </c>
      <c r="C29" s="70"/>
      <c r="D29" s="70"/>
      <c r="E29" s="63" t="s">
        <v>8</v>
      </c>
      <c r="F29" s="69" t="s">
        <v>380</v>
      </c>
      <c r="G29" s="173"/>
      <c r="H29" s="143">
        <v>42620</v>
      </c>
      <c r="I29" s="80">
        <f>IF(J29=0,H29,H29+J29-1)</f>
        <v>42984</v>
      </c>
      <c r="J29" s="145">
        <v>365</v>
      </c>
      <c r="K29" s="146">
        <v>0</v>
      </c>
      <c r="L29" s="83">
        <f>M29/5</f>
        <v>52.2</v>
      </c>
      <c r="M29" s="84">
        <f>IF(OR(I29=0,H29=0),0,NETWORKDAYS(H29,I29))</f>
        <v>261</v>
      </c>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404" t="s">
        <v>14</v>
      </c>
      <c r="BG29" s="405"/>
      <c r="BH29" s="405"/>
      <c r="BI29" s="405"/>
      <c r="BJ29" s="405"/>
      <c r="BK29" s="405"/>
      <c r="BL29" s="405"/>
      <c r="BM29" s="406"/>
      <c r="BN29" s="387" t="s">
        <v>9</v>
      </c>
      <c r="BO29" s="388"/>
      <c r="BP29" s="388"/>
      <c r="BQ29" s="388"/>
      <c r="BR29" s="388"/>
      <c r="BS29" s="389"/>
      <c r="BT29" s="390" t="s">
        <v>88</v>
      </c>
      <c r="BU29" s="391"/>
      <c r="BV29" s="392"/>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c r="EO29" s="73"/>
      <c r="EP29" s="18"/>
      <c r="EQ29" s="18"/>
      <c r="ER29" s="18"/>
      <c r="ES29" s="18"/>
      <c r="ET29" s="18"/>
      <c r="EU29" s="18"/>
      <c r="EV29" s="18"/>
      <c r="EW29" s="18"/>
      <c r="EX29" s="18"/>
      <c r="EY29" s="18"/>
      <c r="EZ29" s="18"/>
      <c r="FA29" s="18"/>
    </row>
    <row r="30" spans="1:157" s="15" customFormat="1" ht="24" hidden="1" outlineLevel="2">
      <c r="A30" s="74" t="str">
        <f t="shared" ca="1" si="11"/>
        <v>1.3.2</v>
      </c>
      <c r="B30" s="75" t="s">
        <v>108</v>
      </c>
      <c r="C30" s="70"/>
      <c r="D30" s="70"/>
      <c r="E30" s="63" t="s">
        <v>8</v>
      </c>
      <c r="F30" s="69" t="s">
        <v>380</v>
      </c>
      <c r="G30" s="173"/>
      <c r="H30" s="143">
        <v>42767</v>
      </c>
      <c r="I30" s="80">
        <f t="shared" si="6"/>
        <v>43131</v>
      </c>
      <c r="J30" s="145">
        <v>365</v>
      </c>
      <c r="K30" s="146">
        <v>0</v>
      </c>
      <c r="L30" s="83">
        <f>M30/5</f>
        <v>52.2</v>
      </c>
      <c r="M30" s="84">
        <f>IF(OR(I30=0,H30=0),0,NETWORKDAYS(H30,I30))</f>
        <v>261</v>
      </c>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179"/>
      <c r="BH30" s="73"/>
      <c r="BI30" s="73"/>
      <c r="BJ30" s="107" t="s">
        <v>29</v>
      </c>
      <c r="BK30" s="360" t="s">
        <v>14</v>
      </c>
      <c r="BL30" s="361"/>
      <c r="BM30" s="362"/>
      <c r="BN30" s="352" t="s">
        <v>9</v>
      </c>
      <c r="BO30" s="353"/>
      <c r="BP30" s="353"/>
      <c r="BQ30" s="353"/>
      <c r="BR30" s="353"/>
      <c r="BS30" s="354"/>
      <c r="BT30" s="384" t="s">
        <v>88</v>
      </c>
      <c r="BU30" s="385"/>
      <c r="BV30" s="386"/>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c r="EH30" s="73"/>
      <c r="EI30" s="73"/>
      <c r="EJ30" s="73"/>
      <c r="EK30" s="73"/>
      <c r="EL30" s="73"/>
      <c r="EM30" s="73"/>
      <c r="EN30" s="73"/>
      <c r="EO30" s="73"/>
      <c r="EP30" s="18"/>
      <c r="EQ30" s="18"/>
      <c r="ER30" s="18"/>
      <c r="ES30" s="18"/>
      <c r="ET30" s="18"/>
      <c r="EU30" s="18"/>
      <c r="EV30" s="18"/>
      <c r="EW30" s="18"/>
      <c r="EX30" s="18"/>
      <c r="EY30" s="18"/>
      <c r="EZ30" s="18"/>
      <c r="FA30" s="18"/>
    </row>
    <row r="31" spans="1:157" s="15" customFormat="1" hidden="1" outlineLevel="2">
      <c r="A31" s="74" t="str">
        <f t="shared" ca="1" si="11"/>
        <v>1.3.3</v>
      </c>
      <c r="B31" s="75" t="s">
        <v>79</v>
      </c>
      <c r="C31" s="70"/>
      <c r="D31" s="70"/>
      <c r="E31" s="63" t="s">
        <v>81</v>
      </c>
      <c r="F31" s="69" t="s">
        <v>380</v>
      </c>
      <c r="G31" s="173"/>
      <c r="H31" s="143">
        <v>42795</v>
      </c>
      <c r="I31" s="80">
        <f t="shared" si="6"/>
        <v>43220</v>
      </c>
      <c r="J31" s="145">
        <v>426</v>
      </c>
      <c r="K31" s="146">
        <v>0</v>
      </c>
      <c r="L31" s="83">
        <f>M31/5</f>
        <v>60.8</v>
      </c>
      <c r="M31" s="84">
        <f>IF(OR(I31=0,H31=0),0,NETWORKDAYS(H31,I31))</f>
        <v>304</v>
      </c>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179"/>
      <c r="BH31" s="73"/>
      <c r="BI31" s="73"/>
      <c r="BJ31" s="107" t="s">
        <v>29</v>
      </c>
      <c r="BK31" s="73"/>
      <c r="BL31" s="363" t="s">
        <v>74</v>
      </c>
      <c r="BM31" s="364"/>
      <c r="BN31" s="364"/>
      <c r="BO31" s="364"/>
      <c r="BP31" s="364"/>
      <c r="BQ31" s="364"/>
      <c r="BR31" s="364"/>
      <c r="BS31" s="365"/>
      <c r="BT31" s="349" t="s">
        <v>73</v>
      </c>
      <c r="BU31" s="350"/>
      <c r="BV31" s="350"/>
      <c r="BW31" s="350"/>
      <c r="BX31" s="350"/>
      <c r="BY31" s="351"/>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3"/>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c r="EH31" s="73"/>
      <c r="EI31" s="73"/>
      <c r="EJ31" s="73"/>
      <c r="EK31" s="73"/>
      <c r="EL31" s="73"/>
      <c r="EM31" s="73"/>
      <c r="EN31" s="73"/>
      <c r="EO31" s="73"/>
      <c r="EP31" s="18"/>
      <c r="EQ31" s="18"/>
      <c r="ER31" s="18"/>
      <c r="ES31" s="18"/>
      <c r="ET31" s="18"/>
      <c r="EU31" s="18"/>
      <c r="EV31" s="18"/>
      <c r="EW31" s="18"/>
      <c r="EX31" s="18"/>
      <c r="EY31" s="18"/>
      <c r="EZ31" s="18"/>
      <c r="FA31" s="18"/>
    </row>
    <row r="32" spans="1:157" ht="29.25" hidden="1" customHeight="1" outlineLevel="1" collapsed="1">
      <c r="A32" s="64" t="str">
        <f ca="1">IF(ISERROR(VALUE(SUBSTITUTE(OFFSET(A32,-1,0,1,1),".",""))),"0.1",IF(ISERROR(FIND("`",SUBSTITUTE(OFFSET(A32,-1,0,1,1),".","`",1))),OFFSET(A32,-1,0,1,1)&amp;".1",LEFT(OFFSET(A32,-1,0,1,1),FIND("`",SUBSTITUTE(OFFSET(A32,-1,0,1,1),".","`",1)))&amp;IF(ISERROR(FIND("`",SUBSTITUTE(OFFSET(A32,-1,0,1,1),".","`",2))),VALUE(RIGHT(OFFSET(A32,-1,0,1,1),LEN(OFFSET(A32,-1,0,1,1))-FIND("`",SUBSTITUTE(OFFSET(A32,-1,0,1,1),".","`",1))))+1,VALUE(MID(OFFSET(A32,-1,0,1,1),FIND("`",SUBSTITUTE(OFFSET(A32,-1,0,1,1),".","`",1))+1,(FIND("`",SUBSTITUTE(OFFSET(A32,-1,0,1,1),".","`",2))-FIND("`",SUBSTITUTE(OFFSET(A32,-1,0,1,1),".","`",1))-1)))+1)))</f>
        <v>1.4</v>
      </c>
      <c r="B32" s="65" t="s">
        <v>23</v>
      </c>
      <c r="C32" s="59" t="s">
        <v>11</v>
      </c>
      <c r="D32" s="66"/>
      <c r="E32" s="67" t="s">
        <v>8</v>
      </c>
      <c r="F32" s="68"/>
      <c r="G32" s="172"/>
      <c r="H32" s="187">
        <f>MIN(H33:H46)</f>
        <v>42767</v>
      </c>
      <c r="I32" s="142">
        <f>MAX(I33:I46)</f>
        <v>43434</v>
      </c>
      <c r="J32" s="188"/>
      <c r="K32" s="189">
        <f>AVERAGE(K33:K46)</f>
        <v>0</v>
      </c>
      <c r="L32" s="135"/>
      <c r="M32" s="136"/>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80"/>
      <c r="BH32" s="141"/>
      <c r="BI32" s="141"/>
      <c r="BJ32" s="393">
        <f>AM32</f>
        <v>0</v>
      </c>
      <c r="BK32" s="394"/>
      <c r="BL32" s="394"/>
      <c r="BM32" s="394"/>
      <c r="BN32" s="394"/>
      <c r="BO32" s="394"/>
      <c r="BP32" s="394"/>
      <c r="BQ32" s="394"/>
      <c r="BR32" s="394"/>
      <c r="BS32" s="394"/>
      <c r="BT32" s="394"/>
      <c r="BU32" s="394"/>
      <c r="BV32" s="394"/>
      <c r="BW32" s="394"/>
      <c r="BX32" s="394"/>
      <c r="BY32" s="394"/>
      <c r="BZ32" s="394"/>
      <c r="CA32" s="394"/>
      <c r="CB32" s="394"/>
      <c r="CC32" s="394"/>
      <c r="CD32" s="394"/>
      <c r="CE32" s="394"/>
      <c r="CF32" s="394"/>
      <c r="CG32" s="141"/>
      <c r="CH32" s="141"/>
      <c r="CI32" s="141"/>
      <c r="CJ32" s="141"/>
      <c r="CK32" s="141"/>
      <c r="CL32" s="141"/>
      <c r="CM32" s="141"/>
      <c r="CN32" s="141"/>
      <c r="CO32" s="141"/>
      <c r="CP32" s="141"/>
      <c r="CQ32" s="141"/>
      <c r="CR32" s="141"/>
      <c r="CS32" s="141"/>
      <c r="CT32" s="141"/>
      <c r="CU32" s="141"/>
      <c r="CV32" s="141"/>
      <c r="CW32" s="141"/>
      <c r="CX32" s="141"/>
      <c r="CY32" s="141"/>
      <c r="CZ32" s="141"/>
      <c r="DA32" s="141"/>
      <c r="DB32" s="141"/>
      <c r="DC32" s="141"/>
      <c r="DD32" s="141"/>
      <c r="DE32" s="141"/>
      <c r="DF32" s="141"/>
      <c r="DG32" s="141"/>
      <c r="DH32" s="141"/>
      <c r="DI32" s="141"/>
      <c r="DJ32" s="141"/>
      <c r="DK32" s="141"/>
      <c r="DL32" s="141"/>
      <c r="DM32" s="141"/>
      <c r="DN32" s="141"/>
      <c r="DO32" s="141"/>
      <c r="DP32" s="141"/>
      <c r="DQ32" s="141"/>
      <c r="DR32" s="141"/>
      <c r="DS32" s="141"/>
      <c r="DT32" s="141"/>
      <c r="DU32" s="141"/>
      <c r="DV32" s="141"/>
      <c r="DW32" s="141"/>
      <c r="DX32" s="141"/>
      <c r="DY32" s="141"/>
      <c r="DZ32" s="141"/>
      <c r="EA32" s="141"/>
      <c r="EB32" s="141"/>
      <c r="EC32" s="141"/>
      <c r="ED32" s="141"/>
      <c r="EE32" s="141"/>
      <c r="EF32" s="141"/>
      <c r="EG32" s="141"/>
      <c r="EH32" s="141"/>
      <c r="EI32" s="141"/>
      <c r="EJ32" s="141"/>
      <c r="EK32" s="141"/>
      <c r="EL32" s="141"/>
      <c r="EM32" s="141"/>
      <c r="EN32" s="141"/>
      <c r="EO32" s="141"/>
      <c r="EP32" s="17"/>
      <c r="EQ32" s="17"/>
      <c r="ER32" s="17"/>
      <c r="ES32" s="17"/>
      <c r="ET32" s="17"/>
      <c r="EU32" s="17"/>
      <c r="EV32" s="17"/>
      <c r="EW32" s="17"/>
      <c r="EX32" s="17"/>
      <c r="EY32" s="17"/>
      <c r="EZ32" s="17"/>
      <c r="FA32" s="17"/>
    </row>
    <row r="33" spans="1:157" s="15" customFormat="1" ht="24" hidden="1" outlineLevel="2">
      <c r="A33" s="74" t="str">
        <f t="shared" ref="A33:A46" ca="1" si="12">IF(ISERROR(VALUE(SUBSTITUTE(OFFSET(A33,-1,0,1,1),".",""))),"0.0.1",IF(ISERROR(FIND("`",SUBSTITUTE(OFFSET(A33,-1,0,1,1),".","`",2))),OFFSET(A33,-1,0,1,1)&amp;".1",LEFT(OFFSET(A33,-1,0,1,1),FIND("`",SUBSTITUTE(OFFSET(A33,-1,0,1,1),".","`",2)))&amp;IF(ISERROR(FIND("`",SUBSTITUTE(OFFSET(A33,-1,0,1,1),".","`",3))),VALUE(RIGHT(OFFSET(A33,-1,0,1,1),LEN(OFFSET(A33,-1,0,1,1))-FIND("`",SUBSTITUTE(OFFSET(A33,-1,0,1,1),".","`",2))))+1,VALUE(MID(OFFSET(A33,-1,0,1,1),FIND("`",SUBSTITUTE(OFFSET(A33,-1,0,1,1),".","`",2))+1,(FIND("`",SUBSTITUTE(OFFSET(A33,-1,0,1,1),".","`",3))-FIND("`",SUBSTITUTE(OFFSET(A33,-1,0,1,1),".","`",2))-1)))+1)))</f>
        <v>1.4.1</v>
      </c>
      <c r="B33" s="75" t="s">
        <v>109</v>
      </c>
      <c r="C33" s="70"/>
      <c r="D33" s="70"/>
      <c r="E33" s="63" t="s">
        <v>8</v>
      </c>
      <c r="F33" s="69" t="s">
        <v>380</v>
      </c>
      <c r="G33" s="173"/>
      <c r="H33" s="143">
        <v>42767</v>
      </c>
      <c r="I33" s="80">
        <f t="shared" si="6"/>
        <v>43131</v>
      </c>
      <c r="J33" s="145">
        <v>365</v>
      </c>
      <c r="K33" s="146">
        <v>0</v>
      </c>
      <c r="L33" s="83">
        <f t="shared" ref="L33:L46" si="13">M33/5</f>
        <v>52.2</v>
      </c>
      <c r="M33" s="84">
        <f t="shared" ref="M33:M46" si="14">IF(OR(I33=0,H33=0),0,NETWORKDAYS(H33,I33))</f>
        <v>261</v>
      </c>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179"/>
      <c r="BH33" s="73"/>
      <c r="BI33" s="73"/>
      <c r="BJ33" s="107" t="s">
        <v>29</v>
      </c>
      <c r="BK33" s="360" t="s">
        <v>14</v>
      </c>
      <c r="BL33" s="361"/>
      <c r="BM33" s="362"/>
      <c r="BN33" s="352" t="s">
        <v>9</v>
      </c>
      <c r="BO33" s="353"/>
      <c r="BP33" s="353"/>
      <c r="BQ33" s="353"/>
      <c r="BR33" s="353"/>
      <c r="BS33" s="354"/>
      <c r="BT33" s="384" t="s">
        <v>88</v>
      </c>
      <c r="BU33" s="385"/>
      <c r="BV33" s="386"/>
      <c r="BW33" s="73"/>
      <c r="BX33" s="73"/>
      <c r="BY33" s="73"/>
      <c r="BZ33" s="73"/>
      <c r="CA33" s="73"/>
      <c r="CB33" s="73"/>
      <c r="CC33" s="73"/>
      <c r="CD33" s="73"/>
      <c r="CE33" s="73"/>
      <c r="CF33" s="73"/>
      <c r="CG33" s="73"/>
      <c r="CH33" s="73"/>
      <c r="CI33" s="73"/>
      <c r="CJ33" s="73"/>
      <c r="CK33" s="73"/>
      <c r="CL33" s="73"/>
      <c r="CM33" s="73"/>
      <c r="CN33" s="73"/>
      <c r="CO33" s="73"/>
      <c r="CP33" s="73"/>
      <c r="CQ33" s="73"/>
      <c r="CR33" s="73"/>
      <c r="CS33" s="73"/>
      <c r="CT33" s="73"/>
      <c r="CU33" s="73"/>
      <c r="CV33" s="73"/>
      <c r="CW33" s="73"/>
      <c r="CX33" s="73"/>
      <c r="CY33" s="73"/>
      <c r="CZ33" s="73"/>
      <c r="DA33" s="73"/>
      <c r="DB33" s="73"/>
      <c r="DC33" s="73"/>
      <c r="DD33" s="73"/>
      <c r="DE33" s="73"/>
      <c r="DF33" s="73"/>
      <c r="DG33" s="73"/>
      <c r="DH33" s="73"/>
      <c r="DI33" s="73"/>
      <c r="DJ33" s="73"/>
      <c r="DK33" s="73"/>
      <c r="DL33" s="73"/>
      <c r="DM33" s="73"/>
      <c r="DN33" s="73"/>
      <c r="DO33" s="73"/>
      <c r="DP33" s="73"/>
      <c r="DQ33" s="73"/>
      <c r="DR33" s="73"/>
      <c r="DS33" s="73"/>
      <c r="DT33" s="73"/>
      <c r="DU33" s="73"/>
      <c r="DV33" s="73"/>
      <c r="DW33" s="73"/>
      <c r="DX33" s="73"/>
      <c r="DY33" s="73"/>
      <c r="DZ33" s="73"/>
      <c r="EA33" s="73"/>
      <c r="EB33" s="73"/>
      <c r="EC33" s="73"/>
      <c r="ED33" s="73"/>
      <c r="EE33" s="73"/>
      <c r="EF33" s="73"/>
      <c r="EG33" s="73"/>
      <c r="EH33" s="73"/>
      <c r="EI33" s="73"/>
      <c r="EJ33" s="73"/>
      <c r="EK33" s="73"/>
      <c r="EL33" s="73"/>
      <c r="EM33" s="73"/>
      <c r="EN33" s="73"/>
      <c r="EO33" s="73"/>
      <c r="EP33" s="18"/>
      <c r="EQ33" s="18"/>
      <c r="ER33" s="18"/>
      <c r="ES33" s="18"/>
      <c r="ET33" s="18"/>
      <c r="EU33" s="18"/>
      <c r="EV33" s="18"/>
      <c r="EW33" s="18"/>
      <c r="EX33" s="18"/>
      <c r="EY33" s="18"/>
      <c r="EZ33" s="18"/>
      <c r="FA33" s="18"/>
    </row>
    <row r="34" spans="1:157" s="15" customFormat="1" hidden="1" outlineLevel="2">
      <c r="A34" s="74" t="str">
        <f t="shared" ca="1" si="12"/>
        <v>1.4.2</v>
      </c>
      <c r="B34" s="75" t="s">
        <v>83</v>
      </c>
      <c r="C34" s="70"/>
      <c r="D34" s="70"/>
      <c r="E34" s="63" t="s">
        <v>8</v>
      </c>
      <c r="F34" s="69" t="s">
        <v>380</v>
      </c>
      <c r="G34" s="173"/>
      <c r="H34" s="143">
        <v>42767</v>
      </c>
      <c r="I34" s="80">
        <f t="shared" si="6"/>
        <v>43131</v>
      </c>
      <c r="J34" s="145">
        <v>365</v>
      </c>
      <c r="K34" s="146">
        <v>0</v>
      </c>
      <c r="L34" s="83">
        <f t="shared" si="13"/>
        <v>52.2</v>
      </c>
      <c r="M34" s="84">
        <f t="shared" si="14"/>
        <v>261</v>
      </c>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179"/>
      <c r="BH34" s="73"/>
      <c r="BI34" s="73"/>
      <c r="BJ34" s="107" t="s">
        <v>29</v>
      </c>
      <c r="BK34" s="360" t="s">
        <v>14</v>
      </c>
      <c r="BL34" s="361"/>
      <c r="BM34" s="362"/>
      <c r="BN34" s="352" t="s">
        <v>9</v>
      </c>
      <c r="BO34" s="353"/>
      <c r="BP34" s="353"/>
      <c r="BQ34" s="353"/>
      <c r="BR34" s="353"/>
      <c r="BS34" s="354"/>
      <c r="BT34" s="384" t="s">
        <v>88</v>
      </c>
      <c r="BU34" s="385"/>
      <c r="BV34" s="386"/>
      <c r="BW34" s="73"/>
      <c r="BX34" s="73"/>
      <c r="BY34" s="73"/>
      <c r="BZ34" s="73"/>
      <c r="CA34" s="73"/>
      <c r="CB34" s="73"/>
      <c r="CC34" s="73"/>
      <c r="CD34" s="73"/>
      <c r="CE34" s="73"/>
      <c r="CF34" s="73"/>
      <c r="CG34" s="73"/>
      <c r="CH34" s="73"/>
      <c r="CI34" s="73"/>
      <c r="CJ34" s="73"/>
      <c r="CK34" s="73"/>
      <c r="CL34" s="73"/>
      <c r="CM34" s="73"/>
      <c r="CN34" s="73"/>
      <c r="CO34" s="73"/>
      <c r="CP34" s="73"/>
      <c r="CQ34" s="73"/>
      <c r="CR34" s="73"/>
      <c r="CS34" s="73"/>
      <c r="CT34" s="73"/>
      <c r="CU34" s="73"/>
      <c r="CV34" s="73"/>
      <c r="CW34" s="73"/>
      <c r="CX34" s="73"/>
      <c r="CY34" s="73"/>
      <c r="CZ34" s="73"/>
      <c r="DA34" s="73"/>
      <c r="DB34" s="73"/>
      <c r="DC34" s="73"/>
      <c r="DD34" s="73"/>
      <c r="DE34" s="73"/>
      <c r="DF34" s="73"/>
      <c r="DG34" s="73"/>
      <c r="DH34" s="73"/>
      <c r="DI34" s="73"/>
      <c r="DJ34" s="73"/>
      <c r="DK34" s="73"/>
      <c r="DL34" s="73"/>
      <c r="DM34" s="73"/>
      <c r="DN34" s="73"/>
      <c r="DO34" s="73"/>
      <c r="DP34" s="73"/>
      <c r="DQ34" s="73"/>
      <c r="DR34" s="73"/>
      <c r="DS34" s="73"/>
      <c r="DT34" s="73"/>
      <c r="DU34" s="73"/>
      <c r="DV34" s="73"/>
      <c r="DW34" s="73"/>
      <c r="DX34" s="73"/>
      <c r="DY34" s="73"/>
      <c r="DZ34" s="73"/>
      <c r="EA34" s="73"/>
      <c r="EB34" s="73"/>
      <c r="EC34" s="73"/>
      <c r="ED34" s="73"/>
      <c r="EE34" s="73"/>
      <c r="EF34" s="73"/>
      <c r="EG34" s="73"/>
      <c r="EH34" s="73"/>
      <c r="EI34" s="73"/>
      <c r="EJ34" s="73"/>
      <c r="EK34" s="73"/>
      <c r="EL34" s="73"/>
      <c r="EM34" s="73"/>
      <c r="EN34" s="73"/>
      <c r="EO34" s="73"/>
      <c r="EP34" s="18"/>
      <c r="EQ34" s="18"/>
      <c r="ER34" s="18"/>
      <c r="ES34" s="18"/>
      <c r="ET34" s="18"/>
      <c r="EU34" s="18"/>
      <c r="EV34" s="18"/>
      <c r="EW34" s="18"/>
      <c r="EX34" s="18"/>
      <c r="EY34" s="18"/>
      <c r="EZ34" s="18"/>
      <c r="FA34" s="18"/>
    </row>
    <row r="35" spans="1:157" s="15" customFormat="1" ht="24" hidden="1" outlineLevel="2">
      <c r="A35" s="74" t="str">
        <f t="shared" ca="1" si="12"/>
        <v>1.4.3</v>
      </c>
      <c r="B35" s="75" t="s">
        <v>110</v>
      </c>
      <c r="C35" s="70"/>
      <c r="D35" s="70"/>
      <c r="E35" s="63" t="s">
        <v>8</v>
      </c>
      <c r="F35" s="69" t="s">
        <v>380</v>
      </c>
      <c r="G35" s="173"/>
      <c r="H35" s="143">
        <v>42767</v>
      </c>
      <c r="I35" s="80">
        <f t="shared" si="6"/>
        <v>43131</v>
      </c>
      <c r="J35" s="145">
        <v>365</v>
      </c>
      <c r="K35" s="146">
        <v>0</v>
      </c>
      <c r="L35" s="83">
        <f t="shared" si="13"/>
        <v>52.2</v>
      </c>
      <c r="M35" s="84">
        <f t="shared" si="14"/>
        <v>261</v>
      </c>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179"/>
      <c r="BH35" s="73"/>
      <c r="BI35" s="73"/>
      <c r="BJ35" s="107" t="s">
        <v>29</v>
      </c>
      <c r="BK35" s="360" t="s">
        <v>14</v>
      </c>
      <c r="BL35" s="361"/>
      <c r="BM35" s="362"/>
      <c r="BN35" s="352" t="s">
        <v>9</v>
      </c>
      <c r="BO35" s="353"/>
      <c r="BP35" s="353"/>
      <c r="BQ35" s="353"/>
      <c r="BR35" s="353"/>
      <c r="BS35" s="354"/>
      <c r="BT35" s="384" t="s">
        <v>88</v>
      </c>
      <c r="BU35" s="385"/>
      <c r="BV35" s="386"/>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3"/>
      <c r="CZ35" s="73"/>
      <c r="DA35" s="73"/>
      <c r="DB35" s="73"/>
      <c r="DC35" s="73"/>
      <c r="DD35" s="73"/>
      <c r="DE35" s="73"/>
      <c r="DF35" s="73"/>
      <c r="DG35" s="73"/>
      <c r="DH35" s="73"/>
      <c r="DI35" s="73"/>
      <c r="DJ35" s="73"/>
      <c r="DK35" s="73"/>
      <c r="DL35" s="73"/>
      <c r="DM35" s="73"/>
      <c r="DN35" s="73"/>
      <c r="DO35" s="73"/>
      <c r="DP35" s="73"/>
      <c r="DQ35" s="73"/>
      <c r="DR35" s="73"/>
      <c r="DS35" s="73"/>
      <c r="DT35" s="73"/>
      <c r="DU35" s="73"/>
      <c r="DV35" s="73"/>
      <c r="DW35" s="73"/>
      <c r="DX35" s="73"/>
      <c r="DY35" s="73"/>
      <c r="DZ35" s="73"/>
      <c r="EA35" s="73"/>
      <c r="EB35" s="73"/>
      <c r="EC35" s="73"/>
      <c r="ED35" s="73"/>
      <c r="EE35" s="73"/>
      <c r="EF35" s="73"/>
      <c r="EG35" s="73"/>
      <c r="EH35" s="73"/>
      <c r="EI35" s="73"/>
      <c r="EJ35" s="73"/>
      <c r="EK35" s="73"/>
      <c r="EL35" s="73"/>
      <c r="EM35" s="73"/>
      <c r="EN35" s="73"/>
      <c r="EO35" s="73"/>
      <c r="EP35" s="18"/>
      <c r="EQ35" s="18"/>
      <c r="ER35" s="18"/>
      <c r="ES35" s="18"/>
      <c r="ET35" s="18"/>
      <c r="EU35" s="18"/>
      <c r="EV35" s="18"/>
      <c r="EW35" s="18"/>
      <c r="EX35" s="18"/>
      <c r="EY35" s="18"/>
      <c r="EZ35" s="18"/>
      <c r="FA35" s="18"/>
    </row>
    <row r="36" spans="1:157" s="15" customFormat="1" hidden="1" outlineLevel="2">
      <c r="A36" s="74" t="str">
        <f t="shared" ca="1" si="12"/>
        <v>1.4.4</v>
      </c>
      <c r="B36" s="75" t="s">
        <v>84</v>
      </c>
      <c r="C36" s="70"/>
      <c r="D36" s="70"/>
      <c r="E36" s="63" t="s">
        <v>8</v>
      </c>
      <c r="F36" s="69" t="s">
        <v>380</v>
      </c>
      <c r="G36" s="173"/>
      <c r="H36" s="143">
        <v>42767</v>
      </c>
      <c r="I36" s="80">
        <f t="shared" si="6"/>
        <v>43131</v>
      </c>
      <c r="J36" s="145">
        <v>365</v>
      </c>
      <c r="K36" s="146">
        <v>0</v>
      </c>
      <c r="L36" s="83">
        <f t="shared" si="13"/>
        <v>52.2</v>
      </c>
      <c r="M36" s="84">
        <f t="shared" si="14"/>
        <v>261</v>
      </c>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179"/>
      <c r="BH36" s="73"/>
      <c r="BI36" s="73"/>
      <c r="BJ36" s="107" t="s">
        <v>29</v>
      </c>
      <c r="BK36" s="360" t="s">
        <v>14</v>
      </c>
      <c r="BL36" s="361"/>
      <c r="BM36" s="362"/>
      <c r="BN36" s="352" t="s">
        <v>9</v>
      </c>
      <c r="BO36" s="353"/>
      <c r="BP36" s="353"/>
      <c r="BQ36" s="353"/>
      <c r="BR36" s="353"/>
      <c r="BS36" s="354"/>
      <c r="BT36" s="384" t="s">
        <v>88</v>
      </c>
      <c r="BU36" s="385"/>
      <c r="BV36" s="386"/>
      <c r="BW36" s="73"/>
      <c r="BX36" s="73"/>
      <c r="BY36" s="73"/>
      <c r="BZ36" s="73"/>
      <c r="CA36" s="73"/>
      <c r="CB36" s="73"/>
      <c r="CC36" s="73"/>
      <c r="CD36" s="73"/>
      <c r="CE36" s="73"/>
      <c r="CF36" s="73"/>
      <c r="CG36" s="73"/>
      <c r="CH36" s="73"/>
      <c r="CI36" s="73"/>
      <c r="CJ36" s="73"/>
      <c r="CK36" s="73"/>
      <c r="CL36" s="73"/>
      <c r="CM36" s="73"/>
      <c r="CN36" s="73"/>
      <c r="CO36" s="73"/>
      <c r="CP36" s="73"/>
      <c r="CQ36" s="73"/>
      <c r="CR36" s="73"/>
      <c r="CS36" s="73"/>
      <c r="CT36" s="73"/>
      <c r="CU36" s="73"/>
      <c r="CV36" s="73"/>
      <c r="CW36" s="73"/>
      <c r="CX36" s="73"/>
      <c r="CY36" s="73"/>
      <c r="CZ36" s="73"/>
      <c r="DA36" s="73"/>
      <c r="DB36" s="73"/>
      <c r="DC36" s="73"/>
      <c r="DD36" s="73"/>
      <c r="DE36" s="73"/>
      <c r="DF36" s="73"/>
      <c r="DG36" s="73"/>
      <c r="DH36" s="73"/>
      <c r="DI36" s="73"/>
      <c r="DJ36" s="73"/>
      <c r="DK36" s="73"/>
      <c r="DL36" s="73"/>
      <c r="DM36" s="73"/>
      <c r="DN36" s="73"/>
      <c r="DO36" s="73"/>
      <c r="DP36" s="73"/>
      <c r="DQ36" s="73"/>
      <c r="DR36" s="73"/>
      <c r="DS36" s="73"/>
      <c r="DT36" s="73"/>
      <c r="DU36" s="73"/>
      <c r="DV36" s="73"/>
      <c r="DW36" s="73"/>
      <c r="DX36" s="73"/>
      <c r="DY36" s="73"/>
      <c r="DZ36" s="73"/>
      <c r="EA36" s="73"/>
      <c r="EB36" s="73"/>
      <c r="EC36" s="73"/>
      <c r="ED36" s="73"/>
      <c r="EE36" s="73"/>
      <c r="EF36" s="73"/>
      <c r="EG36" s="73"/>
      <c r="EH36" s="73"/>
      <c r="EI36" s="73"/>
      <c r="EJ36" s="73"/>
      <c r="EK36" s="73"/>
      <c r="EL36" s="73"/>
      <c r="EM36" s="73"/>
      <c r="EN36" s="73"/>
      <c r="EO36" s="73"/>
      <c r="EP36" s="18"/>
      <c r="EQ36" s="18"/>
      <c r="ER36" s="18"/>
      <c r="ES36" s="18"/>
      <c r="ET36" s="18"/>
      <c r="EU36" s="18"/>
      <c r="EV36" s="18"/>
      <c r="EW36" s="18"/>
      <c r="EX36" s="18"/>
      <c r="EY36" s="18"/>
      <c r="EZ36" s="18"/>
      <c r="FA36" s="18"/>
    </row>
    <row r="37" spans="1:157" s="15" customFormat="1" ht="24" hidden="1" outlineLevel="2">
      <c r="A37" s="74" t="str">
        <f t="shared" ca="1" si="12"/>
        <v>1.4.5</v>
      </c>
      <c r="B37" s="75" t="s">
        <v>111</v>
      </c>
      <c r="C37" s="70"/>
      <c r="D37" s="70"/>
      <c r="E37" s="63" t="s">
        <v>8</v>
      </c>
      <c r="F37" s="69" t="s">
        <v>380</v>
      </c>
      <c r="G37" s="173"/>
      <c r="H37" s="143">
        <v>42767</v>
      </c>
      <c r="I37" s="80">
        <f t="shared" si="6"/>
        <v>43343</v>
      </c>
      <c r="J37" s="145">
        <v>577</v>
      </c>
      <c r="K37" s="146">
        <v>0</v>
      </c>
      <c r="L37" s="83">
        <f t="shared" si="13"/>
        <v>82.6</v>
      </c>
      <c r="M37" s="84">
        <f t="shared" si="14"/>
        <v>413</v>
      </c>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179"/>
      <c r="BH37" s="73"/>
      <c r="BI37" s="73"/>
      <c r="BJ37" s="107" t="s">
        <v>29</v>
      </c>
      <c r="BK37" s="360" t="s">
        <v>14</v>
      </c>
      <c r="BL37" s="361"/>
      <c r="BM37" s="361"/>
      <c r="BN37" s="361"/>
      <c r="BO37" s="361"/>
      <c r="BP37" s="362"/>
      <c r="BQ37" s="352" t="s">
        <v>9</v>
      </c>
      <c r="BR37" s="353"/>
      <c r="BS37" s="353"/>
      <c r="BT37" s="353"/>
      <c r="BU37" s="353"/>
      <c r="BV37" s="354"/>
      <c r="BW37" s="357" t="s">
        <v>17</v>
      </c>
      <c r="BX37" s="358"/>
      <c r="BY37" s="359"/>
      <c r="BZ37" s="355" t="s">
        <v>88</v>
      </c>
      <c r="CA37" s="355"/>
      <c r="CB37" s="355"/>
      <c r="CC37" s="355"/>
      <c r="CD37" s="85" t="s">
        <v>87</v>
      </c>
      <c r="CE37" s="73"/>
      <c r="CF37" s="73"/>
      <c r="CG37" s="73"/>
      <c r="CH37" s="73"/>
      <c r="CI37" s="73"/>
      <c r="CJ37" s="73"/>
      <c r="CK37" s="73"/>
      <c r="CL37" s="73"/>
      <c r="CM37" s="73"/>
      <c r="CN37" s="73"/>
      <c r="CO37" s="73"/>
      <c r="CP37" s="73"/>
      <c r="CQ37" s="73"/>
      <c r="CR37" s="73"/>
      <c r="CS37" s="73"/>
      <c r="CT37" s="73"/>
      <c r="CU37" s="73"/>
      <c r="CV37" s="73"/>
      <c r="CW37" s="73"/>
      <c r="CX37" s="73"/>
      <c r="CY37" s="73"/>
      <c r="CZ37" s="73"/>
      <c r="DA37" s="73"/>
      <c r="DB37" s="73"/>
      <c r="DC37" s="73"/>
      <c r="DD37" s="73"/>
      <c r="DE37" s="73"/>
      <c r="DF37" s="73"/>
      <c r="DG37" s="73"/>
      <c r="DH37" s="73"/>
      <c r="DI37" s="73"/>
      <c r="DJ37" s="73"/>
      <c r="DK37" s="73"/>
      <c r="DL37" s="73"/>
      <c r="DM37" s="73"/>
      <c r="DN37" s="73"/>
      <c r="DO37" s="73"/>
      <c r="DP37" s="73"/>
      <c r="DQ37" s="73"/>
      <c r="DR37" s="73"/>
      <c r="DS37" s="73"/>
      <c r="DT37" s="73"/>
      <c r="DU37" s="73"/>
      <c r="DV37" s="73"/>
      <c r="DW37" s="73"/>
      <c r="DX37" s="73"/>
      <c r="DY37" s="73"/>
      <c r="DZ37" s="73"/>
      <c r="EA37" s="73"/>
      <c r="EB37" s="73"/>
      <c r="EC37" s="73"/>
      <c r="ED37" s="73"/>
      <c r="EE37" s="73"/>
      <c r="EF37" s="73"/>
      <c r="EG37" s="73"/>
      <c r="EH37" s="73"/>
      <c r="EI37" s="73"/>
      <c r="EJ37" s="73"/>
      <c r="EK37" s="73"/>
      <c r="EL37" s="73"/>
      <c r="EM37" s="73"/>
      <c r="EN37" s="73"/>
      <c r="EO37" s="73"/>
      <c r="EP37" s="18"/>
      <c r="EQ37" s="18"/>
      <c r="ER37" s="18"/>
      <c r="ES37" s="18"/>
      <c r="ET37" s="18"/>
      <c r="EU37" s="18"/>
      <c r="EV37" s="18"/>
      <c r="EW37" s="18"/>
      <c r="EX37" s="18"/>
      <c r="EY37" s="18"/>
      <c r="EZ37" s="18"/>
      <c r="FA37" s="18"/>
    </row>
    <row r="38" spans="1:157" s="15" customFormat="1" ht="24" hidden="1" outlineLevel="2">
      <c r="A38" s="74" t="str">
        <f t="shared" ca="1" si="12"/>
        <v>1.4.6</v>
      </c>
      <c r="B38" s="75" t="s">
        <v>112</v>
      </c>
      <c r="C38" s="70"/>
      <c r="D38" s="70"/>
      <c r="E38" s="63" t="s">
        <v>8</v>
      </c>
      <c r="F38" s="69" t="s">
        <v>380</v>
      </c>
      <c r="G38" s="173"/>
      <c r="H38" s="143">
        <v>42767</v>
      </c>
      <c r="I38" s="80">
        <f t="shared" si="6"/>
        <v>43371</v>
      </c>
      <c r="J38" s="145">
        <v>605</v>
      </c>
      <c r="K38" s="146">
        <v>0</v>
      </c>
      <c r="L38" s="83">
        <f t="shared" si="13"/>
        <v>86.6</v>
      </c>
      <c r="M38" s="84">
        <f t="shared" si="14"/>
        <v>433</v>
      </c>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179"/>
      <c r="BH38" s="73"/>
      <c r="BI38" s="73"/>
      <c r="BJ38" s="107" t="s">
        <v>29</v>
      </c>
      <c r="BK38" s="360" t="s">
        <v>14</v>
      </c>
      <c r="BL38" s="361"/>
      <c r="BM38" s="361"/>
      <c r="BN38" s="361"/>
      <c r="BO38" s="361"/>
      <c r="BP38" s="362"/>
      <c r="BQ38" s="352" t="s">
        <v>9</v>
      </c>
      <c r="BR38" s="353"/>
      <c r="BS38" s="353"/>
      <c r="BT38" s="353"/>
      <c r="BU38" s="353"/>
      <c r="BV38" s="354"/>
      <c r="BW38" s="357" t="s">
        <v>17</v>
      </c>
      <c r="BX38" s="358"/>
      <c r="BY38" s="359"/>
      <c r="BZ38" s="355" t="s">
        <v>88</v>
      </c>
      <c r="CA38" s="355"/>
      <c r="CB38" s="355"/>
      <c r="CC38" s="355"/>
      <c r="CD38" s="355"/>
      <c r="CE38" s="85" t="s">
        <v>87</v>
      </c>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18"/>
      <c r="EQ38" s="18"/>
      <c r="ER38" s="18"/>
      <c r="ES38" s="18"/>
      <c r="ET38" s="18"/>
      <c r="EU38" s="18"/>
      <c r="EV38" s="18"/>
      <c r="EW38" s="18"/>
      <c r="EX38" s="18"/>
      <c r="EY38" s="18"/>
      <c r="EZ38" s="18"/>
      <c r="FA38" s="18"/>
    </row>
    <row r="39" spans="1:157" s="15" customFormat="1" hidden="1" outlineLevel="2">
      <c r="A39" s="74" t="str">
        <f t="shared" ca="1" si="12"/>
        <v>1.4.7</v>
      </c>
      <c r="B39" s="75" t="s">
        <v>85</v>
      </c>
      <c r="C39" s="70"/>
      <c r="D39" s="70"/>
      <c r="E39" s="63" t="s">
        <v>8</v>
      </c>
      <c r="F39" s="69" t="s">
        <v>380</v>
      </c>
      <c r="G39" s="173"/>
      <c r="H39" s="143">
        <v>42767</v>
      </c>
      <c r="I39" s="80">
        <f t="shared" si="6"/>
        <v>43371</v>
      </c>
      <c r="J39" s="145">
        <v>605</v>
      </c>
      <c r="K39" s="146">
        <v>0</v>
      </c>
      <c r="L39" s="83">
        <f t="shared" si="13"/>
        <v>86.6</v>
      </c>
      <c r="M39" s="84">
        <f t="shared" si="14"/>
        <v>433</v>
      </c>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179"/>
      <c r="BH39" s="73"/>
      <c r="BI39" s="73"/>
      <c r="BJ39" s="107" t="s">
        <v>29</v>
      </c>
      <c r="BK39" s="360" t="s">
        <v>14</v>
      </c>
      <c r="BL39" s="361"/>
      <c r="BM39" s="361"/>
      <c r="BN39" s="361"/>
      <c r="BO39" s="361"/>
      <c r="BP39" s="362"/>
      <c r="BQ39" s="352" t="s">
        <v>9</v>
      </c>
      <c r="BR39" s="353"/>
      <c r="BS39" s="353"/>
      <c r="BT39" s="353"/>
      <c r="BU39" s="353"/>
      <c r="BV39" s="354"/>
      <c r="BW39" s="357" t="s">
        <v>17</v>
      </c>
      <c r="BX39" s="358"/>
      <c r="BY39" s="359"/>
      <c r="BZ39" s="355" t="s">
        <v>88</v>
      </c>
      <c r="CA39" s="355"/>
      <c r="CB39" s="355"/>
      <c r="CC39" s="355"/>
      <c r="CD39" s="355"/>
      <c r="CE39" s="85" t="s">
        <v>87</v>
      </c>
      <c r="CF39" s="73"/>
      <c r="CG39" s="73"/>
      <c r="CH39" s="73"/>
      <c r="CI39" s="73"/>
      <c r="CJ39" s="73"/>
      <c r="CK39" s="73"/>
      <c r="CL39" s="73"/>
      <c r="CM39" s="73"/>
      <c r="CN39" s="73"/>
      <c r="CO39" s="73"/>
      <c r="CP39" s="73"/>
      <c r="CQ39" s="73"/>
      <c r="CR39" s="73"/>
      <c r="CS39" s="73"/>
      <c r="CT39" s="73"/>
      <c r="CU39" s="73"/>
      <c r="CV39" s="73"/>
      <c r="CW39" s="73"/>
      <c r="CX39" s="73"/>
      <c r="CY39" s="73"/>
      <c r="CZ39" s="73"/>
      <c r="DA39" s="73"/>
      <c r="DB39" s="73"/>
      <c r="DC39" s="73"/>
      <c r="DD39" s="73"/>
      <c r="DE39" s="73"/>
      <c r="DF39" s="73"/>
      <c r="DG39" s="73"/>
      <c r="DH39" s="73"/>
      <c r="DI39" s="73"/>
      <c r="DJ39" s="73"/>
      <c r="DK39" s="73"/>
      <c r="DL39" s="73"/>
      <c r="DM39" s="73"/>
      <c r="DN39" s="73"/>
      <c r="DO39" s="73"/>
      <c r="DP39" s="73"/>
      <c r="DQ39" s="73"/>
      <c r="DR39" s="73"/>
      <c r="DS39" s="73"/>
      <c r="DT39" s="73"/>
      <c r="DU39" s="73"/>
      <c r="DV39" s="73"/>
      <c r="DW39" s="73"/>
      <c r="DX39" s="73"/>
      <c r="DY39" s="73"/>
      <c r="DZ39" s="73"/>
      <c r="EA39" s="73"/>
      <c r="EB39" s="73"/>
      <c r="EC39" s="73"/>
      <c r="ED39" s="73"/>
      <c r="EE39" s="73"/>
      <c r="EF39" s="73"/>
      <c r="EG39" s="73"/>
      <c r="EH39" s="73"/>
      <c r="EI39" s="73"/>
      <c r="EJ39" s="73"/>
      <c r="EK39" s="73"/>
      <c r="EL39" s="73"/>
      <c r="EM39" s="73"/>
      <c r="EN39" s="73"/>
      <c r="EO39" s="73"/>
      <c r="EP39" s="18"/>
      <c r="EQ39" s="18"/>
      <c r="ER39" s="18"/>
      <c r="ES39" s="18"/>
      <c r="ET39" s="18"/>
      <c r="EU39" s="18"/>
      <c r="EV39" s="18"/>
      <c r="EW39" s="18"/>
      <c r="EX39" s="18"/>
      <c r="EY39" s="18"/>
      <c r="EZ39" s="18"/>
      <c r="FA39" s="18"/>
    </row>
    <row r="40" spans="1:157" s="15" customFormat="1" ht="24" hidden="1" outlineLevel="2">
      <c r="A40" s="74" t="str">
        <f t="shared" ca="1" si="12"/>
        <v>1.4.8</v>
      </c>
      <c r="B40" s="75" t="s">
        <v>113</v>
      </c>
      <c r="C40" s="70"/>
      <c r="D40" s="70"/>
      <c r="E40" s="63" t="s">
        <v>8</v>
      </c>
      <c r="F40" s="69" t="s">
        <v>380</v>
      </c>
      <c r="G40" s="173"/>
      <c r="H40" s="143">
        <v>42767</v>
      </c>
      <c r="I40" s="80">
        <f t="shared" si="6"/>
        <v>43371</v>
      </c>
      <c r="J40" s="145">
        <v>605</v>
      </c>
      <c r="K40" s="146">
        <v>0</v>
      </c>
      <c r="L40" s="83">
        <f t="shared" si="13"/>
        <v>86.6</v>
      </c>
      <c r="M40" s="84">
        <f t="shared" si="14"/>
        <v>433</v>
      </c>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179"/>
      <c r="BH40" s="73"/>
      <c r="BI40" s="73"/>
      <c r="BJ40" s="107" t="s">
        <v>29</v>
      </c>
      <c r="BK40" s="360" t="s">
        <v>14</v>
      </c>
      <c r="BL40" s="361"/>
      <c r="BM40" s="361"/>
      <c r="BN40" s="361"/>
      <c r="BO40" s="361"/>
      <c r="BP40" s="362"/>
      <c r="BQ40" s="352" t="s">
        <v>9</v>
      </c>
      <c r="BR40" s="353"/>
      <c r="BS40" s="353"/>
      <c r="BT40" s="353"/>
      <c r="BU40" s="353"/>
      <c r="BV40" s="354"/>
      <c r="BW40" s="357" t="s">
        <v>17</v>
      </c>
      <c r="BX40" s="358"/>
      <c r="BY40" s="359"/>
      <c r="BZ40" s="355" t="s">
        <v>88</v>
      </c>
      <c r="CA40" s="355"/>
      <c r="CB40" s="355"/>
      <c r="CC40" s="355"/>
      <c r="CD40" s="355"/>
      <c r="CE40" s="85" t="s">
        <v>87</v>
      </c>
      <c r="CF40" s="73"/>
      <c r="CG40" s="73"/>
      <c r="CH40" s="73"/>
      <c r="CI40" s="73"/>
      <c r="CJ40" s="73"/>
      <c r="CK40" s="73"/>
      <c r="CL40" s="73"/>
      <c r="CM40" s="73"/>
      <c r="CN40" s="73"/>
      <c r="CO40" s="73"/>
      <c r="CP40" s="73"/>
      <c r="CQ40" s="73"/>
      <c r="CR40" s="73"/>
      <c r="CS40" s="73"/>
      <c r="CT40" s="73"/>
      <c r="CU40" s="73"/>
      <c r="CV40" s="73"/>
      <c r="CW40" s="73"/>
      <c r="CX40" s="73"/>
      <c r="CY40" s="73"/>
      <c r="CZ40" s="73"/>
      <c r="DA40" s="73"/>
      <c r="DB40" s="73"/>
      <c r="DC40" s="73"/>
      <c r="DD40" s="73"/>
      <c r="DE40" s="73"/>
      <c r="DF40" s="73"/>
      <c r="DG40" s="73"/>
      <c r="DH40" s="73"/>
      <c r="DI40" s="73"/>
      <c r="DJ40" s="73"/>
      <c r="DK40" s="73"/>
      <c r="DL40" s="73"/>
      <c r="DM40" s="73"/>
      <c r="DN40" s="73"/>
      <c r="DO40" s="73"/>
      <c r="DP40" s="73"/>
      <c r="DQ40" s="73"/>
      <c r="DR40" s="73"/>
      <c r="DS40" s="73"/>
      <c r="DT40" s="73"/>
      <c r="DU40" s="73"/>
      <c r="DV40" s="73"/>
      <c r="DW40" s="73"/>
      <c r="DX40" s="73"/>
      <c r="DY40" s="73"/>
      <c r="DZ40" s="73"/>
      <c r="EA40" s="73"/>
      <c r="EB40" s="73"/>
      <c r="EC40" s="73"/>
      <c r="ED40" s="73"/>
      <c r="EE40" s="73"/>
      <c r="EF40" s="73"/>
      <c r="EG40" s="73"/>
      <c r="EH40" s="73"/>
      <c r="EI40" s="73"/>
      <c r="EJ40" s="73"/>
      <c r="EK40" s="73"/>
      <c r="EL40" s="73"/>
      <c r="EM40" s="73"/>
      <c r="EN40" s="73"/>
      <c r="EO40" s="73"/>
      <c r="EP40" s="18"/>
      <c r="EQ40" s="18"/>
      <c r="ER40" s="18"/>
      <c r="ES40" s="18"/>
      <c r="ET40" s="18"/>
      <c r="EU40" s="18"/>
      <c r="EV40" s="18"/>
      <c r="EW40" s="18"/>
      <c r="EX40" s="18"/>
      <c r="EY40" s="18"/>
      <c r="EZ40" s="18"/>
      <c r="FA40" s="18"/>
    </row>
    <row r="41" spans="1:157" s="15" customFormat="1" hidden="1" outlineLevel="2">
      <c r="A41" s="74" t="str">
        <f t="shared" ca="1" si="12"/>
        <v>1.4.9</v>
      </c>
      <c r="B41" s="75" t="s">
        <v>114</v>
      </c>
      <c r="C41" s="70"/>
      <c r="D41" s="70"/>
      <c r="E41" s="63" t="s">
        <v>8</v>
      </c>
      <c r="F41" s="69" t="s">
        <v>380</v>
      </c>
      <c r="G41" s="173"/>
      <c r="H41" s="143">
        <v>42767</v>
      </c>
      <c r="I41" s="80">
        <f t="shared" si="6"/>
        <v>43371</v>
      </c>
      <c r="J41" s="145">
        <v>605</v>
      </c>
      <c r="K41" s="146">
        <v>0</v>
      </c>
      <c r="L41" s="83">
        <f t="shared" si="13"/>
        <v>86.6</v>
      </c>
      <c r="M41" s="84">
        <f t="shared" si="14"/>
        <v>433</v>
      </c>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179"/>
      <c r="BH41" s="73"/>
      <c r="BI41" s="73"/>
      <c r="BJ41" s="107" t="s">
        <v>29</v>
      </c>
      <c r="BK41" s="360" t="s">
        <v>14</v>
      </c>
      <c r="BL41" s="361"/>
      <c r="BM41" s="361"/>
      <c r="BN41" s="361"/>
      <c r="BO41" s="361"/>
      <c r="BP41" s="362"/>
      <c r="BQ41" s="352" t="s">
        <v>9</v>
      </c>
      <c r="BR41" s="353"/>
      <c r="BS41" s="353"/>
      <c r="BT41" s="353"/>
      <c r="BU41" s="353"/>
      <c r="BV41" s="354"/>
      <c r="BW41" s="357" t="s">
        <v>17</v>
      </c>
      <c r="BX41" s="358"/>
      <c r="BY41" s="359"/>
      <c r="BZ41" s="355" t="s">
        <v>88</v>
      </c>
      <c r="CA41" s="355"/>
      <c r="CB41" s="355"/>
      <c r="CC41" s="355"/>
      <c r="CD41" s="355"/>
      <c r="CE41" s="85" t="s">
        <v>87</v>
      </c>
      <c r="CF41" s="73"/>
      <c r="CG41" s="73"/>
      <c r="CH41" s="73"/>
      <c r="CI41" s="73"/>
      <c r="CJ41" s="73"/>
      <c r="CK41" s="73"/>
      <c r="CL41" s="73"/>
      <c r="CM41" s="73"/>
      <c r="CN41" s="73"/>
      <c r="CO41" s="73"/>
      <c r="CP41" s="73"/>
      <c r="CQ41" s="73"/>
      <c r="CR41" s="73"/>
      <c r="CS41" s="73"/>
      <c r="CT41" s="73"/>
      <c r="CU41" s="73"/>
      <c r="CV41" s="73"/>
      <c r="CW41" s="73"/>
      <c r="CX41" s="73"/>
      <c r="CY41" s="73"/>
      <c r="CZ41" s="73"/>
      <c r="DA41" s="73"/>
      <c r="DB41" s="73"/>
      <c r="DC41" s="73"/>
      <c r="DD41" s="73"/>
      <c r="DE41" s="73"/>
      <c r="DF41" s="73"/>
      <c r="DG41" s="73"/>
      <c r="DH41" s="73"/>
      <c r="DI41" s="73"/>
      <c r="DJ41" s="73"/>
      <c r="DK41" s="73"/>
      <c r="DL41" s="73"/>
      <c r="DM41" s="73"/>
      <c r="DN41" s="73"/>
      <c r="DO41" s="73"/>
      <c r="DP41" s="73"/>
      <c r="DQ41" s="73"/>
      <c r="DR41" s="73"/>
      <c r="DS41" s="73"/>
      <c r="DT41" s="73"/>
      <c r="DU41" s="73"/>
      <c r="DV41" s="73"/>
      <c r="DW41" s="73"/>
      <c r="DX41" s="73"/>
      <c r="DY41" s="73"/>
      <c r="DZ41" s="73"/>
      <c r="EA41" s="73"/>
      <c r="EB41" s="73"/>
      <c r="EC41" s="73"/>
      <c r="ED41" s="73"/>
      <c r="EE41" s="73"/>
      <c r="EF41" s="73"/>
      <c r="EG41" s="73"/>
      <c r="EH41" s="73"/>
      <c r="EI41" s="73"/>
      <c r="EJ41" s="73"/>
      <c r="EK41" s="73"/>
      <c r="EL41" s="73"/>
      <c r="EM41" s="73"/>
      <c r="EN41" s="73"/>
      <c r="EO41" s="73"/>
      <c r="EP41" s="18"/>
      <c r="EQ41" s="18"/>
      <c r="ER41" s="18"/>
      <c r="ES41" s="18"/>
      <c r="ET41" s="18"/>
      <c r="EU41" s="18"/>
      <c r="EV41" s="18"/>
      <c r="EW41" s="18"/>
      <c r="EX41" s="18"/>
      <c r="EY41" s="18"/>
      <c r="EZ41" s="18"/>
      <c r="FA41" s="18"/>
    </row>
    <row r="42" spans="1:157" s="15" customFormat="1" hidden="1" outlineLevel="2">
      <c r="A42" s="74" t="str">
        <f t="shared" ca="1" si="12"/>
        <v>1.4.10</v>
      </c>
      <c r="B42" s="75" t="s">
        <v>115</v>
      </c>
      <c r="C42" s="70"/>
      <c r="D42" s="70"/>
      <c r="E42" s="63" t="s">
        <v>8</v>
      </c>
      <c r="F42" s="69" t="s">
        <v>380</v>
      </c>
      <c r="G42" s="173"/>
      <c r="H42" s="143">
        <v>42828</v>
      </c>
      <c r="I42" s="80">
        <f t="shared" si="6"/>
        <v>43434</v>
      </c>
      <c r="J42" s="145">
        <v>607</v>
      </c>
      <c r="K42" s="146">
        <v>0</v>
      </c>
      <c r="L42" s="83">
        <f t="shared" si="13"/>
        <v>87</v>
      </c>
      <c r="M42" s="84">
        <f t="shared" si="14"/>
        <v>435</v>
      </c>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179"/>
      <c r="BH42" s="73"/>
      <c r="BI42" s="73"/>
      <c r="BJ42" s="107" t="s">
        <v>29</v>
      </c>
      <c r="BK42" s="73"/>
      <c r="BL42" s="73"/>
      <c r="BM42" s="360" t="s">
        <v>14</v>
      </c>
      <c r="BN42" s="361"/>
      <c r="BO42" s="361"/>
      <c r="BP42" s="361"/>
      <c r="BQ42" s="361"/>
      <c r="BR42" s="362"/>
      <c r="BS42" s="352" t="s">
        <v>9</v>
      </c>
      <c r="BT42" s="353"/>
      <c r="BU42" s="353"/>
      <c r="BV42" s="353"/>
      <c r="BW42" s="353"/>
      <c r="BX42" s="354"/>
      <c r="BY42" s="357" t="s">
        <v>17</v>
      </c>
      <c r="BZ42" s="358"/>
      <c r="CA42" s="359"/>
      <c r="CB42" s="355" t="s">
        <v>88</v>
      </c>
      <c r="CC42" s="355"/>
      <c r="CD42" s="355"/>
      <c r="CE42" s="355"/>
      <c r="CF42" s="355"/>
      <c r="CG42" s="85" t="s">
        <v>87</v>
      </c>
      <c r="CH42" s="73"/>
      <c r="CI42" s="73"/>
      <c r="CJ42" s="73"/>
      <c r="CK42" s="73"/>
      <c r="CL42" s="73"/>
      <c r="CM42" s="73"/>
      <c r="CN42" s="73"/>
      <c r="CO42" s="73"/>
      <c r="CP42" s="73"/>
      <c r="CQ42" s="73"/>
      <c r="CR42" s="73"/>
      <c r="CS42" s="73"/>
      <c r="CT42" s="73"/>
      <c r="CU42" s="73"/>
      <c r="CV42" s="73"/>
      <c r="CW42" s="73"/>
      <c r="CX42" s="73"/>
      <c r="CY42" s="73"/>
      <c r="CZ42" s="73"/>
      <c r="DA42" s="73"/>
      <c r="DB42" s="73"/>
      <c r="DC42" s="73"/>
      <c r="DD42" s="73"/>
      <c r="DE42" s="73"/>
      <c r="DF42" s="73"/>
      <c r="DG42" s="73"/>
      <c r="DH42" s="73"/>
      <c r="DI42" s="73"/>
      <c r="DJ42" s="73"/>
      <c r="DK42" s="73"/>
      <c r="DL42" s="73"/>
      <c r="DM42" s="73"/>
      <c r="DN42" s="73"/>
      <c r="DO42" s="73"/>
      <c r="DP42" s="73"/>
      <c r="DQ42" s="73"/>
      <c r="DR42" s="73"/>
      <c r="DS42" s="73"/>
      <c r="DT42" s="73"/>
      <c r="DU42" s="73"/>
      <c r="DV42" s="73"/>
      <c r="DW42" s="73"/>
      <c r="DX42" s="73"/>
      <c r="DY42" s="73"/>
      <c r="DZ42" s="73"/>
      <c r="EA42" s="73"/>
      <c r="EB42" s="73"/>
      <c r="EC42" s="73"/>
      <c r="ED42" s="73"/>
      <c r="EE42" s="73"/>
      <c r="EF42" s="73"/>
      <c r="EG42" s="73"/>
      <c r="EH42" s="73"/>
      <c r="EI42" s="73"/>
      <c r="EJ42" s="73"/>
      <c r="EK42" s="73"/>
      <c r="EL42" s="73"/>
      <c r="EM42" s="73"/>
      <c r="EN42" s="73"/>
      <c r="EO42" s="73"/>
      <c r="EP42" s="18"/>
      <c r="EQ42" s="18"/>
      <c r="ER42" s="18"/>
      <c r="ES42" s="18"/>
      <c r="ET42" s="18"/>
      <c r="EU42" s="18"/>
      <c r="EV42" s="18"/>
      <c r="EW42" s="18"/>
      <c r="EX42" s="18"/>
      <c r="EY42" s="18"/>
      <c r="EZ42" s="18"/>
      <c r="FA42" s="18"/>
    </row>
    <row r="43" spans="1:157" s="15" customFormat="1" ht="26.25" hidden="1" customHeight="1" outlineLevel="2">
      <c r="A43" s="74" t="str">
        <f t="shared" ca="1" si="12"/>
        <v>1.4.11</v>
      </c>
      <c r="B43" s="75" t="s">
        <v>116</v>
      </c>
      <c r="C43" s="70"/>
      <c r="D43" s="70"/>
      <c r="E43" s="63" t="s">
        <v>8</v>
      </c>
      <c r="F43" s="69" t="s">
        <v>380</v>
      </c>
      <c r="G43" s="173"/>
      <c r="H43" s="143">
        <v>42828</v>
      </c>
      <c r="I43" s="80">
        <f t="shared" si="6"/>
        <v>43434</v>
      </c>
      <c r="J43" s="145">
        <v>607</v>
      </c>
      <c r="K43" s="146">
        <v>0</v>
      </c>
      <c r="L43" s="83">
        <f t="shared" si="13"/>
        <v>87</v>
      </c>
      <c r="M43" s="84">
        <f t="shared" si="14"/>
        <v>435</v>
      </c>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179"/>
      <c r="BH43" s="73"/>
      <c r="BI43" s="73"/>
      <c r="BJ43" s="107" t="s">
        <v>29</v>
      </c>
      <c r="BK43" s="73"/>
      <c r="BL43" s="73"/>
      <c r="BM43" s="360" t="s">
        <v>14</v>
      </c>
      <c r="BN43" s="361"/>
      <c r="BO43" s="361"/>
      <c r="BP43" s="361"/>
      <c r="BQ43" s="361"/>
      <c r="BR43" s="362"/>
      <c r="BS43" s="352" t="s">
        <v>9</v>
      </c>
      <c r="BT43" s="353"/>
      <c r="BU43" s="353"/>
      <c r="BV43" s="353"/>
      <c r="BW43" s="353"/>
      <c r="BX43" s="354"/>
      <c r="BY43" s="357" t="s">
        <v>17</v>
      </c>
      <c r="BZ43" s="358"/>
      <c r="CA43" s="359"/>
      <c r="CB43" s="355" t="s">
        <v>88</v>
      </c>
      <c r="CC43" s="355"/>
      <c r="CD43" s="355"/>
      <c r="CE43" s="355"/>
      <c r="CF43" s="355"/>
      <c r="CG43" s="85" t="s">
        <v>87</v>
      </c>
      <c r="CH43" s="73"/>
      <c r="CI43" s="73"/>
      <c r="CJ43" s="73"/>
      <c r="CK43" s="73"/>
      <c r="CL43" s="73"/>
      <c r="CM43" s="73"/>
      <c r="CN43" s="73"/>
      <c r="CO43" s="73"/>
      <c r="CP43" s="73"/>
      <c r="CQ43" s="73"/>
      <c r="CR43" s="73"/>
      <c r="CS43" s="73"/>
      <c r="CT43" s="73"/>
      <c r="CU43" s="73"/>
      <c r="CV43" s="73"/>
      <c r="CW43" s="73"/>
      <c r="CX43" s="73"/>
      <c r="CY43" s="73"/>
      <c r="CZ43" s="73"/>
      <c r="DA43" s="73"/>
      <c r="DB43" s="73"/>
      <c r="DC43" s="73"/>
      <c r="DD43" s="73"/>
      <c r="DE43" s="73"/>
      <c r="DF43" s="73"/>
      <c r="DG43" s="73"/>
      <c r="DH43" s="73"/>
      <c r="DI43" s="73"/>
      <c r="DJ43" s="73"/>
      <c r="DK43" s="73"/>
      <c r="DL43" s="73"/>
      <c r="DM43" s="73"/>
      <c r="DN43" s="73"/>
      <c r="DO43" s="73"/>
      <c r="DP43" s="73"/>
      <c r="DQ43" s="73"/>
      <c r="DR43" s="73"/>
      <c r="DS43" s="73"/>
      <c r="DT43" s="73"/>
      <c r="DU43" s="73"/>
      <c r="DV43" s="73"/>
      <c r="DW43" s="73"/>
      <c r="DX43" s="73"/>
      <c r="DY43" s="73"/>
      <c r="DZ43" s="73"/>
      <c r="EA43" s="73"/>
      <c r="EB43" s="73"/>
      <c r="EC43" s="73"/>
      <c r="ED43" s="73"/>
      <c r="EE43" s="73"/>
      <c r="EF43" s="73"/>
      <c r="EG43" s="73"/>
      <c r="EH43" s="73"/>
      <c r="EI43" s="73"/>
      <c r="EJ43" s="73"/>
      <c r="EK43" s="73"/>
      <c r="EL43" s="73"/>
      <c r="EM43" s="73"/>
      <c r="EN43" s="73"/>
      <c r="EO43" s="73"/>
      <c r="EP43" s="18"/>
      <c r="EQ43" s="18"/>
      <c r="ER43" s="18"/>
      <c r="ES43" s="18"/>
      <c r="ET43" s="18"/>
      <c r="EU43" s="18"/>
      <c r="EV43" s="18"/>
      <c r="EW43" s="18"/>
      <c r="EX43" s="18"/>
      <c r="EY43" s="18"/>
      <c r="EZ43" s="18"/>
      <c r="FA43" s="18"/>
    </row>
    <row r="44" spans="1:157" s="15" customFormat="1" hidden="1" outlineLevel="2">
      <c r="A44" s="74" t="str">
        <f t="shared" ca="1" si="12"/>
        <v>1.4.12</v>
      </c>
      <c r="B44" s="75" t="s">
        <v>117</v>
      </c>
      <c r="C44" s="70"/>
      <c r="D44" s="70"/>
      <c r="E44" s="63" t="s">
        <v>8</v>
      </c>
      <c r="F44" s="69" t="s">
        <v>380</v>
      </c>
      <c r="G44" s="173"/>
      <c r="H44" s="143">
        <v>42828</v>
      </c>
      <c r="I44" s="80">
        <f t="shared" si="6"/>
        <v>43434</v>
      </c>
      <c r="J44" s="145">
        <v>607</v>
      </c>
      <c r="K44" s="146">
        <v>0</v>
      </c>
      <c r="L44" s="83">
        <f t="shared" si="13"/>
        <v>87</v>
      </c>
      <c r="M44" s="84">
        <f t="shared" si="14"/>
        <v>435</v>
      </c>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179"/>
      <c r="BH44" s="73"/>
      <c r="BI44" s="73"/>
      <c r="BJ44" s="107" t="s">
        <v>29</v>
      </c>
      <c r="BK44" s="73"/>
      <c r="BL44" s="73"/>
      <c r="BM44" s="360" t="s">
        <v>14</v>
      </c>
      <c r="BN44" s="361"/>
      <c r="BO44" s="361"/>
      <c r="BP44" s="361"/>
      <c r="BQ44" s="361"/>
      <c r="BR44" s="362"/>
      <c r="BS44" s="352" t="s">
        <v>9</v>
      </c>
      <c r="BT44" s="353"/>
      <c r="BU44" s="353"/>
      <c r="BV44" s="353"/>
      <c r="BW44" s="353"/>
      <c r="BX44" s="354"/>
      <c r="BY44" s="357" t="s">
        <v>17</v>
      </c>
      <c r="BZ44" s="358"/>
      <c r="CA44" s="359"/>
      <c r="CB44" s="355" t="s">
        <v>88</v>
      </c>
      <c r="CC44" s="355"/>
      <c r="CD44" s="355"/>
      <c r="CE44" s="355"/>
      <c r="CF44" s="355"/>
      <c r="CG44" s="85" t="s">
        <v>87</v>
      </c>
      <c r="CH44" s="73"/>
      <c r="CI44" s="73"/>
      <c r="CJ44" s="73"/>
      <c r="CK44" s="73"/>
      <c r="CL44" s="73"/>
      <c r="CM44" s="73"/>
      <c r="CN44" s="73"/>
      <c r="CO44" s="73"/>
      <c r="CP44" s="73"/>
      <c r="CQ44" s="73"/>
      <c r="CR44" s="73"/>
      <c r="CS44" s="73"/>
      <c r="CT44" s="73"/>
      <c r="CU44" s="73"/>
      <c r="CV44" s="73"/>
      <c r="CW44" s="73"/>
      <c r="CX44" s="73"/>
      <c r="CY44" s="73"/>
      <c r="CZ44" s="73"/>
      <c r="DA44" s="73"/>
      <c r="DB44" s="73"/>
      <c r="DC44" s="73"/>
      <c r="DD44" s="73"/>
      <c r="DE44" s="73"/>
      <c r="DF44" s="73"/>
      <c r="DG44" s="73"/>
      <c r="DH44" s="73"/>
      <c r="DI44" s="73"/>
      <c r="DJ44" s="73"/>
      <c r="DK44" s="73"/>
      <c r="DL44" s="73"/>
      <c r="DM44" s="73"/>
      <c r="DN44" s="73"/>
      <c r="DO44" s="73"/>
      <c r="DP44" s="73"/>
      <c r="DQ44" s="73"/>
      <c r="DR44" s="73"/>
      <c r="DS44" s="73"/>
      <c r="DT44" s="73"/>
      <c r="DU44" s="73"/>
      <c r="DV44" s="73"/>
      <c r="DW44" s="73"/>
      <c r="DX44" s="73"/>
      <c r="DY44" s="73"/>
      <c r="DZ44" s="73"/>
      <c r="EA44" s="73"/>
      <c r="EB44" s="73"/>
      <c r="EC44" s="73"/>
      <c r="ED44" s="73"/>
      <c r="EE44" s="73"/>
      <c r="EF44" s="73"/>
      <c r="EG44" s="73"/>
      <c r="EH44" s="73"/>
      <c r="EI44" s="73"/>
      <c r="EJ44" s="73"/>
      <c r="EK44" s="73"/>
      <c r="EL44" s="73"/>
      <c r="EM44" s="73"/>
      <c r="EN44" s="73"/>
      <c r="EO44" s="73"/>
      <c r="EP44" s="18"/>
      <c r="EQ44" s="18"/>
      <c r="ER44" s="18"/>
      <c r="ES44" s="18"/>
      <c r="ET44" s="18"/>
      <c r="EU44" s="18"/>
      <c r="EV44" s="18"/>
      <c r="EW44" s="18"/>
      <c r="EX44" s="18"/>
      <c r="EY44" s="18"/>
      <c r="EZ44" s="18"/>
      <c r="FA44" s="18"/>
    </row>
    <row r="45" spans="1:157" s="15" customFormat="1" ht="24" hidden="1" outlineLevel="2">
      <c r="A45" s="74" t="str">
        <f t="shared" ca="1" si="12"/>
        <v>1.4.13</v>
      </c>
      <c r="B45" s="75" t="s">
        <v>118</v>
      </c>
      <c r="C45" s="70"/>
      <c r="D45" s="70"/>
      <c r="E45" s="63" t="s">
        <v>8</v>
      </c>
      <c r="F45" s="69" t="s">
        <v>380</v>
      </c>
      <c r="G45" s="173"/>
      <c r="H45" s="143">
        <v>42828</v>
      </c>
      <c r="I45" s="80">
        <f t="shared" si="6"/>
        <v>43434</v>
      </c>
      <c r="J45" s="145">
        <v>607</v>
      </c>
      <c r="K45" s="146">
        <v>0</v>
      </c>
      <c r="L45" s="83">
        <f t="shared" si="13"/>
        <v>87</v>
      </c>
      <c r="M45" s="84">
        <f t="shared" si="14"/>
        <v>435</v>
      </c>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179"/>
      <c r="BH45" s="73"/>
      <c r="BI45" s="73"/>
      <c r="BJ45" s="107" t="s">
        <v>29</v>
      </c>
      <c r="BK45" s="73"/>
      <c r="BL45" s="73"/>
      <c r="BM45" s="360" t="s">
        <v>14</v>
      </c>
      <c r="BN45" s="361"/>
      <c r="BO45" s="361"/>
      <c r="BP45" s="361"/>
      <c r="BQ45" s="361"/>
      <c r="BR45" s="362"/>
      <c r="BS45" s="352" t="s">
        <v>9</v>
      </c>
      <c r="BT45" s="353"/>
      <c r="BU45" s="353"/>
      <c r="BV45" s="353"/>
      <c r="BW45" s="353"/>
      <c r="BX45" s="354"/>
      <c r="BY45" s="357" t="s">
        <v>17</v>
      </c>
      <c r="BZ45" s="358"/>
      <c r="CA45" s="359"/>
      <c r="CB45" s="355" t="s">
        <v>88</v>
      </c>
      <c r="CC45" s="355"/>
      <c r="CD45" s="355"/>
      <c r="CE45" s="355"/>
      <c r="CF45" s="355"/>
      <c r="CG45" s="85" t="s">
        <v>87</v>
      </c>
      <c r="CH45" s="73"/>
      <c r="CI45" s="73"/>
      <c r="CJ45" s="73"/>
      <c r="CK45" s="73"/>
      <c r="CL45" s="73"/>
      <c r="CM45" s="73"/>
      <c r="CN45" s="73"/>
      <c r="CO45" s="73"/>
      <c r="CP45" s="73"/>
      <c r="CQ45" s="73"/>
      <c r="CR45" s="73"/>
      <c r="CS45" s="73"/>
      <c r="CT45" s="73"/>
      <c r="CU45" s="73"/>
      <c r="CV45" s="73"/>
      <c r="CW45" s="73"/>
      <c r="CX45" s="73"/>
      <c r="CY45" s="73"/>
      <c r="CZ45" s="73"/>
      <c r="DA45" s="73"/>
      <c r="DB45" s="73"/>
      <c r="DC45" s="73"/>
      <c r="DD45" s="73"/>
      <c r="DE45" s="73"/>
      <c r="DF45" s="73"/>
      <c r="DG45" s="73"/>
      <c r="DH45" s="73"/>
      <c r="DI45" s="73"/>
      <c r="DJ45" s="73"/>
      <c r="DK45" s="73"/>
      <c r="DL45" s="73"/>
      <c r="DM45" s="73"/>
      <c r="DN45" s="73"/>
      <c r="DO45" s="73"/>
      <c r="DP45" s="73"/>
      <c r="DQ45" s="73"/>
      <c r="DR45" s="73"/>
      <c r="DS45" s="73"/>
      <c r="DT45" s="73"/>
      <c r="DU45" s="73"/>
      <c r="DV45" s="73"/>
      <c r="DW45" s="73"/>
      <c r="DX45" s="73"/>
      <c r="DY45" s="73"/>
      <c r="DZ45" s="73"/>
      <c r="EA45" s="73"/>
      <c r="EB45" s="73"/>
      <c r="EC45" s="73"/>
      <c r="ED45" s="73"/>
      <c r="EE45" s="73"/>
      <c r="EF45" s="73"/>
      <c r="EG45" s="73"/>
      <c r="EH45" s="73"/>
      <c r="EI45" s="73"/>
      <c r="EJ45" s="73"/>
      <c r="EK45" s="73"/>
      <c r="EL45" s="73"/>
      <c r="EM45" s="73"/>
      <c r="EN45" s="73"/>
      <c r="EO45" s="73"/>
      <c r="EP45" s="18"/>
      <c r="EQ45" s="18"/>
      <c r="ER45" s="18"/>
      <c r="ES45" s="18"/>
      <c r="ET45" s="18"/>
      <c r="EU45" s="18"/>
      <c r="EV45" s="18"/>
      <c r="EW45" s="18"/>
      <c r="EX45" s="18"/>
      <c r="EY45" s="18"/>
      <c r="EZ45" s="18"/>
      <c r="FA45" s="18"/>
    </row>
    <row r="46" spans="1:157" s="15" customFormat="1" hidden="1" outlineLevel="2">
      <c r="A46" s="74" t="str">
        <f t="shared" ca="1" si="12"/>
        <v>1.4.14</v>
      </c>
      <c r="B46" s="75" t="s">
        <v>79</v>
      </c>
      <c r="C46" s="70"/>
      <c r="D46" s="70"/>
      <c r="E46" s="63" t="s">
        <v>82</v>
      </c>
      <c r="F46" s="69" t="s">
        <v>380</v>
      </c>
      <c r="G46" s="173"/>
      <c r="H46" s="143">
        <v>42767</v>
      </c>
      <c r="I46" s="80">
        <f>IF(J46=0,H46,H46+J46-1)</f>
        <v>43371</v>
      </c>
      <c r="J46" s="145">
        <v>605</v>
      </c>
      <c r="K46" s="146">
        <v>0</v>
      </c>
      <c r="L46" s="83">
        <f t="shared" si="13"/>
        <v>86.6</v>
      </c>
      <c r="M46" s="84">
        <f t="shared" si="14"/>
        <v>433</v>
      </c>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179"/>
      <c r="BH46" s="73"/>
      <c r="BI46" s="73"/>
      <c r="BJ46" s="107" t="s">
        <v>29</v>
      </c>
      <c r="BK46" s="363" t="s">
        <v>74</v>
      </c>
      <c r="BL46" s="364"/>
      <c r="BM46" s="364"/>
      <c r="BN46" s="364"/>
      <c r="BO46" s="364"/>
      <c r="BP46" s="364"/>
      <c r="BQ46" s="364"/>
      <c r="BR46" s="364"/>
      <c r="BS46" s="364"/>
      <c r="BT46" s="364"/>
      <c r="BU46" s="364"/>
      <c r="BV46" s="364"/>
      <c r="BW46" s="364"/>
      <c r="BX46" s="365"/>
      <c r="BY46" s="349" t="s">
        <v>73</v>
      </c>
      <c r="BZ46" s="350"/>
      <c r="CA46" s="350"/>
      <c r="CB46" s="350"/>
      <c r="CC46" s="350"/>
      <c r="CD46" s="351"/>
      <c r="CE46" s="73"/>
      <c r="CF46" s="73"/>
      <c r="CG46" s="73"/>
      <c r="CH46" s="73"/>
      <c r="CI46" s="73"/>
      <c r="CJ46" s="73"/>
      <c r="CK46" s="73"/>
      <c r="CL46" s="73"/>
      <c r="CM46" s="73"/>
      <c r="CN46" s="73"/>
      <c r="CO46" s="73"/>
      <c r="CP46" s="73"/>
      <c r="CQ46" s="73"/>
      <c r="CR46" s="73"/>
      <c r="CS46" s="73"/>
      <c r="CT46" s="73"/>
      <c r="CU46" s="73"/>
      <c r="CV46" s="73"/>
      <c r="CW46" s="73"/>
      <c r="CX46" s="73"/>
      <c r="CY46" s="73"/>
      <c r="CZ46" s="73"/>
      <c r="DA46" s="73"/>
      <c r="DB46" s="73"/>
      <c r="DC46" s="73"/>
      <c r="DD46" s="73"/>
      <c r="DE46" s="73"/>
      <c r="DF46" s="73"/>
      <c r="DG46" s="73"/>
      <c r="DH46" s="73"/>
      <c r="DI46" s="73"/>
      <c r="DJ46" s="73"/>
      <c r="DK46" s="73"/>
      <c r="DL46" s="73"/>
      <c r="DM46" s="73"/>
      <c r="DN46" s="73"/>
      <c r="DO46" s="73"/>
      <c r="DP46" s="73"/>
      <c r="DQ46" s="73"/>
      <c r="DR46" s="73"/>
      <c r="DS46" s="73"/>
      <c r="DT46" s="73"/>
      <c r="DU46" s="73"/>
      <c r="DV46" s="73"/>
      <c r="DW46" s="73"/>
      <c r="DX46" s="73"/>
      <c r="DY46" s="73"/>
      <c r="DZ46" s="73"/>
      <c r="EA46" s="73"/>
      <c r="EB46" s="73"/>
      <c r="EC46" s="73"/>
      <c r="ED46" s="73"/>
      <c r="EE46" s="73"/>
      <c r="EF46" s="73"/>
      <c r="EG46" s="73"/>
      <c r="EH46" s="73"/>
      <c r="EI46" s="73"/>
      <c r="EJ46" s="73"/>
      <c r="EK46" s="73"/>
      <c r="EL46" s="73"/>
      <c r="EM46" s="73"/>
      <c r="EN46" s="73"/>
      <c r="EO46" s="73"/>
      <c r="EP46" s="18"/>
      <c r="EQ46" s="18"/>
      <c r="ER46" s="18"/>
      <c r="ES46" s="18"/>
      <c r="ET46" s="18"/>
      <c r="EU46" s="18"/>
      <c r="EV46" s="18"/>
      <c r="EW46" s="18"/>
      <c r="EX46" s="18"/>
      <c r="EY46" s="18"/>
      <c r="EZ46" s="18"/>
      <c r="FA46" s="18"/>
    </row>
    <row r="47" spans="1:157" ht="29.25" hidden="1" customHeight="1" outlineLevel="1" collapsed="1">
      <c r="A47" s="64" t="str">
        <f ca="1">IF(ISERROR(VALUE(SUBSTITUTE(OFFSET(A47,-1,0,1,1),".",""))),"0.1",IF(ISERROR(FIND("`",SUBSTITUTE(OFFSET(A47,-1,0,1,1),".","`",1))),OFFSET(A47,-1,0,1,1)&amp;".1",LEFT(OFFSET(A47,-1,0,1,1),FIND("`",SUBSTITUTE(OFFSET(A47,-1,0,1,1),".","`",1)))&amp;IF(ISERROR(FIND("`",SUBSTITUTE(OFFSET(A47,-1,0,1,1),".","`",2))),VALUE(RIGHT(OFFSET(A47,-1,0,1,1),LEN(OFFSET(A47,-1,0,1,1))-FIND("`",SUBSTITUTE(OFFSET(A47,-1,0,1,1),".","`",1))))+1,VALUE(MID(OFFSET(A47,-1,0,1,1),FIND("`",SUBSTITUTE(OFFSET(A47,-1,0,1,1),".","`",1))+1,(FIND("`",SUBSTITUTE(OFFSET(A47,-1,0,1,1),".","`",2))-FIND("`",SUBSTITUTE(OFFSET(A47,-1,0,1,1),".","`",1))-1)))+1)))</f>
        <v>1.5</v>
      </c>
      <c r="B47" s="65" t="s">
        <v>24</v>
      </c>
      <c r="C47" s="59" t="s">
        <v>11</v>
      </c>
      <c r="D47" s="66"/>
      <c r="E47" s="67" t="s">
        <v>8</v>
      </c>
      <c r="F47" s="68"/>
      <c r="G47" s="172"/>
      <c r="H47" s="187">
        <f>MIN(H48:H52)</f>
        <v>42522</v>
      </c>
      <c r="I47" s="142">
        <f>MAX(I48:I52)</f>
        <v>43465</v>
      </c>
      <c r="J47" s="188"/>
      <c r="K47" s="189">
        <f>AVERAGE(K48:K52)</f>
        <v>0</v>
      </c>
      <c r="L47" s="135"/>
      <c r="M47" s="136"/>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80"/>
      <c r="BH47" s="141"/>
      <c r="BI47" s="141"/>
      <c r="BJ47" s="393">
        <f>K47</f>
        <v>0</v>
      </c>
      <c r="BK47" s="394"/>
      <c r="BL47" s="394"/>
      <c r="BM47" s="394"/>
      <c r="BN47" s="394"/>
      <c r="BO47" s="394"/>
      <c r="BP47" s="394"/>
      <c r="BQ47" s="394"/>
      <c r="BR47" s="394"/>
      <c r="BS47" s="394"/>
      <c r="BT47" s="394"/>
      <c r="BU47" s="394"/>
      <c r="BV47" s="394"/>
      <c r="BW47" s="394"/>
      <c r="BX47" s="394"/>
      <c r="BY47" s="394"/>
      <c r="BZ47" s="394"/>
      <c r="CA47" s="394"/>
      <c r="CB47" s="394"/>
      <c r="CC47" s="394"/>
      <c r="CD47" s="394"/>
      <c r="CE47" s="394"/>
      <c r="CF47" s="394"/>
      <c r="CG47" s="395"/>
      <c r="CH47" s="141"/>
      <c r="CI47" s="141"/>
      <c r="CJ47" s="141"/>
      <c r="CK47" s="141"/>
      <c r="CL47" s="141"/>
      <c r="CM47" s="141"/>
      <c r="CN47" s="141"/>
      <c r="CO47" s="141"/>
      <c r="CP47" s="141"/>
      <c r="CQ47" s="141"/>
      <c r="CR47" s="141"/>
      <c r="CS47" s="141"/>
      <c r="CT47" s="141"/>
      <c r="CU47" s="141"/>
      <c r="CV47" s="141"/>
      <c r="CW47" s="141"/>
      <c r="CX47" s="141"/>
      <c r="CY47" s="141"/>
      <c r="CZ47" s="141"/>
      <c r="DA47" s="141"/>
      <c r="DB47" s="141"/>
      <c r="DC47" s="141"/>
      <c r="DD47" s="141"/>
      <c r="DE47" s="141"/>
      <c r="DF47" s="141"/>
      <c r="DG47" s="141"/>
      <c r="DH47" s="141"/>
      <c r="DI47" s="141"/>
      <c r="DJ47" s="141"/>
      <c r="DK47" s="141"/>
      <c r="DL47" s="141"/>
      <c r="DM47" s="141"/>
      <c r="DN47" s="141"/>
      <c r="DO47" s="141"/>
      <c r="DP47" s="141"/>
      <c r="DQ47" s="141"/>
      <c r="DR47" s="141"/>
      <c r="DS47" s="141"/>
      <c r="DT47" s="141"/>
      <c r="DU47" s="141"/>
      <c r="DV47" s="141"/>
      <c r="DW47" s="141"/>
      <c r="DX47" s="141"/>
      <c r="DY47" s="141"/>
      <c r="DZ47" s="141"/>
      <c r="EA47" s="141"/>
      <c r="EB47" s="141"/>
      <c r="EC47" s="141"/>
      <c r="ED47" s="141"/>
      <c r="EE47" s="141"/>
      <c r="EF47" s="141"/>
      <c r="EG47" s="141"/>
      <c r="EH47" s="141"/>
      <c r="EI47" s="141"/>
      <c r="EJ47" s="141"/>
      <c r="EK47" s="141"/>
      <c r="EL47" s="141"/>
      <c r="EM47" s="141"/>
      <c r="EN47" s="141"/>
      <c r="EO47" s="141"/>
      <c r="EP47" s="17"/>
      <c r="EQ47" s="17"/>
      <c r="ER47" s="17"/>
      <c r="ES47" s="17"/>
      <c r="ET47" s="17"/>
      <c r="EU47" s="17"/>
      <c r="EV47" s="17"/>
      <c r="EW47" s="17"/>
      <c r="EX47" s="17"/>
      <c r="EY47" s="17"/>
      <c r="EZ47" s="17"/>
      <c r="FA47" s="17"/>
    </row>
    <row r="48" spans="1:157" s="15" customFormat="1" hidden="1" outlineLevel="2">
      <c r="A48" s="74" t="str">
        <f t="shared" ref="A48:A52" ca="1" si="15">IF(ISERROR(VALUE(SUBSTITUTE(OFFSET(A48,-1,0,1,1),".",""))),"0.0.1",IF(ISERROR(FIND("`",SUBSTITUTE(OFFSET(A48,-1,0,1,1),".","`",2))),OFFSET(A48,-1,0,1,1)&amp;".1",LEFT(OFFSET(A48,-1,0,1,1),FIND("`",SUBSTITUTE(OFFSET(A48,-1,0,1,1),".","`",2)))&amp;IF(ISERROR(FIND("`",SUBSTITUTE(OFFSET(A48,-1,0,1,1),".","`",3))),VALUE(RIGHT(OFFSET(A48,-1,0,1,1),LEN(OFFSET(A48,-1,0,1,1))-FIND("`",SUBSTITUTE(OFFSET(A48,-1,0,1,1),".","`",2))))+1,VALUE(MID(OFFSET(A48,-1,0,1,1),FIND("`",SUBSTITUTE(OFFSET(A48,-1,0,1,1),".","`",2))+1,(FIND("`",SUBSTITUTE(OFFSET(A48,-1,0,1,1),".","`",3))-FIND("`",SUBSTITUTE(OFFSET(A48,-1,0,1,1),".","`",2))-1)))+1)))</f>
        <v>1.5.1</v>
      </c>
      <c r="B48" s="75" t="s">
        <v>27</v>
      </c>
      <c r="C48" s="76"/>
      <c r="D48" s="76"/>
      <c r="E48" s="77" t="s">
        <v>8</v>
      </c>
      <c r="F48" s="78" t="s">
        <v>380</v>
      </c>
      <c r="G48" s="175"/>
      <c r="H48" s="79">
        <v>42737</v>
      </c>
      <c r="I48" s="80">
        <f>IF(J48=0,H48,H48+J48-1)</f>
        <v>43343</v>
      </c>
      <c r="J48" s="81">
        <v>607</v>
      </c>
      <c r="K48" s="82">
        <v>0</v>
      </c>
      <c r="L48" s="83">
        <f>M48/5</f>
        <v>87</v>
      </c>
      <c r="M48" s="84">
        <f>IF(OR(I48=0,H48=0),0,NETWORKDAYS(H48,I48))</f>
        <v>435</v>
      </c>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179"/>
      <c r="BH48" s="73"/>
      <c r="BI48" s="73"/>
      <c r="BJ48" s="107" t="s">
        <v>29</v>
      </c>
      <c r="BK48" s="360" t="s">
        <v>14</v>
      </c>
      <c r="BL48" s="361"/>
      <c r="BM48" s="361"/>
      <c r="BN48" s="361"/>
      <c r="BO48" s="361"/>
      <c r="BP48" s="362"/>
      <c r="BQ48" s="352" t="s">
        <v>9</v>
      </c>
      <c r="BR48" s="353"/>
      <c r="BS48" s="353"/>
      <c r="BT48" s="353"/>
      <c r="BU48" s="353"/>
      <c r="BV48" s="354"/>
      <c r="BW48" s="357" t="s">
        <v>17</v>
      </c>
      <c r="BX48" s="358"/>
      <c r="BY48" s="359"/>
      <c r="BZ48" s="355" t="s">
        <v>88</v>
      </c>
      <c r="CA48" s="355"/>
      <c r="CB48" s="355"/>
      <c r="CC48" s="355"/>
      <c r="CD48" s="73"/>
      <c r="CE48" s="73"/>
      <c r="CF48" s="73"/>
      <c r="CG48" s="73"/>
      <c r="CH48" s="73"/>
      <c r="CI48" s="73"/>
      <c r="CJ48" s="73"/>
      <c r="CK48" s="73"/>
      <c r="CL48" s="73"/>
      <c r="CM48" s="73"/>
      <c r="CN48" s="73"/>
      <c r="CO48" s="73"/>
      <c r="CP48" s="73"/>
      <c r="CQ48" s="73"/>
      <c r="CR48" s="73"/>
      <c r="CS48" s="73"/>
      <c r="CT48" s="73"/>
      <c r="CU48" s="73"/>
      <c r="CV48" s="73"/>
      <c r="CW48" s="73"/>
      <c r="CX48" s="73"/>
      <c r="CY48" s="73"/>
      <c r="CZ48" s="73"/>
      <c r="DA48" s="73"/>
      <c r="DB48" s="73"/>
      <c r="DC48" s="73"/>
      <c r="DD48" s="73"/>
      <c r="DE48" s="73"/>
      <c r="DF48" s="73"/>
      <c r="DG48" s="73"/>
      <c r="DH48" s="73"/>
      <c r="DI48" s="73"/>
      <c r="DJ48" s="73"/>
      <c r="DK48" s="73"/>
      <c r="DL48" s="73"/>
      <c r="DM48" s="73"/>
      <c r="DN48" s="73"/>
      <c r="DO48" s="73"/>
      <c r="DP48" s="73"/>
      <c r="DQ48" s="73"/>
      <c r="DR48" s="73"/>
      <c r="DS48" s="73"/>
      <c r="DT48" s="73"/>
      <c r="DU48" s="73"/>
      <c r="DV48" s="73"/>
      <c r="DW48" s="73"/>
      <c r="DX48" s="73"/>
      <c r="DY48" s="73"/>
      <c r="DZ48" s="73"/>
      <c r="EA48" s="73"/>
      <c r="EB48" s="73"/>
      <c r="EC48" s="73"/>
      <c r="ED48" s="73"/>
      <c r="EE48" s="73"/>
      <c r="EF48" s="73"/>
      <c r="EG48" s="73"/>
      <c r="EH48" s="73"/>
      <c r="EI48" s="73"/>
      <c r="EJ48" s="73"/>
      <c r="EK48" s="73"/>
      <c r="EL48" s="73"/>
      <c r="EM48" s="73"/>
      <c r="EN48" s="73"/>
      <c r="EO48" s="73"/>
      <c r="EP48" s="18"/>
      <c r="EQ48" s="18"/>
      <c r="ER48" s="18"/>
      <c r="ES48" s="18"/>
      <c r="ET48" s="18"/>
      <c r="EU48" s="18"/>
      <c r="EV48" s="18"/>
      <c r="EW48" s="18"/>
      <c r="EX48" s="18"/>
      <c r="EY48" s="18"/>
      <c r="EZ48" s="18"/>
      <c r="FA48" s="18"/>
    </row>
    <row r="49" spans="1:157" s="15" customFormat="1" ht="24" hidden="1" outlineLevel="2">
      <c r="A49" s="108" t="str">
        <f t="shared" ca="1" si="15"/>
        <v>1.5.2</v>
      </c>
      <c r="B49" s="109" t="s">
        <v>119</v>
      </c>
      <c r="C49" s="110"/>
      <c r="D49" s="110"/>
      <c r="E49" s="111" t="s">
        <v>8</v>
      </c>
      <c r="F49" s="112" t="s">
        <v>380</v>
      </c>
      <c r="G49" s="177"/>
      <c r="H49" s="113">
        <v>42737</v>
      </c>
      <c r="I49" s="114">
        <f>IF(J49=0,H49,H49+J49-1)</f>
        <v>42838</v>
      </c>
      <c r="J49" s="115">
        <v>102</v>
      </c>
      <c r="K49" s="116">
        <v>0</v>
      </c>
      <c r="L49" s="83">
        <f>M49/5</f>
        <v>14.8</v>
      </c>
      <c r="M49" s="84">
        <f>IF(OR(I49=0,H49=0),0,NETWORKDAYS(H49,I49))</f>
        <v>74</v>
      </c>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179"/>
      <c r="BH49" s="73"/>
      <c r="BI49" s="73"/>
      <c r="BJ49" s="107" t="s">
        <v>29</v>
      </c>
      <c r="BK49" s="397" t="s">
        <v>14</v>
      </c>
      <c r="BL49" s="398"/>
      <c r="BM49" s="118" t="s">
        <v>17</v>
      </c>
      <c r="BN49" s="120" t="s">
        <v>17</v>
      </c>
      <c r="BO49" s="85" t="s">
        <v>77</v>
      </c>
      <c r="BP49" s="73"/>
      <c r="BQ49" s="73"/>
      <c r="BR49" s="73"/>
      <c r="BS49" s="73"/>
      <c r="BT49" s="73"/>
      <c r="BU49" s="73"/>
      <c r="BV49" s="73"/>
      <c r="BW49" s="73"/>
      <c r="BX49" s="73"/>
      <c r="BY49" s="73"/>
      <c r="BZ49" s="73"/>
      <c r="CA49" s="73"/>
      <c r="CB49" s="73"/>
      <c r="CC49" s="73"/>
      <c r="CD49" s="73"/>
      <c r="CE49" s="73"/>
      <c r="CF49" s="73"/>
      <c r="CG49" s="73"/>
      <c r="CH49" s="73"/>
      <c r="CI49" s="73"/>
      <c r="CJ49" s="73"/>
      <c r="CK49" s="73"/>
      <c r="CL49" s="73"/>
      <c r="CM49" s="73"/>
      <c r="CN49" s="73"/>
      <c r="CO49" s="73"/>
      <c r="CP49" s="73"/>
      <c r="CQ49" s="73"/>
      <c r="CR49" s="73"/>
      <c r="CS49" s="73"/>
      <c r="CT49" s="73"/>
      <c r="CU49" s="73"/>
      <c r="CV49" s="73"/>
      <c r="CW49" s="73"/>
      <c r="CX49" s="73"/>
      <c r="CY49" s="73"/>
      <c r="CZ49" s="73"/>
      <c r="DA49" s="73"/>
      <c r="DB49" s="73"/>
      <c r="DC49" s="73"/>
      <c r="DD49" s="73"/>
      <c r="DE49" s="73"/>
      <c r="DF49" s="73"/>
      <c r="DG49" s="73"/>
      <c r="DH49" s="73"/>
      <c r="DI49" s="73"/>
      <c r="DJ49" s="73"/>
      <c r="DK49" s="73"/>
      <c r="DL49" s="73"/>
      <c r="DM49" s="73"/>
      <c r="DN49" s="73"/>
      <c r="DO49" s="73"/>
      <c r="DP49" s="73"/>
      <c r="DQ49" s="73"/>
      <c r="DR49" s="73"/>
      <c r="DS49" s="73"/>
      <c r="DT49" s="73"/>
      <c r="DU49" s="73"/>
      <c r="DV49" s="73"/>
      <c r="DW49" s="73"/>
      <c r="DX49" s="73"/>
      <c r="DY49" s="73"/>
      <c r="DZ49" s="73"/>
      <c r="EA49" s="73"/>
      <c r="EB49" s="73"/>
      <c r="EC49" s="73"/>
      <c r="ED49" s="73"/>
      <c r="EE49" s="73"/>
      <c r="EF49" s="73"/>
      <c r="EG49" s="73"/>
      <c r="EH49" s="73"/>
      <c r="EI49" s="73"/>
      <c r="EJ49" s="73"/>
      <c r="EK49" s="73"/>
      <c r="EL49" s="73"/>
      <c r="EM49" s="73"/>
      <c r="EN49" s="73"/>
      <c r="EO49" s="73"/>
      <c r="EP49" s="18"/>
      <c r="EQ49" s="18"/>
      <c r="ER49" s="18"/>
      <c r="ES49" s="18"/>
      <c r="ET49" s="18"/>
      <c r="EU49" s="18"/>
      <c r="EV49" s="18"/>
      <c r="EW49" s="18"/>
      <c r="EX49" s="18"/>
      <c r="EY49" s="18"/>
      <c r="EZ49" s="18"/>
      <c r="FA49" s="18"/>
    </row>
    <row r="50" spans="1:157" s="15" customFormat="1" hidden="1" outlineLevel="2">
      <c r="A50" s="74" t="str">
        <f t="shared" ca="1" si="15"/>
        <v>1.5.3</v>
      </c>
      <c r="B50" s="75" t="s">
        <v>120</v>
      </c>
      <c r="C50" s="76"/>
      <c r="D50" s="76"/>
      <c r="E50" s="77" t="s">
        <v>8</v>
      </c>
      <c r="F50" s="78" t="s">
        <v>380</v>
      </c>
      <c r="G50" s="175"/>
      <c r="H50" s="79">
        <v>42767</v>
      </c>
      <c r="I50" s="80">
        <f t="shared" si="6"/>
        <v>43131</v>
      </c>
      <c r="J50" s="81">
        <v>365</v>
      </c>
      <c r="K50" s="82">
        <v>0</v>
      </c>
      <c r="L50" s="83">
        <f>M50/5</f>
        <v>52.2</v>
      </c>
      <c r="M50" s="84">
        <f>IF(OR(I50=0,H50=0),0,NETWORKDAYS(H50,I50))</f>
        <v>261</v>
      </c>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179"/>
      <c r="BH50" s="73"/>
      <c r="BI50" s="73"/>
      <c r="BJ50" s="107" t="s">
        <v>29</v>
      </c>
      <c r="BK50" s="360" t="s">
        <v>14</v>
      </c>
      <c r="BL50" s="361"/>
      <c r="BM50" s="362"/>
      <c r="BN50" s="352" t="s">
        <v>9</v>
      </c>
      <c r="BO50" s="353"/>
      <c r="BP50" s="353"/>
      <c r="BQ50" s="353"/>
      <c r="BR50" s="353"/>
      <c r="BS50" s="354"/>
      <c r="BT50" s="384" t="s">
        <v>88</v>
      </c>
      <c r="BU50" s="385"/>
      <c r="BV50" s="386"/>
      <c r="BW50" s="73"/>
      <c r="BX50" s="73"/>
      <c r="BY50" s="73"/>
      <c r="BZ50" s="73"/>
      <c r="CA50" s="73"/>
      <c r="CB50" s="73"/>
      <c r="CC50" s="73"/>
      <c r="CD50" s="73"/>
      <c r="CE50" s="73"/>
      <c r="CF50" s="73"/>
      <c r="CG50" s="73"/>
      <c r="CH50" s="73"/>
      <c r="CI50" s="73"/>
      <c r="CJ50" s="73"/>
      <c r="CK50" s="73"/>
      <c r="CL50" s="73"/>
      <c r="CM50" s="73"/>
      <c r="CN50" s="73"/>
      <c r="CO50" s="73"/>
      <c r="CP50" s="73"/>
      <c r="CQ50" s="73"/>
      <c r="CR50" s="73"/>
      <c r="CS50" s="73"/>
      <c r="CT50" s="73"/>
      <c r="CU50" s="73"/>
      <c r="CV50" s="73"/>
      <c r="CW50" s="73"/>
      <c r="CX50" s="73"/>
      <c r="CY50" s="73"/>
      <c r="CZ50" s="73"/>
      <c r="DA50" s="73"/>
      <c r="DB50" s="73"/>
      <c r="DC50" s="73"/>
      <c r="DD50" s="73"/>
      <c r="DE50" s="73"/>
      <c r="DF50" s="73"/>
      <c r="DG50" s="73"/>
      <c r="DH50" s="73"/>
      <c r="DI50" s="73"/>
      <c r="DJ50" s="73"/>
      <c r="DK50" s="73"/>
      <c r="DL50" s="73"/>
      <c r="DM50" s="73"/>
      <c r="DN50" s="73"/>
      <c r="DO50" s="73"/>
      <c r="DP50" s="73"/>
      <c r="DQ50" s="73"/>
      <c r="DR50" s="73"/>
      <c r="DS50" s="73"/>
      <c r="DT50" s="73"/>
      <c r="DU50" s="73"/>
      <c r="DV50" s="73"/>
      <c r="DW50" s="73"/>
      <c r="DX50" s="73"/>
      <c r="DY50" s="73"/>
      <c r="DZ50" s="73"/>
      <c r="EA50" s="73"/>
      <c r="EB50" s="73"/>
      <c r="EC50" s="73"/>
      <c r="ED50" s="73"/>
      <c r="EE50" s="73"/>
      <c r="EF50" s="73"/>
      <c r="EG50" s="73"/>
      <c r="EH50" s="73"/>
      <c r="EI50" s="73"/>
      <c r="EJ50" s="73"/>
      <c r="EK50" s="73"/>
      <c r="EL50" s="73"/>
      <c r="EM50" s="73"/>
      <c r="EN50" s="73"/>
      <c r="EO50" s="73"/>
      <c r="EP50" s="18"/>
      <c r="EQ50" s="18"/>
      <c r="ER50" s="18"/>
      <c r="ES50" s="18"/>
      <c r="ET50" s="18"/>
      <c r="EU50" s="18"/>
      <c r="EV50" s="18"/>
      <c r="EW50" s="18"/>
      <c r="EX50" s="18"/>
      <c r="EY50" s="18"/>
      <c r="EZ50" s="18"/>
      <c r="FA50" s="18"/>
    </row>
    <row r="51" spans="1:157" s="15" customFormat="1" ht="24" hidden="1" outlineLevel="2">
      <c r="A51" s="74" t="str">
        <f t="shared" ca="1" si="15"/>
        <v>1.5.4</v>
      </c>
      <c r="B51" s="75" t="s">
        <v>121</v>
      </c>
      <c r="C51" s="76"/>
      <c r="D51" s="76"/>
      <c r="E51" s="77" t="s">
        <v>8</v>
      </c>
      <c r="F51" s="78" t="s">
        <v>380</v>
      </c>
      <c r="G51" s="175"/>
      <c r="H51" s="79">
        <v>42767</v>
      </c>
      <c r="I51" s="80">
        <f t="shared" si="6"/>
        <v>43465</v>
      </c>
      <c r="J51" s="81">
        <v>699</v>
      </c>
      <c r="K51" s="82">
        <v>0</v>
      </c>
      <c r="L51" s="83">
        <f>M51/5</f>
        <v>99.8</v>
      </c>
      <c r="M51" s="84">
        <f>IF(OR(I51=0,H51=0),0,NETWORKDAYS(H51,I51))</f>
        <v>499</v>
      </c>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179"/>
      <c r="BH51" s="73"/>
      <c r="BI51" s="73"/>
      <c r="BJ51" s="107" t="s">
        <v>29</v>
      </c>
      <c r="BK51" s="371" t="s">
        <v>14</v>
      </c>
      <c r="BL51" s="372"/>
      <c r="BM51" s="372"/>
      <c r="BN51" s="372"/>
      <c r="BO51" s="372"/>
      <c r="BP51" s="373"/>
      <c r="BQ51" s="399" t="s">
        <v>9</v>
      </c>
      <c r="BR51" s="399"/>
      <c r="BS51" s="399"/>
      <c r="BT51" s="399"/>
      <c r="BU51" s="399"/>
      <c r="BV51" s="399"/>
      <c r="BW51" s="396" t="s">
        <v>17</v>
      </c>
      <c r="BX51" s="396"/>
      <c r="BY51" s="396"/>
      <c r="BZ51" s="355" t="s">
        <v>89</v>
      </c>
      <c r="CA51" s="355"/>
      <c r="CB51" s="355"/>
      <c r="CC51" s="355"/>
      <c r="CD51" s="355"/>
      <c r="CE51" s="355"/>
      <c r="CF51" s="355"/>
      <c r="CG51" s="355"/>
      <c r="CH51" s="85" t="s">
        <v>56</v>
      </c>
      <c r="CI51" s="85"/>
      <c r="CJ51" s="73"/>
      <c r="CK51" s="73"/>
      <c r="CL51" s="73"/>
      <c r="CM51" s="73"/>
      <c r="CN51" s="73"/>
      <c r="CO51" s="73"/>
      <c r="CP51" s="73"/>
      <c r="CQ51" s="73"/>
      <c r="CR51" s="73"/>
      <c r="CS51" s="73"/>
      <c r="CT51" s="73"/>
      <c r="CU51" s="73"/>
      <c r="CV51" s="73"/>
      <c r="CW51" s="73"/>
      <c r="CX51" s="73"/>
      <c r="CY51" s="73"/>
      <c r="CZ51" s="73"/>
      <c r="DA51" s="73"/>
      <c r="DB51" s="73"/>
      <c r="DC51" s="73"/>
      <c r="DD51" s="73"/>
      <c r="DE51" s="73"/>
      <c r="DF51" s="73"/>
      <c r="DG51" s="73"/>
      <c r="DH51" s="73"/>
      <c r="DI51" s="73"/>
      <c r="DJ51" s="73"/>
      <c r="DK51" s="73"/>
      <c r="DL51" s="73"/>
      <c r="DM51" s="73"/>
      <c r="DN51" s="73"/>
      <c r="DO51" s="73"/>
      <c r="DP51" s="73"/>
      <c r="DQ51" s="73"/>
      <c r="DR51" s="73"/>
      <c r="DS51" s="73"/>
      <c r="DT51" s="73"/>
      <c r="DU51" s="73"/>
      <c r="DV51" s="73"/>
      <c r="DW51" s="73"/>
      <c r="DX51" s="73"/>
      <c r="DY51" s="73"/>
      <c r="DZ51" s="73"/>
      <c r="EA51" s="73"/>
      <c r="EB51" s="73"/>
      <c r="EC51" s="73"/>
      <c r="ED51" s="73"/>
      <c r="EE51" s="73"/>
      <c r="EF51" s="73"/>
      <c r="EG51" s="73"/>
      <c r="EH51" s="73"/>
      <c r="EI51" s="73"/>
      <c r="EJ51" s="73"/>
      <c r="EK51" s="73"/>
      <c r="EL51" s="73"/>
      <c r="EM51" s="73"/>
      <c r="EN51" s="73"/>
      <c r="EO51" s="73"/>
      <c r="EP51" s="18"/>
      <c r="EQ51" s="18"/>
      <c r="ER51" s="18"/>
      <c r="ES51" s="18"/>
      <c r="ET51" s="18"/>
      <c r="EU51" s="18"/>
      <c r="EV51" s="18"/>
      <c r="EW51" s="18"/>
      <c r="EX51" s="18"/>
      <c r="EY51" s="18"/>
      <c r="EZ51" s="18"/>
      <c r="FA51" s="18"/>
    </row>
    <row r="52" spans="1:157" s="15" customFormat="1" hidden="1" outlineLevel="2">
      <c r="A52" s="74" t="str">
        <f t="shared" ca="1" si="15"/>
        <v>1.5.5</v>
      </c>
      <c r="B52" s="75" t="s">
        <v>79</v>
      </c>
      <c r="C52" s="76"/>
      <c r="D52" s="76"/>
      <c r="E52" s="77" t="s">
        <v>82</v>
      </c>
      <c r="F52" s="78" t="s">
        <v>380</v>
      </c>
      <c r="G52" s="175"/>
      <c r="H52" s="79">
        <v>42522</v>
      </c>
      <c r="I52" s="219">
        <f t="shared" si="6"/>
        <v>42947</v>
      </c>
      <c r="J52" s="222">
        <v>426</v>
      </c>
      <c r="K52" s="82">
        <v>0</v>
      </c>
      <c r="L52" s="83">
        <f>M52/5</f>
        <v>60.8</v>
      </c>
      <c r="M52" s="84">
        <f>IF(OR(I52=0,H52=0),0,NETWORKDAYS(H52,I52))</f>
        <v>304</v>
      </c>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179"/>
      <c r="BH52" s="73"/>
      <c r="BI52" s="73"/>
      <c r="BJ52" s="107" t="s">
        <v>29</v>
      </c>
      <c r="BK52" s="73"/>
      <c r="BL52" s="73"/>
      <c r="BM52" s="73"/>
      <c r="BN52" s="73"/>
      <c r="BO52" s="363" t="s">
        <v>74</v>
      </c>
      <c r="BP52" s="364"/>
      <c r="BQ52" s="364"/>
      <c r="BR52" s="364"/>
      <c r="BS52" s="364"/>
      <c r="BT52" s="364"/>
      <c r="BU52" s="364"/>
      <c r="BV52" s="365"/>
      <c r="BW52" s="349" t="s">
        <v>73</v>
      </c>
      <c r="BX52" s="350"/>
      <c r="BY52" s="350"/>
      <c r="BZ52" s="350"/>
      <c r="CA52" s="350"/>
      <c r="CB52" s="351"/>
      <c r="CC52" s="73"/>
      <c r="CD52" s="73"/>
      <c r="CE52" s="73"/>
      <c r="CF52" s="73"/>
      <c r="CG52" s="73"/>
      <c r="CH52" s="73"/>
      <c r="CI52" s="73"/>
      <c r="CJ52" s="73"/>
      <c r="CK52" s="73"/>
      <c r="CL52" s="73"/>
      <c r="CM52" s="73"/>
      <c r="CN52" s="73"/>
      <c r="CO52" s="73"/>
      <c r="CP52" s="73"/>
      <c r="CQ52" s="73"/>
      <c r="CR52" s="73"/>
      <c r="CS52" s="73"/>
      <c r="CT52" s="73"/>
      <c r="CU52" s="73"/>
      <c r="CV52" s="73"/>
      <c r="CW52" s="73"/>
      <c r="CX52" s="73"/>
      <c r="CY52" s="73"/>
      <c r="CZ52" s="73"/>
      <c r="DA52" s="73"/>
      <c r="DB52" s="73"/>
      <c r="DC52" s="73"/>
      <c r="DD52" s="73"/>
      <c r="DE52" s="73"/>
      <c r="DF52" s="73"/>
      <c r="DG52" s="73"/>
      <c r="DH52" s="73"/>
      <c r="DI52" s="73"/>
      <c r="DJ52" s="73"/>
      <c r="DK52" s="73"/>
      <c r="DL52" s="73"/>
      <c r="DM52" s="73"/>
      <c r="DN52" s="73"/>
      <c r="DO52" s="73"/>
      <c r="DP52" s="73"/>
      <c r="DQ52" s="73"/>
      <c r="DR52" s="73"/>
      <c r="DS52" s="73"/>
      <c r="DT52" s="73"/>
      <c r="DU52" s="73"/>
      <c r="DV52" s="73"/>
      <c r="DW52" s="73"/>
      <c r="DX52" s="73"/>
      <c r="DY52" s="73"/>
      <c r="DZ52" s="73"/>
      <c r="EA52" s="73"/>
      <c r="EB52" s="73"/>
      <c r="EC52" s="73"/>
      <c r="ED52" s="73"/>
      <c r="EE52" s="73"/>
      <c r="EF52" s="73"/>
      <c r="EG52" s="73"/>
      <c r="EH52" s="73"/>
      <c r="EI52" s="73"/>
      <c r="EJ52" s="73"/>
      <c r="EK52" s="73"/>
      <c r="EL52" s="73"/>
      <c r="EM52" s="73"/>
      <c r="EN52" s="73"/>
      <c r="EO52" s="73"/>
      <c r="EP52" s="18"/>
      <c r="EQ52" s="18"/>
      <c r="ER52" s="18"/>
      <c r="ES52" s="18"/>
      <c r="ET52" s="18"/>
      <c r="EU52" s="18"/>
      <c r="EV52" s="18"/>
      <c r="EW52" s="18"/>
      <c r="EX52" s="18"/>
      <c r="EY52" s="18"/>
      <c r="EZ52" s="18"/>
      <c r="FA52" s="18"/>
    </row>
    <row r="53" spans="1:157" ht="27.75" hidden="1" customHeight="1" outlineLevel="1" collapsed="1">
      <c r="A53" s="64" t="str">
        <f ca="1">IF(ISERROR(VALUE(SUBSTITUTE(OFFSET(A53,-1,0,1,1),".",""))),"0.1",IF(ISERROR(FIND("`",SUBSTITUTE(OFFSET(A53,-1,0,1,1),".","`",1))),OFFSET(A53,-1,0,1,1)&amp;".1",LEFT(OFFSET(A53,-1,0,1,1),FIND("`",SUBSTITUTE(OFFSET(A53,-1,0,1,1),".","`",1)))&amp;IF(ISERROR(FIND("`",SUBSTITUTE(OFFSET(A53,-1,0,1,1),".","`",2))),VALUE(RIGHT(OFFSET(A53,-1,0,1,1),LEN(OFFSET(A53,-1,0,1,1))-FIND("`",SUBSTITUTE(OFFSET(A53,-1,0,1,1),".","`",1))))+1,VALUE(MID(OFFSET(A53,-1,0,1,1),FIND("`",SUBSTITUTE(OFFSET(A53,-1,0,1,1),".","`",1))+1,(FIND("`",SUBSTITUTE(OFFSET(A53,-1,0,1,1),".","`",2))-FIND("`",SUBSTITUTE(OFFSET(A53,-1,0,1,1),".","`",1))-1)))+1)))</f>
        <v>1.6</v>
      </c>
      <c r="B53" s="65" t="s">
        <v>34</v>
      </c>
      <c r="C53" s="59" t="s">
        <v>11</v>
      </c>
      <c r="D53" s="66"/>
      <c r="E53" s="67" t="s">
        <v>8</v>
      </c>
      <c r="F53" s="68"/>
      <c r="G53" s="172"/>
      <c r="H53" s="187">
        <f>MIN(H54,H61:H66)</f>
        <v>42767</v>
      </c>
      <c r="I53" s="224">
        <f>MAX(I54,I61:I66)</f>
        <v>43465</v>
      </c>
      <c r="J53" s="223"/>
      <c r="K53" s="189">
        <f>AVERAGE(K54,K61:K66)</f>
        <v>7.1428571428571435E-3</v>
      </c>
      <c r="L53" s="135"/>
      <c r="M53" s="136"/>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80"/>
      <c r="BH53" s="141"/>
      <c r="BI53" s="141"/>
      <c r="BJ53" s="141"/>
      <c r="BK53" s="356">
        <f>K53</f>
        <v>7.1428571428571435E-3</v>
      </c>
      <c r="BL53" s="356"/>
      <c r="BM53" s="356"/>
      <c r="BN53" s="356"/>
      <c r="BO53" s="356"/>
      <c r="BP53" s="356"/>
      <c r="BQ53" s="356"/>
      <c r="BR53" s="356"/>
      <c r="BS53" s="356"/>
      <c r="BT53" s="356"/>
      <c r="BU53" s="356"/>
      <c r="BV53" s="356"/>
      <c r="BW53" s="356"/>
      <c r="BX53" s="356"/>
      <c r="BY53" s="356"/>
      <c r="BZ53" s="356"/>
      <c r="CA53" s="356"/>
      <c r="CB53" s="356"/>
      <c r="CC53" s="356"/>
      <c r="CD53" s="356"/>
      <c r="CE53" s="356"/>
      <c r="CF53" s="356"/>
      <c r="CG53" s="356"/>
      <c r="CH53" s="141"/>
      <c r="CI53" s="141"/>
      <c r="CJ53" s="141"/>
      <c r="CK53" s="141"/>
      <c r="CL53" s="141"/>
      <c r="CM53" s="141"/>
      <c r="CN53" s="141"/>
      <c r="CO53" s="141"/>
      <c r="CP53" s="141"/>
      <c r="CQ53" s="141"/>
      <c r="CR53" s="141"/>
      <c r="CS53" s="141"/>
      <c r="CT53" s="141"/>
      <c r="CU53" s="141"/>
      <c r="CV53" s="141"/>
      <c r="CW53" s="141"/>
      <c r="CX53" s="141"/>
      <c r="CY53" s="141"/>
      <c r="CZ53" s="141"/>
      <c r="DA53" s="141"/>
      <c r="DB53" s="141"/>
      <c r="DC53" s="141"/>
      <c r="DD53" s="141"/>
      <c r="DE53" s="141"/>
      <c r="DF53" s="141"/>
      <c r="DG53" s="141"/>
      <c r="DH53" s="141"/>
      <c r="DI53" s="141"/>
      <c r="DJ53" s="141"/>
      <c r="DK53" s="141"/>
      <c r="DL53" s="141"/>
      <c r="DM53" s="141"/>
      <c r="DN53" s="141"/>
      <c r="DO53" s="141"/>
      <c r="DP53" s="141"/>
      <c r="DQ53" s="141"/>
      <c r="DR53" s="141"/>
      <c r="DS53" s="141"/>
      <c r="DT53" s="141"/>
      <c r="DU53" s="141"/>
      <c r="DV53" s="141"/>
      <c r="DW53" s="141"/>
      <c r="DX53" s="141"/>
      <c r="DY53" s="141"/>
      <c r="DZ53" s="141"/>
      <c r="EA53" s="141"/>
      <c r="EB53" s="141"/>
      <c r="EC53" s="141"/>
      <c r="ED53" s="141"/>
      <c r="EE53" s="141"/>
      <c r="EF53" s="141"/>
      <c r="EG53" s="141"/>
      <c r="EH53" s="141"/>
      <c r="EI53" s="141"/>
      <c r="EJ53" s="141"/>
      <c r="EK53" s="141"/>
      <c r="EL53" s="141"/>
      <c r="EM53" s="141"/>
      <c r="EN53" s="141"/>
      <c r="EO53" s="141"/>
      <c r="EP53" s="17"/>
      <c r="EQ53" s="17"/>
      <c r="ER53" s="17"/>
      <c r="ES53" s="17"/>
      <c r="ET53" s="17"/>
      <c r="EU53" s="17"/>
      <c r="EV53" s="17"/>
      <c r="EW53" s="17"/>
      <c r="EX53" s="17"/>
      <c r="EY53" s="17"/>
      <c r="EZ53" s="17"/>
      <c r="FA53" s="17"/>
    </row>
    <row r="54" spans="1:157" ht="14.25" hidden="1" outlineLevel="2">
      <c r="A54" s="74" t="str">
        <f t="shared" ref="A54" ca="1" si="16">IF(ISERROR(VALUE(SUBSTITUTE(OFFSET(A54,-1,0,1,1),".",""))),"0.0.1",IF(ISERROR(FIND("`",SUBSTITUTE(OFFSET(A54,-1,0,1,1),".","`",2))),OFFSET(A54,-1,0,1,1)&amp;".1",LEFT(OFFSET(A54,-1,0,1,1),FIND("`",SUBSTITUTE(OFFSET(A54,-1,0,1,1),".","`",2)))&amp;IF(ISERROR(FIND("`",SUBSTITUTE(OFFSET(A54,-1,0,1,1),".","`",3))),VALUE(RIGHT(OFFSET(A54,-1,0,1,1),LEN(OFFSET(A54,-1,0,1,1))-FIND("`",SUBSTITUTE(OFFSET(A54,-1,0,1,1),".","`",2))))+1,VALUE(MID(OFFSET(A54,-1,0,1,1),FIND("`",SUBSTITUTE(OFFSET(A54,-1,0,1,1),".","`",2))+1,(FIND("`",SUBSTITUTE(OFFSET(A54,-1,0,1,1),".","`",3))-FIND("`",SUBSTITUTE(OFFSET(A54,-1,0,1,1),".","`",2))-1)))+1)))</f>
        <v>1.6.1</v>
      </c>
      <c r="B54" s="75" t="s">
        <v>26</v>
      </c>
      <c r="C54" s="76"/>
      <c r="D54" s="76"/>
      <c r="E54" s="77" t="s">
        <v>8</v>
      </c>
      <c r="F54" s="78" t="s">
        <v>380</v>
      </c>
      <c r="G54" s="175"/>
      <c r="H54" s="192">
        <f>H55</f>
        <v>42979</v>
      </c>
      <c r="I54" s="99">
        <f>I55</f>
        <v>43312</v>
      </c>
      <c r="J54" s="225">
        <f>J55</f>
        <v>334</v>
      </c>
      <c r="K54" s="204">
        <f>AVERAGE(K55)</f>
        <v>0.05</v>
      </c>
      <c r="L54" s="83">
        <f>M54/5</f>
        <v>47.6</v>
      </c>
      <c r="M54" s="84">
        <f>IF(OR(I54=0,H54=0),0,NETWORKDAYS(H54,I54))</f>
        <v>238</v>
      </c>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179"/>
      <c r="BH54" s="73"/>
      <c r="BI54" s="73"/>
      <c r="BJ54" s="107" t="s">
        <v>29</v>
      </c>
      <c r="BK54" s="360" t="s">
        <v>14</v>
      </c>
      <c r="BL54" s="361"/>
      <c r="BM54" s="361"/>
      <c r="BN54" s="361"/>
      <c r="BO54" s="361"/>
      <c r="BP54" s="362"/>
      <c r="BQ54" s="352" t="s">
        <v>9</v>
      </c>
      <c r="BR54" s="353"/>
      <c r="BS54" s="353"/>
      <c r="BT54" s="353"/>
      <c r="BU54" s="353"/>
      <c r="BV54" s="354"/>
      <c r="BW54" s="357" t="s">
        <v>17</v>
      </c>
      <c r="BX54" s="358"/>
      <c r="BY54" s="359"/>
      <c r="BZ54" s="355" t="s">
        <v>88</v>
      </c>
      <c r="CA54" s="355"/>
      <c r="CB54" s="355"/>
      <c r="CC54" s="355"/>
      <c r="CD54" s="355"/>
      <c r="CE54" s="85" t="s">
        <v>87</v>
      </c>
      <c r="CF54" s="73"/>
      <c r="CG54" s="73"/>
      <c r="CH54" s="73"/>
      <c r="CI54" s="73"/>
      <c r="CJ54" s="73"/>
      <c r="CK54" s="73"/>
      <c r="CL54" s="73"/>
      <c r="CM54" s="73"/>
      <c r="CN54" s="73"/>
      <c r="CO54" s="73"/>
      <c r="CP54" s="73"/>
      <c r="CQ54" s="73"/>
      <c r="CR54" s="73"/>
      <c r="CS54" s="73"/>
      <c r="CT54" s="73"/>
      <c r="CU54" s="73"/>
      <c r="CV54" s="73"/>
      <c r="CW54" s="73"/>
      <c r="CX54" s="73"/>
      <c r="CY54" s="73"/>
      <c r="CZ54" s="73"/>
      <c r="DA54" s="73"/>
      <c r="DB54" s="73"/>
      <c r="DC54" s="73"/>
      <c r="DD54" s="73"/>
      <c r="DE54" s="73"/>
      <c r="DF54" s="73"/>
      <c r="DG54" s="73"/>
      <c r="DH54" s="73"/>
      <c r="DI54" s="73"/>
      <c r="DJ54" s="73"/>
      <c r="DK54" s="73"/>
      <c r="DL54" s="73"/>
      <c r="DM54" s="73"/>
      <c r="DN54" s="73"/>
      <c r="DO54" s="73"/>
      <c r="DP54" s="73"/>
      <c r="DQ54" s="73"/>
      <c r="DR54" s="73"/>
      <c r="DS54" s="73"/>
      <c r="DT54" s="73"/>
      <c r="DU54" s="73"/>
      <c r="DV54" s="73"/>
      <c r="DW54" s="73"/>
      <c r="DX54" s="73"/>
      <c r="DY54" s="73"/>
      <c r="DZ54" s="73"/>
      <c r="EA54" s="73"/>
      <c r="EB54" s="73"/>
      <c r="EC54" s="73"/>
      <c r="ED54" s="73"/>
      <c r="EE54" s="73"/>
      <c r="EF54" s="73"/>
      <c r="EG54" s="73"/>
      <c r="EH54" s="73"/>
      <c r="EI54" s="73"/>
      <c r="EJ54" s="73"/>
      <c r="EK54" s="73"/>
      <c r="EL54" s="73"/>
      <c r="EM54" s="73"/>
      <c r="EN54" s="73"/>
      <c r="EO54" s="73"/>
      <c r="EP54" s="17"/>
      <c r="EQ54" s="17"/>
      <c r="ER54" s="17"/>
      <c r="ES54" s="17"/>
      <c r="ET54" s="17"/>
      <c r="EU54" s="17"/>
      <c r="EV54" s="17"/>
      <c r="EW54" s="17"/>
      <c r="EX54" s="17"/>
      <c r="EY54" s="17"/>
      <c r="EZ54" s="17"/>
      <c r="FA54" s="17"/>
    </row>
    <row r="55" spans="1:157" ht="14.25" hidden="1" outlineLevel="3">
      <c r="A55" s="86" t="str">
        <f ca="1">IF(ISERROR(VALUE(SUBSTITUTE(OFFSET(A55,-1,0,1,1),".",""))),"0.0.0.1",IF(ISERROR(FIND("`",SUBSTITUTE(OFFSET(A55,-1,0,1,1),".","`",3))),OFFSET(A55,-1,0,1,1)&amp;".1",LEFT(OFFSET(A55,-1,0,1,1),FIND("`",SUBSTITUTE(OFFSET(A55,-1,0,1,1),".","`",3)))&amp;IF(ISERROR(FIND("`",SUBSTITUTE(OFFSET(A55,-1,0,1,1),".","`",4))),VALUE(RIGHT(OFFSET(A55,-1,0,1,1),LEN(OFFSET(A55,-1,0,1,1))-FIND("`",SUBSTITUTE(OFFSET(A55,-1,0,1,1),".","`",3))))+1,VALUE(MID(OFFSET(A55,-1,0,1,1),FIND("`",SUBSTITUTE(OFFSET(A55,-1,0,1,1),".","`",3))+1,(FIND("`",SUBSTITUTE(OFFSET(A55,-1,0,1,1),".","`",4))-FIND("`",SUBSTITUTE(OFFSET(A55,-1,0,1,1),".","`",3))-1)))+1)))</f>
        <v>1.6.1.1</v>
      </c>
      <c r="B55" s="92" t="s">
        <v>25</v>
      </c>
      <c r="C55" s="71"/>
      <c r="D55" s="71"/>
      <c r="E55" s="87"/>
      <c r="F55" s="88"/>
      <c r="G55" s="174"/>
      <c r="H55" s="205">
        <f>MIN(H56:H60)</f>
        <v>42979</v>
      </c>
      <c r="I55" s="89">
        <f>MAX(I56:I60)</f>
        <v>43312</v>
      </c>
      <c r="J55" s="206">
        <v>334</v>
      </c>
      <c r="K55" s="207">
        <f>AVERAGE(K56:K60)</f>
        <v>0.05</v>
      </c>
      <c r="L55" s="90">
        <f t="shared" ref="L55:L60" si="17">M55/5</f>
        <v>47.6</v>
      </c>
      <c r="M55" s="91">
        <f t="shared" ref="M55:M60" si="18">IF(OR(I55=0,H55=0),0,NETWORKDAYS(H55,I55))</f>
        <v>238</v>
      </c>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179"/>
      <c r="BH55" s="73"/>
      <c r="BI55" s="73"/>
      <c r="BJ55" s="107" t="s">
        <v>29</v>
      </c>
      <c r="BK55" s="73"/>
      <c r="BL55" s="73"/>
      <c r="BM55" s="73"/>
      <c r="BN55" s="73"/>
      <c r="BO55" s="73"/>
      <c r="BP55" s="73"/>
      <c r="BQ55" s="73"/>
      <c r="BR55" s="348" t="s">
        <v>71</v>
      </c>
      <c r="BS55" s="348"/>
      <c r="BT55" s="348"/>
      <c r="BU55" s="348"/>
      <c r="BV55" s="348"/>
      <c r="BW55" s="349" t="s">
        <v>72</v>
      </c>
      <c r="BX55" s="350"/>
      <c r="BY55" s="350"/>
      <c r="BZ55" s="350"/>
      <c r="CA55" s="350"/>
      <c r="CB55" s="351"/>
      <c r="CC55" s="73"/>
      <c r="CD55" s="73"/>
      <c r="CE55" s="73"/>
      <c r="CF55" s="73"/>
      <c r="CG55" s="73"/>
      <c r="CH55" s="73"/>
      <c r="CI55" s="73"/>
      <c r="CJ55" s="73"/>
      <c r="CK55" s="73"/>
      <c r="CL55" s="73"/>
      <c r="CM55" s="73"/>
      <c r="CN55" s="73"/>
      <c r="CO55" s="73"/>
      <c r="CP55" s="73"/>
      <c r="CQ55" s="73"/>
      <c r="CR55" s="73"/>
      <c r="CS55" s="73"/>
      <c r="CT55" s="73"/>
      <c r="CU55" s="73"/>
      <c r="CV55" s="73"/>
      <c r="CW55" s="73"/>
      <c r="CX55" s="73"/>
      <c r="CY55" s="73"/>
      <c r="CZ55" s="73"/>
      <c r="DA55" s="73"/>
      <c r="DB55" s="73"/>
      <c r="DC55" s="73"/>
      <c r="DD55" s="73"/>
      <c r="DE55" s="73"/>
      <c r="DF55" s="73"/>
      <c r="DG55" s="73"/>
      <c r="DH55" s="73"/>
      <c r="DI55" s="73"/>
      <c r="DJ55" s="73"/>
      <c r="DK55" s="73"/>
      <c r="DL55" s="73"/>
      <c r="DM55" s="73"/>
      <c r="DN55" s="73"/>
      <c r="DO55" s="73"/>
      <c r="DP55" s="73"/>
      <c r="DQ55" s="73"/>
      <c r="DR55" s="73"/>
      <c r="DS55" s="73"/>
      <c r="DT55" s="73"/>
      <c r="DU55" s="73"/>
      <c r="DV55" s="73"/>
      <c r="DW55" s="73"/>
      <c r="DX55" s="73"/>
      <c r="DY55" s="73"/>
      <c r="DZ55" s="73"/>
      <c r="EA55" s="73"/>
      <c r="EB55" s="73"/>
      <c r="EC55" s="73"/>
      <c r="ED55" s="73"/>
      <c r="EE55" s="73"/>
      <c r="EF55" s="73"/>
      <c r="EG55" s="73"/>
      <c r="EH55" s="73"/>
      <c r="EI55" s="73"/>
      <c r="EJ55" s="73"/>
      <c r="EK55" s="73"/>
      <c r="EL55" s="73"/>
      <c r="EM55" s="73"/>
      <c r="EN55" s="73"/>
      <c r="EO55" s="73"/>
      <c r="EP55" s="17"/>
      <c r="EQ55" s="17"/>
      <c r="ER55" s="17"/>
      <c r="ES55" s="17"/>
      <c r="ET55" s="17"/>
      <c r="EU55" s="17"/>
      <c r="EV55" s="17"/>
      <c r="EW55" s="17"/>
      <c r="EX55" s="17"/>
      <c r="EY55" s="17"/>
      <c r="EZ55" s="17"/>
      <c r="FA55" s="17"/>
    </row>
    <row r="56" spans="1:157" ht="14.25" hidden="1" outlineLevel="4">
      <c r="A56" s="121" t="str">
        <f t="shared" ref="A56:A60" ca="1" si="19">IF(ISERROR(VALUE(SUBSTITUTE(OFFSET(A56,-1,0,1,1),".",""))),"0.0.0.0.1",IF(ISERROR(FIND("`",SUBSTITUTE(OFFSET(A56,-1,0,1,1),".","`",4))),OFFSET(A56,-1,0,1,1)&amp;".1",LEFT(OFFSET(A56,-1,0,1,1),FIND("`",SUBSTITUTE(OFFSET(A56,-1,0,1,1),".","`",4)))&amp;IF(ISERROR(FIND("`",SUBSTITUTE(OFFSET(A56,-1,0,1,1),".","`",5))),VALUE(RIGHT(OFFSET(A56,-1,0,1,1),LEN(OFFSET(A56,-1,0,1,1))-FIND("`",SUBSTITUTE(OFFSET(A56,-1,0,1,1),".","`",4))))+1,VALUE(MID(OFFSET(A56,-1,0,1,1),FIND("`",SUBSTITUTE(OFFSET(A56,-1,0,1,1),".","`",4))+1,(FIND("`",SUBSTITUTE(OFFSET(A56,-1,0,1,1),".","`",5))-FIND("`",SUBSTITUTE(OFFSET(A56,-1,0,1,1),".","`",3))-1)))+1)))</f>
        <v>1.6.1.1.1</v>
      </c>
      <c r="B56" s="122" t="s">
        <v>63</v>
      </c>
      <c r="C56" s="76"/>
      <c r="D56" s="76"/>
      <c r="E56" s="77" t="s">
        <v>8</v>
      </c>
      <c r="F56" s="78" t="s">
        <v>380</v>
      </c>
      <c r="G56" s="175"/>
      <c r="H56" s="79">
        <v>42979</v>
      </c>
      <c r="I56" s="80">
        <f t="shared" ref="I56:I60" si="20">IF(J56=0,H56,H56+J56-1)</f>
        <v>43312</v>
      </c>
      <c r="J56" s="81">
        <v>334</v>
      </c>
      <c r="K56" s="82">
        <v>0</v>
      </c>
      <c r="L56" s="83">
        <f t="shared" si="17"/>
        <v>47.6</v>
      </c>
      <c r="M56" s="84">
        <f t="shared" si="18"/>
        <v>238</v>
      </c>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179"/>
      <c r="BH56" s="73"/>
      <c r="BI56" s="73"/>
      <c r="BJ56" s="107" t="s">
        <v>29</v>
      </c>
      <c r="BK56" s="73"/>
      <c r="BL56" s="73"/>
      <c r="BM56" s="73"/>
      <c r="BN56" s="73"/>
      <c r="BO56" s="73"/>
      <c r="BP56" s="73"/>
      <c r="BQ56" s="73"/>
      <c r="BR56" s="348" t="s">
        <v>71</v>
      </c>
      <c r="BS56" s="348"/>
      <c r="BT56" s="348"/>
      <c r="BU56" s="348"/>
      <c r="BV56" s="348"/>
      <c r="BW56" s="349" t="s">
        <v>72</v>
      </c>
      <c r="BX56" s="350"/>
      <c r="BY56" s="350"/>
      <c r="BZ56" s="350"/>
      <c r="CA56" s="350"/>
      <c r="CB56" s="351"/>
      <c r="CC56" s="73"/>
      <c r="CD56" s="73"/>
      <c r="CE56" s="73"/>
      <c r="CF56" s="73"/>
      <c r="CG56" s="73"/>
      <c r="CH56" s="73"/>
      <c r="CI56" s="73"/>
      <c r="CJ56" s="73"/>
      <c r="CK56" s="73"/>
      <c r="CL56" s="73"/>
      <c r="CM56" s="73"/>
      <c r="CN56" s="73"/>
      <c r="CO56" s="73"/>
      <c r="CP56" s="73"/>
      <c r="CQ56" s="73"/>
      <c r="CR56" s="73"/>
      <c r="CS56" s="73"/>
      <c r="CT56" s="73"/>
      <c r="CU56" s="73"/>
      <c r="CV56" s="73"/>
      <c r="CW56" s="73"/>
      <c r="CX56" s="73"/>
      <c r="CY56" s="73"/>
      <c r="CZ56" s="73"/>
      <c r="DA56" s="73"/>
      <c r="DB56" s="73"/>
      <c r="DC56" s="73"/>
      <c r="DD56" s="73"/>
      <c r="DE56" s="73"/>
      <c r="DF56" s="73"/>
      <c r="DG56" s="73"/>
      <c r="DH56" s="73"/>
      <c r="DI56" s="73"/>
      <c r="DJ56" s="73"/>
      <c r="DK56" s="73"/>
      <c r="DL56" s="73"/>
      <c r="DM56" s="73"/>
      <c r="DN56" s="73"/>
      <c r="DO56" s="73"/>
      <c r="DP56" s="73"/>
      <c r="DQ56" s="73"/>
      <c r="DR56" s="73"/>
      <c r="DS56" s="73"/>
      <c r="DT56" s="73"/>
      <c r="DU56" s="73"/>
      <c r="DV56" s="73"/>
      <c r="DW56" s="73"/>
      <c r="DX56" s="73"/>
      <c r="DY56" s="73"/>
      <c r="DZ56" s="73"/>
      <c r="EA56" s="73"/>
      <c r="EB56" s="73"/>
      <c r="EC56" s="73"/>
      <c r="ED56" s="73"/>
      <c r="EE56" s="73"/>
      <c r="EF56" s="73"/>
      <c r="EG56" s="73"/>
      <c r="EH56" s="73"/>
      <c r="EI56" s="73"/>
      <c r="EJ56" s="73"/>
      <c r="EK56" s="73"/>
      <c r="EL56" s="73"/>
      <c r="EM56" s="73"/>
      <c r="EN56" s="73"/>
      <c r="EO56" s="73"/>
      <c r="EP56" s="17"/>
      <c r="EQ56" s="17"/>
      <c r="ER56" s="17"/>
      <c r="ES56" s="17"/>
      <c r="ET56" s="17"/>
      <c r="EU56" s="17"/>
      <c r="EV56" s="17"/>
      <c r="EW56" s="17"/>
      <c r="EX56" s="17"/>
      <c r="EY56" s="17"/>
      <c r="EZ56" s="17"/>
      <c r="FA56" s="17"/>
    </row>
    <row r="57" spans="1:157" ht="14.25" hidden="1" outlineLevel="4">
      <c r="A57" s="121" t="str">
        <f t="shared" ca="1" si="19"/>
        <v>1.6.1.1.2</v>
      </c>
      <c r="B57" s="122" t="s">
        <v>64</v>
      </c>
      <c r="C57" s="76"/>
      <c r="D57" s="76"/>
      <c r="E57" s="77" t="s">
        <v>8</v>
      </c>
      <c r="F57" s="78" t="s">
        <v>380</v>
      </c>
      <c r="G57" s="175"/>
      <c r="H57" s="79">
        <v>42979</v>
      </c>
      <c r="I57" s="80">
        <f t="shared" si="20"/>
        <v>43312</v>
      </c>
      <c r="J57" s="81">
        <v>334</v>
      </c>
      <c r="K57" s="82">
        <v>0</v>
      </c>
      <c r="L57" s="83">
        <f t="shared" si="17"/>
        <v>47.6</v>
      </c>
      <c r="M57" s="84">
        <f t="shared" si="18"/>
        <v>238</v>
      </c>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179"/>
      <c r="BH57" s="73"/>
      <c r="BI57" s="73"/>
      <c r="BJ57" s="107" t="s">
        <v>29</v>
      </c>
      <c r="BK57" s="73"/>
      <c r="BL57" s="73"/>
      <c r="BM57" s="73"/>
      <c r="BN57" s="73"/>
      <c r="BO57" s="73"/>
      <c r="BP57" s="73"/>
      <c r="BQ57" s="73"/>
      <c r="BR57" s="348" t="s">
        <v>71</v>
      </c>
      <c r="BS57" s="348"/>
      <c r="BT57" s="348"/>
      <c r="BU57" s="348"/>
      <c r="BV57" s="348"/>
      <c r="BW57" s="349" t="s">
        <v>72</v>
      </c>
      <c r="BX57" s="350"/>
      <c r="BY57" s="350"/>
      <c r="BZ57" s="350"/>
      <c r="CA57" s="350"/>
      <c r="CB57" s="351"/>
      <c r="CC57" s="73"/>
      <c r="CD57" s="73"/>
      <c r="CE57" s="73"/>
      <c r="CF57" s="73"/>
      <c r="CG57" s="73"/>
      <c r="CH57" s="73"/>
      <c r="CI57" s="73"/>
      <c r="CJ57" s="73"/>
      <c r="CK57" s="73"/>
      <c r="CL57" s="73"/>
      <c r="CM57" s="73"/>
      <c r="CN57" s="73"/>
      <c r="CO57" s="73"/>
      <c r="CP57" s="73"/>
      <c r="CQ57" s="73"/>
      <c r="CR57" s="73"/>
      <c r="CS57" s="73"/>
      <c r="CT57" s="73"/>
      <c r="CU57" s="73"/>
      <c r="CV57" s="73"/>
      <c r="CW57" s="73"/>
      <c r="CX57" s="73"/>
      <c r="CY57" s="73"/>
      <c r="CZ57" s="73"/>
      <c r="DA57" s="73"/>
      <c r="DB57" s="73"/>
      <c r="DC57" s="73"/>
      <c r="DD57" s="73"/>
      <c r="DE57" s="73"/>
      <c r="DF57" s="73"/>
      <c r="DG57" s="73"/>
      <c r="DH57" s="73"/>
      <c r="DI57" s="73"/>
      <c r="DJ57" s="73"/>
      <c r="DK57" s="73"/>
      <c r="DL57" s="73"/>
      <c r="DM57" s="73"/>
      <c r="DN57" s="73"/>
      <c r="DO57" s="73"/>
      <c r="DP57" s="73"/>
      <c r="DQ57" s="73"/>
      <c r="DR57" s="73"/>
      <c r="DS57" s="73"/>
      <c r="DT57" s="73"/>
      <c r="DU57" s="73"/>
      <c r="DV57" s="73"/>
      <c r="DW57" s="73"/>
      <c r="DX57" s="73"/>
      <c r="DY57" s="73"/>
      <c r="DZ57" s="73"/>
      <c r="EA57" s="73"/>
      <c r="EB57" s="73"/>
      <c r="EC57" s="73"/>
      <c r="ED57" s="73"/>
      <c r="EE57" s="73"/>
      <c r="EF57" s="73"/>
      <c r="EG57" s="73"/>
      <c r="EH57" s="73"/>
      <c r="EI57" s="73"/>
      <c r="EJ57" s="73"/>
      <c r="EK57" s="73"/>
      <c r="EL57" s="73"/>
      <c r="EM57" s="73"/>
      <c r="EN57" s="73"/>
      <c r="EO57" s="73"/>
      <c r="EP57" s="17"/>
      <c r="EQ57" s="17"/>
      <c r="ER57" s="17"/>
      <c r="ES57" s="17"/>
      <c r="ET57" s="17"/>
      <c r="EU57" s="17"/>
      <c r="EV57" s="17"/>
      <c r="EW57" s="17"/>
      <c r="EX57" s="17"/>
      <c r="EY57" s="17"/>
      <c r="EZ57" s="17"/>
      <c r="FA57" s="17"/>
    </row>
    <row r="58" spans="1:157" ht="14.25" hidden="1" outlineLevel="4">
      <c r="A58" s="121" t="str">
        <f t="shared" ca="1" si="19"/>
        <v>1.6.1.1.3</v>
      </c>
      <c r="B58" s="122" t="s">
        <v>65</v>
      </c>
      <c r="C58" s="76"/>
      <c r="D58" s="76"/>
      <c r="E58" s="77" t="s">
        <v>8</v>
      </c>
      <c r="F58" s="78" t="s">
        <v>380</v>
      </c>
      <c r="G58" s="175"/>
      <c r="H58" s="79">
        <v>42979</v>
      </c>
      <c r="I58" s="80">
        <f t="shared" si="20"/>
        <v>43312</v>
      </c>
      <c r="J58" s="81">
        <v>334</v>
      </c>
      <c r="K58" s="82">
        <v>0</v>
      </c>
      <c r="L58" s="83">
        <f t="shared" si="17"/>
        <v>47.6</v>
      </c>
      <c r="M58" s="84">
        <f t="shared" si="18"/>
        <v>238</v>
      </c>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c r="AZ58" s="73"/>
      <c r="BA58" s="73"/>
      <c r="BB58" s="73"/>
      <c r="BC58" s="73"/>
      <c r="BD58" s="73"/>
      <c r="BE58" s="73"/>
      <c r="BF58" s="73"/>
      <c r="BG58" s="179"/>
      <c r="BH58" s="73"/>
      <c r="BI58" s="73"/>
      <c r="BJ58" s="107" t="s">
        <v>29</v>
      </c>
      <c r="BK58" s="73"/>
      <c r="BL58" s="73"/>
      <c r="BM58" s="73"/>
      <c r="BN58" s="73"/>
      <c r="BO58" s="73"/>
      <c r="BP58" s="73"/>
      <c r="BQ58" s="73"/>
      <c r="BR58" s="348" t="s">
        <v>71</v>
      </c>
      <c r="BS58" s="348"/>
      <c r="BT58" s="348"/>
      <c r="BU58" s="348"/>
      <c r="BV58" s="348"/>
      <c r="BW58" s="349" t="s">
        <v>72</v>
      </c>
      <c r="BX58" s="350"/>
      <c r="BY58" s="350"/>
      <c r="BZ58" s="350"/>
      <c r="CA58" s="350"/>
      <c r="CB58" s="351"/>
      <c r="CC58" s="73"/>
      <c r="CD58" s="73"/>
      <c r="CE58" s="73"/>
      <c r="CF58" s="73"/>
      <c r="CG58" s="73"/>
      <c r="CH58" s="73"/>
      <c r="CI58" s="73"/>
      <c r="CJ58" s="73"/>
      <c r="CK58" s="73"/>
      <c r="CL58" s="73"/>
      <c r="CM58" s="73"/>
      <c r="CN58" s="73"/>
      <c r="CO58" s="73"/>
      <c r="CP58" s="73"/>
      <c r="CQ58" s="73"/>
      <c r="CR58" s="73"/>
      <c r="CS58" s="73"/>
      <c r="CT58" s="73"/>
      <c r="CU58" s="73"/>
      <c r="CV58" s="73"/>
      <c r="CW58" s="73"/>
      <c r="CX58" s="73"/>
      <c r="CY58" s="73"/>
      <c r="CZ58" s="73"/>
      <c r="DA58" s="73"/>
      <c r="DB58" s="73"/>
      <c r="DC58" s="73"/>
      <c r="DD58" s="73"/>
      <c r="DE58" s="73"/>
      <c r="DF58" s="73"/>
      <c r="DG58" s="73"/>
      <c r="DH58" s="73"/>
      <c r="DI58" s="73"/>
      <c r="DJ58" s="73"/>
      <c r="DK58" s="73"/>
      <c r="DL58" s="73"/>
      <c r="DM58" s="73"/>
      <c r="DN58" s="73"/>
      <c r="DO58" s="73"/>
      <c r="DP58" s="73"/>
      <c r="DQ58" s="73"/>
      <c r="DR58" s="73"/>
      <c r="DS58" s="73"/>
      <c r="DT58" s="73"/>
      <c r="DU58" s="73"/>
      <c r="DV58" s="73"/>
      <c r="DW58" s="73"/>
      <c r="DX58" s="73"/>
      <c r="DY58" s="73"/>
      <c r="DZ58" s="73"/>
      <c r="EA58" s="73"/>
      <c r="EB58" s="73"/>
      <c r="EC58" s="73"/>
      <c r="ED58" s="73"/>
      <c r="EE58" s="73"/>
      <c r="EF58" s="73"/>
      <c r="EG58" s="73"/>
      <c r="EH58" s="73"/>
      <c r="EI58" s="73"/>
      <c r="EJ58" s="73"/>
      <c r="EK58" s="73"/>
      <c r="EL58" s="73"/>
      <c r="EM58" s="73"/>
      <c r="EN58" s="73"/>
      <c r="EO58" s="73"/>
      <c r="EP58" s="17"/>
      <c r="EQ58" s="17"/>
      <c r="ER58" s="17"/>
      <c r="ES58" s="17"/>
      <c r="ET58" s="17"/>
      <c r="EU58" s="17"/>
      <c r="EV58" s="17"/>
      <c r="EW58" s="17"/>
      <c r="EX58" s="17"/>
      <c r="EY58" s="17"/>
      <c r="EZ58" s="17"/>
      <c r="FA58" s="17"/>
    </row>
    <row r="59" spans="1:157" ht="14.25" hidden="1" outlineLevel="4">
      <c r="A59" s="121" t="str">
        <f t="shared" ca="1" si="19"/>
        <v>1.6.1.1.4</v>
      </c>
      <c r="B59" s="122" t="s">
        <v>66</v>
      </c>
      <c r="C59" s="76"/>
      <c r="D59" s="76"/>
      <c r="E59" s="77" t="s">
        <v>8</v>
      </c>
      <c r="F59" s="78" t="s">
        <v>380</v>
      </c>
      <c r="G59" s="175"/>
      <c r="H59" s="79">
        <v>42979</v>
      </c>
      <c r="I59" s="80">
        <f t="shared" si="20"/>
        <v>43312</v>
      </c>
      <c r="J59" s="81">
        <v>334</v>
      </c>
      <c r="K59" s="82">
        <v>0</v>
      </c>
      <c r="L59" s="83">
        <f t="shared" si="17"/>
        <v>47.6</v>
      </c>
      <c r="M59" s="84">
        <f t="shared" si="18"/>
        <v>238</v>
      </c>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179"/>
      <c r="BH59" s="73"/>
      <c r="BI59" s="73"/>
      <c r="BJ59" s="107" t="s">
        <v>29</v>
      </c>
      <c r="BK59" s="73"/>
      <c r="BL59" s="73"/>
      <c r="BM59" s="73"/>
      <c r="BN59" s="73"/>
      <c r="BO59" s="73"/>
      <c r="BP59" s="73"/>
      <c r="BQ59" s="73"/>
      <c r="BR59" s="348" t="s">
        <v>71</v>
      </c>
      <c r="BS59" s="348"/>
      <c r="BT59" s="348"/>
      <c r="BU59" s="348"/>
      <c r="BV59" s="348"/>
      <c r="BW59" s="349" t="s">
        <v>72</v>
      </c>
      <c r="BX59" s="350"/>
      <c r="BY59" s="350"/>
      <c r="BZ59" s="350"/>
      <c r="CA59" s="350"/>
      <c r="CB59" s="351"/>
      <c r="CC59" s="73"/>
      <c r="CD59" s="73"/>
      <c r="CE59" s="73"/>
      <c r="CF59" s="73"/>
      <c r="CG59" s="73"/>
      <c r="CH59" s="73"/>
      <c r="CI59" s="73"/>
      <c r="CJ59" s="73"/>
      <c r="CK59" s="73"/>
      <c r="CL59" s="73"/>
      <c r="CM59" s="73"/>
      <c r="CN59" s="73"/>
      <c r="CO59" s="73"/>
      <c r="CP59" s="73"/>
      <c r="CQ59" s="73"/>
      <c r="CR59" s="73"/>
      <c r="CS59" s="73"/>
      <c r="CT59" s="73"/>
      <c r="CU59" s="73"/>
      <c r="CV59" s="73"/>
      <c r="CW59" s="73"/>
      <c r="CX59" s="73"/>
      <c r="CY59" s="73"/>
      <c r="CZ59" s="73"/>
      <c r="DA59" s="73"/>
      <c r="DB59" s="73"/>
      <c r="DC59" s="73"/>
      <c r="DD59" s="73"/>
      <c r="DE59" s="73"/>
      <c r="DF59" s="73"/>
      <c r="DG59" s="73"/>
      <c r="DH59" s="73"/>
      <c r="DI59" s="73"/>
      <c r="DJ59" s="73"/>
      <c r="DK59" s="73"/>
      <c r="DL59" s="73"/>
      <c r="DM59" s="73"/>
      <c r="DN59" s="73"/>
      <c r="DO59" s="73"/>
      <c r="DP59" s="73"/>
      <c r="DQ59" s="73"/>
      <c r="DR59" s="73"/>
      <c r="DS59" s="73"/>
      <c r="DT59" s="73"/>
      <c r="DU59" s="73"/>
      <c r="DV59" s="73"/>
      <c r="DW59" s="73"/>
      <c r="DX59" s="73"/>
      <c r="DY59" s="73"/>
      <c r="DZ59" s="73"/>
      <c r="EA59" s="73"/>
      <c r="EB59" s="73"/>
      <c r="EC59" s="73"/>
      <c r="ED59" s="73"/>
      <c r="EE59" s="73"/>
      <c r="EF59" s="73"/>
      <c r="EG59" s="73"/>
      <c r="EH59" s="73"/>
      <c r="EI59" s="73"/>
      <c r="EJ59" s="73"/>
      <c r="EK59" s="73"/>
      <c r="EL59" s="73"/>
      <c r="EM59" s="73"/>
      <c r="EN59" s="73"/>
      <c r="EO59" s="73"/>
      <c r="EP59" s="17"/>
      <c r="EQ59" s="17"/>
      <c r="ER59" s="17"/>
      <c r="ES59" s="17"/>
      <c r="ET59" s="17"/>
      <c r="EU59" s="17"/>
      <c r="EV59" s="17"/>
      <c r="EW59" s="17"/>
      <c r="EX59" s="17"/>
      <c r="EY59" s="17"/>
      <c r="EZ59" s="17"/>
      <c r="FA59" s="17"/>
    </row>
    <row r="60" spans="1:157" ht="14.25" hidden="1" outlineLevel="4">
      <c r="A60" s="121" t="str">
        <f t="shared" ca="1" si="19"/>
        <v>1.6.1.1.5</v>
      </c>
      <c r="B60" s="122" t="s">
        <v>67</v>
      </c>
      <c r="C60" s="76"/>
      <c r="D60" s="76"/>
      <c r="E60" s="77" t="s">
        <v>8</v>
      </c>
      <c r="F60" s="78" t="s">
        <v>380</v>
      </c>
      <c r="G60" s="175"/>
      <c r="H60" s="79">
        <v>42979</v>
      </c>
      <c r="I60" s="80">
        <f t="shared" si="20"/>
        <v>43312</v>
      </c>
      <c r="J60" s="81">
        <v>334</v>
      </c>
      <c r="K60" s="82">
        <v>0.25</v>
      </c>
      <c r="L60" s="83">
        <f t="shared" si="17"/>
        <v>47.6</v>
      </c>
      <c r="M60" s="84">
        <f t="shared" si="18"/>
        <v>238</v>
      </c>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179"/>
      <c r="BH60" s="73"/>
      <c r="BI60" s="73"/>
      <c r="BJ60" s="107" t="s">
        <v>29</v>
      </c>
      <c r="BK60" s="73"/>
      <c r="BL60" s="73"/>
      <c r="BM60" s="73"/>
      <c r="BN60" s="73"/>
      <c r="BO60" s="73"/>
      <c r="BP60" s="73"/>
      <c r="BQ60" s="73"/>
      <c r="BR60" s="348" t="s">
        <v>71</v>
      </c>
      <c r="BS60" s="348"/>
      <c r="BT60" s="348"/>
      <c r="BU60" s="348"/>
      <c r="BV60" s="348"/>
      <c r="BW60" s="349" t="s">
        <v>72</v>
      </c>
      <c r="BX60" s="350"/>
      <c r="BY60" s="350"/>
      <c r="BZ60" s="350"/>
      <c r="CA60" s="350"/>
      <c r="CB60" s="351"/>
      <c r="CC60" s="73"/>
      <c r="CD60" s="73"/>
      <c r="CE60" s="73"/>
      <c r="CF60" s="73"/>
      <c r="CG60" s="73"/>
      <c r="CH60" s="73"/>
      <c r="CI60" s="73"/>
      <c r="CJ60" s="73"/>
      <c r="CK60" s="73"/>
      <c r="CL60" s="73"/>
      <c r="CM60" s="73"/>
      <c r="CN60" s="73"/>
      <c r="CO60" s="73"/>
      <c r="CP60" s="73"/>
      <c r="CQ60" s="73"/>
      <c r="CR60" s="73"/>
      <c r="CS60" s="73"/>
      <c r="CT60" s="73"/>
      <c r="CU60" s="73"/>
      <c r="CV60" s="73"/>
      <c r="CW60" s="73"/>
      <c r="CX60" s="73"/>
      <c r="CY60" s="73"/>
      <c r="CZ60" s="73"/>
      <c r="DA60" s="73"/>
      <c r="DB60" s="73"/>
      <c r="DC60" s="73"/>
      <c r="DD60" s="73"/>
      <c r="DE60" s="73"/>
      <c r="DF60" s="73"/>
      <c r="DG60" s="73"/>
      <c r="DH60" s="73"/>
      <c r="DI60" s="73"/>
      <c r="DJ60" s="73"/>
      <c r="DK60" s="73"/>
      <c r="DL60" s="73"/>
      <c r="DM60" s="73"/>
      <c r="DN60" s="73"/>
      <c r="DO60" s="73"/>
      <c r="DP60" s="73"/>
      <c r="DQ60" s="73"/>
      <c r="DR60" s="73"/>
      <c r="DS60" s="73"/>
      <c r="DT60" s="73"/>
      <c r="DU60" s="73"/>
      <c r="DV60" s="73"/>
      <c r="DW60" s="73"/>
      <c r="DX60" s="73"/>
      <c r="DY60" s="73"/>
      <c r="DZ60" s="73"/>
      <c r="EA60" s="73"/>
      <c r="EB60" s="73"/>
      <c r="EC60" s="73"/>
      <c r="ED60" s="73"/>
      <c r="EE60" s="73"/>
      <c r="EF60" s="73"/>
      <c r="EG60" s="73"/>
      <c r="EH60" s="73"/>
      <c r="EI60" s="73"/>
      <c r="EJ60" s="73"/>
      <c r="EK60" s="73"/>
      <c r="EL60" s="73"/>
      <c r="EM60" s="73"/>
      <c r="EN60" s="73"/>
      <c r="EO60" s="73"/>
      <c r="EP60" s="17"/>
      <c r="EQ60" s="17"/>
      <c r="ER60" s="17"/>
      <c r="ES60" s="17"/>
      <c r="ET60" s="17"/>
      <c r="EU60" s="17"/>
      <c r="EV60" s="17"/>
      <c r="EW60" s="17"/>
      <c r="EX60" s="17"/>
      <c r="EY60" s="17"/>
      <c r="EZ60" s="17"/>
      <c r="FA60" s="17"/>
    </row>
    <row r="61" spans="1:157" s="15" customFormat="1" hidden="1" outlineLevel="2">
      <c r="A61" s="74" t="str">
        <f t="shared" ref="A61:A66" ca="1" si="21">IF(ISERROR(VALUE(SUBSTITUTE(OFFSET(A61,-1,0,1,1),".",""))),"0.0.1",IF(ISERROR(FIND("`",SUBSTITUTE(OFFSET(A61,-1,0,1,1),".","`",2))),OFFSET(A61,-1,0,1,1)&amp;".1",LEFT(OFFSET(A61,-1,0,1,1),FIND("`",SUBSTITUTE(OFFSET(A61,-1,0,1,1),".","`",2)))&amp;IF(ISERROR(FIND("`",SUBSTITUTE(OFFSET(A61,-1,0,1,1),".","`",3))),VALUE(RIGHT(OFFSET(A61,-1,0,1,1),LEN(OFFSET(A61,-1,0,1,1))-FIND("`",SUBSTITUTE(OFFSET(A61,-1,0,1,1),".","`",2))))+1,VALUE(MID(OFFSET(A61,-1,0,1,1),FIND("`",SUBSTITUTE(OFFSET(A61,-1,0,1,1),".","`",2))+1,(FIND("`",SUBSTITUTE(OFFSET(A61,-1,0,1,1),".","`",3))-FIND("`",SUBSTITUTE(OFFSET(A61,-1,0,1,1),".","`",2))-1)))+1)))</f>
        <v>1.6.2</v>
      </c>
      <c r="B61" s="75" t="s">
        <v>122</v>
      </c>
      <c r="C61" s="76"/>
      <c r="D61" s="76"/>
      <c r="E61" s="77" t="s">
        <v>8</v>
      </c>
      <c r="F61" s="78" t="s">
        <v>380</v>
      </c>
      <c r="G61" s="175"/>
      <c r="H61" s="79">
        <v>42767</v>
      </c>
      <c r="I61" s="80">
        <f t="shared" si="6"/>
        <v>43312</v>
      </c>
      <c r="J61" s="81">
        <v>546</v>
      </c>
      <c r="K61" s="82">
        <v>0</v>
      </c>
      <c r="L61" s="83">
        <f t="shared" ref="L61:L66" si="22">M61/5</f>
        <v>78</v>
      </c>
      <c r="M61" s="84">
        <f t="shared" ref="M61:M66" si="23">IF(OR(I61=0,H61=0),0,NETWORKDAYS(H61,I61))</f>
        <v>390</v>
      </c>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179"/>
      <c r="BH61" s="73"/>
      <c r="BI61" s="73"/>
      <c r="BJ61" s="107" t="s">
        <v>29</v>
      </c>
      <c r="BK61" s="360" t="s">
        <v>14</v>
      </c>
      <c r="BL61" s="361"/>
      <c r="BM61" s="361"/>
      <c r="BN61" s="361"/>
      <c r="BO61" s="361"/>
      <c r="BP61" s="362"/>
      <c r="BQ61" s="352" t="s">
        <v>9</v>
      </c>
      <c r="BR61" s="353"/>
      <c r="BS61" s="353"/>
      <c r="BT61" s="353"/>
      <c r="BU61" s="353"/>
      <c r="BV61" s="354"/>
      <c r="BW61" s="357" t="s">
        <v>17</v>
      </c>
      <c r="BX61" s="359"/>
      <c r="BY61" s="355" t="s">
        <v>88</v>
      </c>
      <c r="BZ61" s="355"/>
      <c r="CA61" s="355"/>
      <c r="CB61" s="355"/>
      <c r="CC61" s="85" t="s">
        <v>87</v>
      </c>
      <c r="CD61" s="85" t="s">
        <v>87</v>
      </c>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73"/>
      <c r="EK61" s="73"/>
      <c r="EL61" s="73"/>
      <c r="EM61" s="73"/>
      <c r="EN61" s="73"/>
      <c r="EO61" s="73"/>
      <c r="EP61" s="18"/>
      <c r="EQ61" s="18"/>
      <c r="ER61" s="18"/>
      <c r="ES61" s="18"/>
      <c r="ET61" s="18"/>
      <c r="EU61" s="18"/>
      <c r="EV61" s="18"/>
      <c r="EW61" s="18"/>
      <c r="EX61" s="18"/>
      <c r="EY61" s="18"/>
      <c r="EZ61" s="18"/>
      <c r="FA61" s="18"/>
    </row>
    <row r="62" spans="1:157" s="15" customFormat="1" hidden="1" outlineLevel="2">
      <c r="A62" s="74" t="str">
        <f t="shared" ca="1" si="21"/>
        <v>1.6.3</v>
      </c>
      <c r="B62" s="75" t="s">
        <v>123</v>
      </c>
      <c r="C62" s="76"/>
      <c r="D62" s="76"/>
      <c r="E62" s="77" t="s">
        <v>8</v>
      </c>
      <c r="F62" s="78" t="s">
        <v>380</v>
      </c>
      <c r="G62" s="175"/>
      <c r="H62" s="79">
        <v>42767</v>
      </c>
      <c r="I62" s="80">
        <f t="shared" si="6"/>
        <v>43312</v>
      </c>
      <c r="J62" s="81">
        <v>546</v>
      </c>
      <c r="K62" s="82">
        <v>0</v>
      </c>
      <c r="L62" s="83">
        <f t="shared" si="22"/>
        <v>78</v>
      </c>
      <c r="M62" s="84">
        <f t="shared" si="23"/>
        <v>390</v>
      </c>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179"/>
      <c r="BH62" s="73"/>
      <c r="BI62" s="73"/>
      <c r="BJ62" s="107" t="s">
        <v>29</v>
      </c>
      <c r="BK62" s="374" t="s">
        <v>37</v>
      </c>
      <c r="BL62" s="375"/>
      <c r="BM62" s="375"/>
      <c r="BN62" s="375"/>
      <c r="BO62" s="376"/>
      <c r="BP62" s="374" t="s">
        <v>38</v>
      </c>
      <c r="BQ62" s="375"/>
      <c r="BR62" s="375"/>
      <c r="BS62" s="375"/>
      <c r="BT62" s="375"/>
      <c r="BU62" s="376"/>
      <c r="BV62" s="374" t="s">
        <v>39</v>
      </c>
      <c r="BW62" s="375"/>
      <c r="BX62" s="375"/>
      <c r="BY62" s="375"/>
      <c r="BZ62" s="375"/>
      <c r="CA62" s="376"/>
      <c r="CB62" s="123"/>
      <c r="CC62" s="85" t="s">
        <v>90</v>
      </c>
      <c r="CD62" s="73"/>
      <c r="CE62" s="73"/>
      <c r="CF62" s="73"/>
      <c r="CG62" s="73"/>
      <c r="CH62" s="73"/>
      <c r="CI62" s="73"/>
      <c r="CJ62" s="73"/>
      <c r="CK62" s="73"/>
      <c r="CL62" s="73"/>
      <c r="CM62" s="73"/>
      <c r="CN62" s="73"/>
      <c r="CO62" s="73"/>
      <c r="CP62" s="73"/>
      <c r="CQ62" s="73"/>
      <c r="CR62" s="73"/>
      <c r="CS62" s="73"/>
      <c r="CT62" s="73"/>
      <c r="CU62" s="73"/>
      <c r="CV62" s="73"/>
      <c r="CW62" s="73"/>
      <c r="CX62" s="73"/>
      <c r="CY62" s="73"/>
      <c r="CZ62" s="73"/>
      <c r="DA62" s="73"/>
      <c r="DB62" s="73"/>
      <c r="DC62" s="73"/>
      <c r="DD62" s="73"/>
      <c r="DE62" s="73"/>
      <c r="DF62" s="73"/>
      <c r="DG62" s="73"/>
      <c r="DH62" s="73"/>
      <c r="DI62" s="73"/>
      <c r="DJ62" s="73"/>
      <c r="DK62" s="73"/>
      <c r="DL62" s="73"/>
      <c r="DM62" s="73"/>
      <c r="DN62" s="73"/>
      <c r="DO62" s="73"/>
      <c r="DP62" s="73"/>
      <c r="DQ62" s="73"/>
      <c r="DR62" s="73"/>
      <c r="DS62" s="73"/>
      <c r="DT62" s="73"/>
      <c r="DU62" s="73"/>
      <c r="DV62" s="73"/>
      <c r="DW62" s="73"/>
      <c r="DX62" s="73"/>
      <c r="DY62" s="73"/>
      <c r="DZ62" s="73"/>
      <c r="EA62" s="73"/>
      <c r="EB62" s="73"/>
      <c r="EC62" s="73"/>
      <c r="ED62" s="73"/>
      <c r="EE62" s="73"/>
      <c r="EF62" s="73"/>
      <c r="EG62" s="73"/>
      <c r="EH62" s="73"/>
      <c r="EI62" s="73"/>
      <c r="EJ62" s="73"/>
      <c r="EK62" s="73"/>
      <c r="EL62" s="73"/>
      <c r="EM62" s="73"/>
      <c r="EN62" s="73"/>
      <c r="EO62" s="73"/>
      <c r="EP62" s="18"/>
      <c r="EQ62" s="18"/>
      <c r="ER62" s="18"/>
      <c r="ES62" s="18"/>
      <c r="ET62" s="18"/>
      <c r="EU62" s="18"/>
      <c r="EV62" s="18"/>
      <c r="EW62" s="18"/>
      <c r="EX62" s="18"/>
      <c r="EY62" s="18"/>
      <c r="EZ62" s="18"/>
      <c r="FA62" s="18"/>
    </row>
    <row r="63" spans="1:157" s="15" customFormat="1" hidden="1" outlineLevel="2">
      <c r="A63" s="74" t="str">
        <f t="shared" ca="1" si="21"/>
        <v>1.6.4</v>
      </c>
      <c r="B63" s="75" t="s">
        <v>124</v>
      </c>
      <c r="C63" s="76"/>
      <c r="D63" s="76"/>
      <c r="E63" s="77" t="s">
        <v>8</v>
      </c>
      <c r="F63" s="78" t="s">
        <v>380</v>
      </c>
      <c r="G63" s="175"/>
      <c r="H63" s="79">
        <v>43101</v>
      </c>
      <c r="I63" s="80">
        <f t="shared" si="6"/>
        <v>43465</v>
      </c>
      <c r="J63" s="81">
        <v>365</v>
      </c>
      <c r="K63" s="82">
        <v>0</v>
      </c>
      <c r="L63" s="83">
        <f t="shared" si="22"/>
        <v>52.2</v>
      </c>
      <c r="M63" s="84">
        <f t="shared" si="23"/>
        <v>261</v>
      </c>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179"/>
      <c r="BH63" s="73"/>
      <c r="BI63" s="73"/>
      <c r="BJ63" s="107" t="s">
        <v>29</v>
      </c>
      <c r="BK63" s="73"/>
      <c r="BL63" s="73"/>
      <c r="BM63" s="73"/>
      <c r="BN63" s="73"/>
      <c r="BO63" s="73"/>
      <c r="BP63" s="73"/>
      <c r="BQ63" s="73"/>
      <c r="BR63" s="73"/>
      <c r="BS63" s="73"/>
      <c r="BT63" s="73"/>
      <c r="BU63" s="73"/>
      <c r="BV63" s="367" t="s">
        <v>14</v>
      </c>
      <c r="BW63" s="367"/>
      <c r="BX63" s="367"/>
      <c r="BY63" s="352" t="s">
        <v>9</v>
      </c>
      <c r="BZ63" s="353"/>
      <c r="CA63" s="353"/>
      <c r="CB63" s="353"/>
      <c r="CC63" s="353"/>
      <c r="CD63" s="354"/>
      <c r="CE63" s="355" t="s">
        <v>88</v>
      </c>
      <c r="CF63" s="355"/>
      <c r="CG63" s="355"/>
      <c r="CH63" s="73"/>
      <c r="CI63" s="73"/>
      <c r="CJ63" s="73"/>
      <c r="CK63" s="73"/>
      <c r="CL63" s="73"/>
      <c r="CM63" s="73"/>
      <c r="CN63" s="73"/>
      <c r="CO63" s="73"/>
      <c r="CP63" s="73"/>
      <c r="CQ63" s="73"/>
      <c r="CR63" s="73"/>
      <c r="CS63" s="73"/>
      <c r="CT63" s="73"/>
      <c r="CU63" s="73"/>
      <c r="CV63" s="73"/>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c r="EN63" s="73"/>
      <c r="EO63" s="73"/>
      <c r="EP63" s="18"/>
      <c r="EQ63" s="18"/>
      <c r="ER63" s="18"/>
      <c r="ES63" s="18"/>
      <c r="ET63" s="18"/>
      <c r="EU63" s="18"/>
      <c r="EV63" s="18"/>
      <c r="EW63" s="18"/>
      <c r="EX63" s="18"/>
      <c r="EY63" s="18"/>
      <c r="EZ63" s="18"/>
      <c r="FA63" s="18"/>
    </row>
    <row r="64" spans="1:157" s="15" customFormat="1" ht="24" hidden="1" outlineLevel="2">
      <c r="A64" s="74" t="str">
        <f t="shared" ca="1" si="21"/>
        <v>1.6.5</v>
      </c>
      <c r="B64" s="75" t="s">
        <v>78</v>
      </c>
      <c r="C64" s="76"/>
      <c r="D64" s="76"/>
      <c r="E64" s="77" t="s">
        <v>8</v>
      </c>
      <c r="F64" s="78" t="s">
        <v>380</v>
      </c>
      <c r="G64" s="175"/>
      <c r="H64" s="79">
        <v>43101</v>
      </c>
      <c r="I64" s="80">
        <f t="shared" si="6"/>
        <v>43465</v>
      </c>
      <c r="J64" s="81">
        <v>365</v>
      </c>
      <c r="K64" s="82">
        <v>0</v>
      </c>
      <c r="L64" s="83">
        <f t="shared" si="22"/>
        <v>52.2</v>
      </c>
      <c r="M64" s="84">
        <f t="shared" si="23"/>
        <v>261</v>
      </c>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73"/>
      <c r="BC64" s="73"/>
      <c r="BD64" s="73"/>
      <c r="BE64" s="73"/>
      <c r="BF64" s="73"/>
      <c r="BG64" s="179"/>
      <c r="BH64" s="73"/>
      <c r="BI64" s="73"/>
      <c r="BJ64" s="107" t="s">
        <v>29</v>
      </c>
      <c r="BK64" s="73"/>
      <c r="BL64" s="73"/>
      <c r="BM64" s="73"/>
      <c r="BN64" s="73"/>
      <c r="BO64" s="73"/>
      <c r="BP64" s="73"/>
      <c r="BQ64" s="73"/>
      <c r="BR64" s="73"/>
      <c r="BS64" s="73"/>
      <c r="BT64" s="73"/>
      <c r="BU64" s="73"/>
      <c r="BV64" s="367" t="s">
        <v>14</v>
      </c>
      <c r="BW64" s="367"/>
      <c r="BX64" s="367"/>
      <c r="BY64" s="352" t="s">
        <v>9</v>
      </c>
      <c r="BZ64" s="353"/>
      <c r="CA64" s="353"/>
      <c r="CB64" s="353"/>
      <c r="CC64" s="353"/>
      <c r="CD64" s="354"/>
      <c r="CE64" s="355" t="s">
        <v>88</v>
      </c>
      <c r="CF64" s="355"/>
      <c r="CG64" s="355"/>
      <c r="CH64" s="73"/>
      <c r="CI64" s="73"/>
      <c r="CJ64" s="73"/>
      <c r="CK64" s="73"/>
      <c r="CL64" s="73"/>
      <c r="CM64" s="73"/>
      <c r="CN64" s="73"/>
      <c r="CO64" s="73"/>
      <c r="CP64" s="73"/>
      <c r="CQ64" s="73"/>
      <c r="CR64" s="73"/>
      <c r="CS64" s="73"/>
      <c r="CT64" s="73"/>
      <c r="CU64" s="73"/>
      <c r="CV64" s="73"/>
      <c r="CW64" s="73"/>
      <c r="CX64" s="73"/>
      <c r="CY64" s="73"/>
      <c r="CZ64" s="73"/>
      <c r="DA64" s="73"/>
      <c r="DB64" s="73"/>
      <c r="DC64" s="73"/>
      <c r="DD64" s="73"/>
      <c r="DE64" s="73"/>
      <c r="DF64" s="73"/>
      <c r="DG64" s="73"/>
      <c r="DH64" s="73"/>
      <c r="DI64" s="73"/>
      <c r="DJ64" s="73"/>
      <c r="DK64" s="73"/>
      <c r="DL64" s="73"/>
      <c r="DM64" s="73"/>
      <c r="DN64" s="73"/>
      <c r="DO64" s="73"/>
      <c r="DP64" s="73"/>
      <c r="DQ64" s="73"/>
      <c r="DR64" s="73"/>
      <c r="DS64" s="73"/>
      <c r="DT64" s="73"/>
      <c r="DU64" s="73"/>
      <c r="DV64" s="73"/>
      <c r="DW64" s="73"/>
      <c r="DX64" s="73"/>
      <c r="DY64" s="73"/>
      <c r="DZ64" s="73"/>
      <c r="EA64" s="73"/>
      <c r="EB64" s="73"/>
      <c r="EC64" s="73"/>
      <c r="ED64" s="73"/>
      <c r="EE64" s="73"/>
      <c r="EF64" s="73"/>
      <c r="EG64" s="73"/>
      <c r="EH64" s="73"/>
      <c r="EI64" s="73"/>
      <c r="EJ64" s="73"/>
      <c r="EK64" s="73"/>
      <c r="EL64" s="73"/>
      <c r="EM64" s="73"/>
      <c r="EN64" s="73"/>
      <c r="EO64" s="73"/>
      <c r="EP64" s="18"/>
      <c r="EQ64" s="18"/>
      <c r="ER64" s="18"/>
      <c r="ES64" s="18"/>
      <c r="ET64" s="18"/>
      <c r="EU64" s="18"/>
      <c r="EV64" s="18"/>
      <c r="EW64" s="18"/>
      <c r="EX64" s="18"/>
      <c r="EY64" s="18"/>
      <c r="EZ64" s="18"/>
      <c r="FA64" s="18"/>
    </row>
    <row r="65" spans="1:157" s="15" customFormat="1" ht="24" hidden="1" outlineLevel="2">
      <c r="A65" s="74" t="str">
        <f t="shared" ca="1" si="21"/>
        <v>1.6.6</v>
      </c>
      <c r="B65" s="75" t="s">
        <v>125</v>
      </c>
      <c r="C65" s="76"/>
      <c r="D65" s="76"/>
      <c r="E65" s="77" t="s">
        <v>8</v>
      </c>
      <c r="F65" s="78" t="s">
        <v>380</v>
      </c>
      <c r="G65" s="175"/>
      <c r="H65" s="79">
        <v>43101</v>
      </c>
      <c r="I65" s="80">
        <f t="shared" si="6"/>
        <v>43465</v>
      </c>
      <c r="J65" s="81">
        <v>365</v>
      </c>
      <c r="K65" s="82">
        <v>0</v>
      </c>
      <c r="L65" s="83">
        <f t="shared" si="22"/>
        <v>52.2</v>
      </c>
      <c r="M65" s="84">
        <f t="shared" si="23"/>
        <v>261</v>
      </c>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c r="BC65" s="73"/>
      <c r="BD65" s="73"/>
      <c r="BE65" s="73"/>
      <c r="BF65" s="73"/>
      <c r="BG65" s="179"/>
      <c r="BH65" s="73"/>
      <c r="BI65" s="73"/>
      <c r="BJ65" s="107" t="s">
        <v>29</v>
      </c>
      <c r="BK65" s="73"/>
      <c r="BL65" s="73"/>
      <c r="BM65" s="73"/>
      <c r="BN65" s="73"/>
      <c r="BO65" s="73"/>
      <c r="BP65" s="73"/>
      <c r="BQ65" s="73"/>
      <c r="BR65" s="73"/>
      <c r="BS65" s="73"/>
      <c r="BT65" s="73"/>
      <c r="BU65" s="73"/>
      <c r="BV65" s="367" t="s">
        <v>14</v>
      </c>
      <c r="BW65" s="367"/>
      <c r="BX65" s="367"/>
      <c r="BY65" s="352" t="s">
        <v>9</v>
      </c>
      <c r="BZ65" s="353"/>
      <c r="CA65" s="353"/>
      <c r="CB65" s="353"/>
      <c r="CC65" s="353"/>
      <c r="CD65" s="354"/>
      <c r="CE65" s="355" t="s">
        <v>88</v>
      </c>
      <c r="CF65" s="355"/>
      <c r="CG65" s="355"/>
      <c r="CH65" s="73"/>
      <c r="CI65" s="73"/>
      <c r="CJ65" s="73"/>
      <c r="CK65" s="73"/>
      <c r="CL65" s="73"/>
      <c r="CM65" s="73"/>
      <c r="CN65" s="73"/>
      <c r="CO65" s="73"/>
      <c r="CP65" s="73"/>
      <c r="CQ65" s="73"/>
      <c r="CR65" s="73"/>
      <c r="CS65" s="73"/>
      <c r="CT65" s="73"/>
      <c r="CU65" s="73"/>
      <c r="CV65" s="73"/>
      <c r="CW65" s="73"/>
      <c r="CX65" s="73"/>
      <c r="CY65" s="73"/>
      <c r="CZ65" s="73"/>
      <c r="DA65" s="73"/>
      <c r="DB65" s="73"/>
      <c r="DC65" s="73"/>
      <c r="DD65" s="73"/>
      <c r="DE65" s="73"/>
      <c r="DF65" s="73"/>
      <c r="DG65" s="73"/>
      <c r="DH65" s="73"/>
      <c r="DI65" s="73"/>
      <c r="DJ65" s="73"/>
      <c r="DK65" s="73"/>
      <c r="DL65" s="73"/>
      <c r="DM65" s="73"/>
      <c r="DN65" s="73"/>
      <c r="DO65" s="73"/>
      <c r="DP65" s="73"/>
      <c r="DQ65" s="73"/>
      <c r="DR65" s="73"/>
      <c r="DS65" s="73"/>
      <c r="DT65" s="73"/>
      <c r="DU65" s="73"/>
      <c r="DV65" s="73"/>
      <c r="DW65" s="73"/>
      <c r="DX65" s="73"/>
      <c r="DY65" s="73"/>
      <c r="DZ65" s="73"/>
      <c r="EA65" s="73"/>
      <c r="EB65" s="73"/>
      <c r="EC65" s="73"/>
      <c r="ED65" s="73"/>
      <c r="EE65" s="73"/>
      <c r="EF65" s="73"/>
      <c r="EG65" s="73"/>
      <c r="EH65" s="73"/>
      <c r="EI65" s="73"/>
      <c r="EJ65" s="73"/>
      <c r="EK65" s="73"/>
      <c r="EL65" s="73"/>
      <c r="EM65" s="73"/>
      <c r="EN65" s="73"/>
      <c r="EO65" s="73"/>
      <c r="EP65" s="18"/>
      <c r="EQ65" s="18"/>
      <c r="ER65" s="18"/>
      <c r="ES65" s="18"/>
      <c r="ET65" s="18"/>
      <c r="EU65" s="18"/>
      <c r="EV65" s="18"/>
      <c r="EW65" s="18"/>
      <c r="EX65" s="18"/>
      <c r="EY65" s="18"/>
      <c r="EZ65" s="18"/>
      <c r="FA65" s="18"/>
    </row>
    <row r="66" spans="1:157" s="15" customFormat="1" hidden="1" outlineLevel="2">
      <c r="A66" s="74" t="str">
        <f t="shared" ca="1" si="21"/>
        <v>1.6.7</v>
      </c>
      <c r="B66" s="75" t="s">
        <v>79</v>
      </c>
      <c r="C66" s="76"/>
      <c r="D66" s="76"/>
      <c r="E66" s="77" t="s">
        <v>82</v>
      </c>
      <c r="F66" s="78" t="s">
        <v>380</v>
      </c>
      <c r="G66" s="175"/>
      <c r="H66" s="79">
        <v>43132</v>
      </c>
      <c r="I66" s="80">
        <f>IF(J66=0,H66,H66+J66-1)</f>
        <v>43315</v>
      </c>
      <c r="J66" s="81">
        <v>184</v>
      </c>
      <c r="K66" s="82">
        <v>0</v>
      </c>
      <c r="L66" s="83">
        <f t="shared" si="22"/>
        <v>26.4</v>
      </c>
      <c r="M66" s="84">
        <f t="shared" si="23"/>
        <v>132</v>
      </c>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179"/>
      <c r="BH66" s="73"/>
      <c r="BI66" s="73"/>
      <c r="BJ66" s="107" t="s">
        <v>29</v>
      </c>
      <c r="BK66" s="73"/>
      <c r="BL66" s="73"/>
      <c r="BM66" s="73"/>
      <c r="BN66" s="73"/>
      <c r="BO66" s="73"/>
      <c r="BP66" s="73"/>
      <c r="BQ66" s="73"/>
      <c r="BR66" s="73"/>
      <c r="BS66" s="73"/>
      <c r="BT66" s="73"/>
      <c r="BU66" s="73"/>
      <c r="BV66" s="73"/>
      <c r="BW66" s="366" t="s">
        <v>74</v>
      </c>
      <c r="BX66" s="366"/>
      <c r="BY66" s="366"/>
      <c r="BZ66" s="366"/>
      <c r="CA66" s="366"/>
      <c r="CB66" s="366"/>
      <c r="CC66" s="366"/>
      <c r="CD66" s="366"/>
      <c r="CE66" s="349" t="s">
        <v>73</v>
      </c>
      <c r="CF66" s="350"/>
      <c r="CG66" s="350"/>
      <c r="CH66" s="350"/>
      <c r="CI66" s="350"/>
      <c r="CJ66" s="351"/>
      <c r="CK66" s="73"/>
      <c r="CL66" s="73"/>
      <c r="CM66" s="73"/>
      <c r="CN66" s="73"/>
      <c r="CO66" s="73"/>
      <c r="CP66" s="73"/>
      <c r="CQ66" s="73"/>
      <c r="CR66" s="73"/>
      <c r="CS66" s="73"/>
      <c r="CT66" s="73"/>
      <c r="CU66" s="73"/>
      <c r="CV66" s="73"/>
      <c r="CW66" s="73"/>
      <c r="CX66" s="73"/>
      <c r="CY66" s="73"/>
      <c r="CZ66" s="73"/>
      <c r="DA66" s="73"/>
      <c r="DB66" s="73"/>
      <c r="DC66" s="73"/>
      <c r="DD66" s="73"/>
      <c r="DE66" s="73"/>
      <c r="DF66" s="73"/>
      <c r="DG66" s="73"/>
      <c r="DH66" s="73"/>
      <c r="DI66" s="73"/>
      <c r="DJ66" s="73"/>
      <c r="DK66" s="73"/>
      <c r="DL66" s="73"/>
      <c r="DM66" s="73"/>
      <c r="DN66" s="73"/>
      <c r="DO66" s="73"/>
      <c r="DP66" s="73"/>
      <c r="DQ66" s="73"/>
      <c r="DR66" s="73"/>
      <c r="DS66" s="73"/>
      <c r="DT66" s="73"/>
      <c r="DU66" s="73"/>
      <c r="DV66" s="73"/>
      <c r="DW66" s="73"/>
      <c r="DX66" s="73"/>
      <c r="DY66" s="73"/>
      <c r="DZ66" s="73"/>
      <c r="EA66" s="73"/>
      <c r="EB66" s="73"/>
      <c r="EC66" s="73"/>
      <c r="ED66" s="73"/>
      <c r="EE66" s="73"/>
      <c r="EF66" s="73"/>
      <c r="EG66" s="73"/>
      <c r="EH66" s="73"/>
      <c r="EI66" s="73"/>
      <c r="EJ66" s="73"/>
      <c r="EK66" s="73"/>
      <c r="EL66" s="73"/>
      <c r="EM66" s="73"/>
      <c r="EN66" s="73"/>
      <c r="EO66" s="73"/>
      <c r="EP66" s="18"/>
      <c r="EQ66" s="18"/>
      <c r="ER66" s="18"/>
      <c r="ES66" s="18"/>
      <c r="ET66" s="18"/>
      <c r="EU66" s="18"/>
      <c r="EV66" s="18"/>
      <c r="EW66" s="18"/>
      <c r="EX66" s="18"/>
      <c r="EY66" s="18"/>
      <c r="EZ66" s="18"/>
      <c r="FA66" s="18"/>
    </row>
    <row r="67" spans="1:157" ht="27.75" hidden="1" customHeight="1" outlineLevel="1" collapsed="1">
      <c r="A67" s="64" t="str">
        <f ca="1">IF(ISERROR(VALUE(SUBSTITUTE(OFFSET(A67,-1,0,1,1),".",""))),"0.1",IF(ISERROR(FIND("`",SUBSTITUTE(OFFSET(A67,-1,0,1,1),".","`",1))),OFFSET(A67,-1,0,1,1)&amp;".1",LEFT(OFFSET(A67,-1,0,1,1),FIND("`",SUBSTITUTE(OFFSET(A67,-1,0,1,1),".","`",1)))&amp;IF(ISERROR(FIND("`",SUBSTITUTE(OFFSET(A67,-1,0,1,1),".","`",2))),VALUE(RIGHT(OFFSET(A67,-1,0,1,1),LEN(OFFSET(A67,-1,0,1,1))-FIND("`",SUBSTITUTE(OFFSET(A67,-1,0,1,1),".","`",1))))+1,VALUE(MID(OFFSET(A67,-1,0,1,1),FIND("`",SUBSTITUTE(OFFSET(A67,-1,0,1,1),".","`",1))+1,(FIND("`",SUBSTITUTE(OFFSET(A67,-1,0,1,1),".","`",2))-FIND("`",SUBSTITUTE(OFFSET(A67,-1,0,1,1),".","`",1))-1)))+1)))</f>
        <v>1.7</v>
      </c>
      <c r="B67" s="65" t="s">
        <v>36</v>
      </c>
      <c r="C67" s="59" t="s">
        <v>11</v>
      </c>
      <c r="D67" s="66"/>
      <c r="E67" s="67" t="s">
        <v>8</v>
      </c>
      <c r="F67" s="68"/>
      <c r="G67" s="172"/>
      <c r="H67" s="187">
        <f>MIN(H68:H74)</f>
        <v>42856</v>
      </c>
      <c r="I67" s="142">
        <f>MAX(I68:I74)</f>
        <v>44043</v>
      </c>
      <c r="J67" s="188"/>
      <c r="K67" s="189">
        <f>AVERAGE(K68:K74)</f>
        <v>0</v>
      </c>
      <c r="L67" s="135"/>
      <c r="M67" s="136"/>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80"/>
      <c r="BH67" s="141"/>
      <c r="BI67" s="141"/>
      <c r="BJ67" s="141"/>
      <c r="BK67" s="141"/>
      <c r="BL67" s="141"/>
      <c r="BM67" s="141"/>
      <c r="BN67" s="393">
        <f>K67</f>
        <v>0</v>
      </c>
      <c r="BO67" s="394"/>
      <c r="BP67" s="394"/>
      <c r="BQ67" s="394"/>
      <c r="BR67" s="394"/>
      <c r="BS67" s="394"/>
      <c r="BT67" s="394"/>
      <c r="BU67" s="394"/>
      <c r="BV67" s="394"/>
      <c r="BW67" s="394"/>
      <c r="BX67" s="394"/>
      <c r="BY67" s="394"/>
      <c r="BZ67" s="394"/>
      <c r="CA67" s="394"/>
      <c r="CB67" s="394"/>
      <c r="CC67" s="394"/>
      <c r="CD67" s="394"/>
      <c r="CE67" s="394"/>
      <c r="CF67" s="394"/>
      <c r="CG67" s="394"/>
      <c r="CH67" s="394"/>
      <c r="CI67" s="394"/>
      <c r="CJ67" s="394"/>
      <c r="CK67" s="394"/>
      <c r="CL67" s="394"/>
      <c r="CM67" s="394"/>
      <c r="CN67" s="394"/>
      <c r="CO67" s="394"/>
      <c r="CP67" s="394"/>
      <c r="CQ67" s="394"/>
      <c r="CR67" s="394"/>
      <c r="CS67" s="394"/>
      <c r="CT67" s="394"/>
      <c r="CU67" s="394"/>
      <c r="CV67" s="394"/>
      <c r="CW67" s="394"/>
      <c r="CX67" s="394"/>
      <c r="CY67" s="394"/>
      <c r="CZ67" s="395"/>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7"/>
      <c r="EQ67" s="17"/>
      <c r="ER67" s="17"/>
      <c r="ES67" s="17"/>
      <c r="ET67" s="17"/>
      <c r="EU67" s="17"/>
      <c r="EV67" s="17"/>
      <c r="EW67" s="17"/>
      <c r="EX67" s="17"/>
      <c r="EY67" s="17"/>
      <c r="EZ67" s="17"/>
      <c r="FA67" s="17"/>
    </row>
    <row r="68" spans="1:157" s="15" customFormat="1" hidden="1" outlineLevel="2">
      <c r="A68" s="74" t="str">
        <f t="shared" ref="A68:A74" ca="1" si="24">IF(ISERROR(VALUE(SUBSTITUTE(OFFSET(A68,-1,0,1,1),".",""))),"0.0.1",IF(ISERROR(FIND("`",SUBSTITUTE(OFFSET(A68,-1,0,1,1),".","`",2))),OFFSET(A68,-1,0,1,1)&amp;".1",LEFT(OFFSET(A68,-1,0,1,1),FIND("`",SUBSTITUTE(OFFSET(A68,-1,0,1,1),".","`",2)))&amp;IF(ISERROR(FIND("`",SUBSTITUTE(OFFSET(A68,-1,0,1,1),".","`",3))),VALUE(RIGHT(OFFSET(A68,-1,0,1,1),LEN(OFFSET(A68,-1,0,1,1))-FIND("`",SUBSTITUTE(OFFSET(A68,-1,0,1,1),".","`",2))))+1,VALUE(MID(OFFSET(A68,-1,0,1,1),FIND("`",SUBSTITUTE(OFFSET(A68,-1,0,1,1),".","`",2))+1,(FIND("`",SUBSTITUTE(OFFSET(A68,-1,0,1,1),".","`",3))-FIND("`",SUBSTITUTE(OFFSET(A68,-1,0,1,1),".","`",2))-1)))+1)))</f>
        <v>1.7.1</v>
      </c>
      <c r="B68" s="75" t="s">
        <v>126</v>
      </c>
      <c r="C68" s="76"/>
      <c r="D68" s="76"/>
      <c r="E68" s="77" t="s">
        <v>8</v>
      </c>
      <c r="F68" s="78" t="s">
        <v>380</v>
      </c>
      <c r="G68" s="175"/>
      <c r="H68" s="79">
        <v>42856</v>
      </c>
      <c r="I68" s="80">
        <f t="shared" ref="I68:I74" si="25">IF(J68=0,H68,H68+J68-1)</f>
        <v>43220</v>
      </c>
      <c r="J68" s="81">
        <v>365</v>
      </c>
      <c r="K68" s="82">
        <v>0</v>
      </c>
      <c r="L68" s="83">
        <f t="shared" ref="L68:L74" si="26">M68/5</f>
        <v>52.2</v>
      </c>
      <c r="M68" s="84">
        <f t="shared" ref="M68:M74" si="27">IF(OR(I68=0,H68=0),0,NETWORKDAYS(H68,I68))</f>
        <v>261</v>
      </c>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c r="BA68" s="73"/>
      <c r="BB68" s="73"/>
      <c r="BC68" s="73"/>
      <c r="BD68" s="73"/>
      <c r="BE68" s="73"/>
      <c r="BF68" s="73"/>
      <c r="BG68" s="179"/>
      <c r="BH68" s="73"/>
      <c r="BI68" s="73"/>
      <c r="BJ68" s="124"/>
      <c r="BK68" s="124"/>
      <c r="BL68" s="124"/>
      <c r="BM68" s="107" t="s">
        <v>29</v>
      </c>
      <c r="BN68" s="371" t="s">
        <v>14</v>
      </c>
      <c r="BO68" s="372"/>
      <c r="BP68" s="373"/>
      <c r="BQ68" s="101" t="s">
        <v>9</v>
      </c>
      <c r="BR68" s="102"/>
      <c r="BS68" s="103"/>
      <c r="BT68" s="374" t="s">
        <v>40</v>
      </c>
      <c r="BU68" s="375"/>
      <c r="BV68" s="376"/>
      <c r="BW68" s="374" t="s">
        <v>35</v>
      </c>
      <c r="BX68" s="375"/>
      <c r="BY68" s="376"/>
      <c r="BZ68" s="73"/>
      <c r="CA68" s="73"/>
      <c r="CB68" s="73"/>
      <c r="CC68" s="73"/>
      <c r="CD68" s="73"/>
      <c r="CE68" s="73"/>
      <c r="CF68" s="73"/>
      <c r="CG68" s="73"/>
      <c r="CH68" s="73"/>
      <c r="CI68" s="73"/>
      <c r="CJ68" s="73"/>
      <c r="CK68" s="73"/>
      <c r="CL68" s="73"/>
      <c r="CM68" s="73"/>
      <c r="CN68" s="73"/>
      <c r="CO68" s="73"/>
      <c r="CP68" s="73"/>
      <c r="CQ68" s="73"/>
      <c r="CR68" s="73"/>
      <c r="CS68" s="73"/>
      <c r="CT68" s="73"/>
      <c r="CU68" s="73"/>
      <c r="CV68" s="73"/>
      <c r="CW68" s="73"/>
      <c r="CX68" s="73"/>
      <c r="CY68" s="73"/>
      <c r="CZ68" s="73"/>
      <c r="DA68" s="73"/>
      <c r="DB68" s="73"/>
      <c r="DC68" s="73"/>
      <c r="DD68" s="73"/>
      <c r="DE68" s="73"/>
      <c r="DF68" s="73"/>
      <c r="DG68" s="73"/>
      <c r="DH68" s="73"/>
      <c r="DI68" s="73"/>
      <c r="DJ68" s="73"/>
      <c r="DK68" s="73"/>
      <c r="DL68" s="73"/>
      <c r="DM68" s="73"/>
      <c r="DN68" s="73"/>
      <c r="DO68" s="73"/>
      <c r="DP68" s="73"/>
      <c r="DQ68" s="73"/>
      <c r="DR68" s="73"/>
      <c r="DS68" s="73"/>
      <c r="DT68" s="73"/>
      <c r="DU68" s="73"/>
      <c r="DV68" s="73"/>
      <c r="DW68" s="73"/>
      <c r="DX68" s="73"/>
      <c r="DY68" s="73"/>
      <c r="DZ68" s="73"/>
      <c r="EA68" s="73"/>
      <c r="EB68" s="73"/>
      <c r="EC68" s="73"/>
      <c r="ED68" s="73"/>
      <c r="EE68" s="73"/>
      <c r="EF68" s="73"/>
      <c r="EG68" s="73"/>
      <c r="EH68" s="73"/>
      <c r="EI68" s="73"/>
      <c r="EJ68" s="73"/>
      <c r="EK68" s="73"/>
      <c r="EL68" s="73"/>
      <c r="EM68" s="73"/>
      <c r="EN68" s="73"/>
      <c r="EO68" s="73"/>
      <c r="EP68" s="18"/>
      <c r="EQ68" s="18"/>
      <c r="ER68" s="18"/>
      <c r="ES68" s="18"/>
      <c r="ET68" s="18"/>
      <c r="EU68" s="18"/>
      <c r="EV68" s="18"/>
      <c r="EW68" s="18"/>
      <c r="EX68" s="18"/>
      <c r="EY68" s="18"/>
      <c r="EZ68" s="18"/>
      <c r="FA68" s="18"/>
    </row>
    <row r="69" spans="1:157" s="15" customFormat="1" hidden="1" outlineLevel="2">
      <c r="A69" s="74" t="str">
        <f t="shared" ca="1" si="24"/>
        <v>1.7.2</v>
      </c>
      <c r="B69" s="75" t="s">
        <v>127</v>
      </c>
      <c r="C69" s="76"/>
      <c r="D69" s="76"/>
      <c r="E69" s="77" t="s">
        <v>8</v>
      </c>
      <c r="F69" s="78" t="s">
        <v>380</v>
      </c>
      <c r="G69" s="175"/>
      <c r="H69" s="79">
        <v>42856</v>
      </c>
      <c r="I69" s="80">
        <f t="shared" si="25"/>
        <v>43220</v>
      </c>
      <c r="J69" s="81">
        <v>365</v>
      </c>
      <c r="K69" s="82">
        <v>0</v>
      </c>
      <c r="L69" s="83">
        <f t="shared" si="26"/>
        <v>52.2</v>
      </c>
      <c r="M69" s="84">
        <f t="shared" si="27"/>
        <v>261</v>
      </c>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c r="BB69" s="73"/>
      <c r="BC69" s="73"/>
      <c r="BD69" s="73"/>
      <c r="BE69" s="73"/>
      <c r="BF69" s="73"/>
      <c r="BG69" s="179"/>
      <c r="BH69" s="73"/>
      <c r="BI69" s="73"/>
      <c r="BJ69" s="124"/>
      <c r="BK69" s="124"/>
      <c r="BL69" s="124"/>
      <c r="BM69" s="107" t="s">
        <v>29</v>
      </c>
      <c r="BN69" s="371" t="s">
        <v>14</v>
      </c>
      <c r="BO69" s="372"/>
      <c r="BP69" s="372"/>
      <c r="BQ69" s="372"/>
      <c r="BR69" s="372"/>
      <c r="BS69" s="373"/>
      <c r="BT69" s="368" t="s">
        <v>9</v>
      </c>
      <c r="BU69" s="369"/>
      <c r="BV69" s="369"/>
      <c r="BW69" s="369"/>
      <c r="BX69" s="369"/>
      <c r="BY69" s="370"/>
      <c r="BZ69" s="73"/>
      <c r="CA69" s="73"/>
      <c r="CB69" s="73"/>
      <c r="CC69" s="73"/>
      <c r="CD69" s="73"/>
      <c r="CE69" s="73"/>
      <c r="CF69" s="73"/>
      <c r="CG69" s="73"/>
      <c r="CH69" s="73"/>
      <c r="CI69" s="73"/>
      <c r="CJ69" s="73"/>
      <c r="CK69" s="73"/>
      <c r="CL69" s="73"/>
      <c r="CM69" s="73"/>
      <c r="CN69" s="73"/>
      <c r="CO69" s="73"/>
      <c r="CP69" s="73"/>
      <c r="CQ69" s="73"/>
      <c r="CR69" s="73"/>
      <c r="CS69" s="73"/>
      <c r="CT69" s="73"/>
      <c r="CU69" s="73"/>
      <c r="CV69" s="73"/>
      <c r="CW69" s="73"/>
      <c r="CX69" s="73"/>
      <c r="CY69" s="73"/>
      <c r="CZ69" s="73"/>
      <c r="DA69" s="73"/>
      <c r="DB69" s="73"/>
      <c r="DC69" s="73"/>
      <c r="DD69" s="73"/>
      <c r="DE69" s="73"/>
      <c r="DF69" s="73"/>
      <c r="DG69" s="73"/>
      <c r="DH69" s="73"/>
      <c r="DI69" s="73"/>
      <c r="DJ69" s="73"/>
      <c r="DK69" s="73"/>
      <c r="DL69" s="73"/>
      <c r="DM69" s="73"/>
      <c r="DN69" s="73"/>
      <c r="DO69" s="73"/>
      <c r="DP69" s="73"/>
      <c r="DQ69" s="73"/>
      <c r="DR69" s="73"/>
      <c r="DS69" s="73"/>
      <c r="DT69" s="73"/>
      <c r="DU69" s="73"/>
      <c r="DV69" s="73"/>
      <c r="DW69" s="73"/>
      <c r="DX69" s="73"/>
      <c r="DY69" s="73"/>
      <c r="DZ69" s="73"/>
      <c r="EA69" s="73"/>
      <c r="EB69" s="73"/>
      <c r="EC69" s="73"/>
      <c r="ED69" s="73"/>
      <c r="EE69" s="73"/>
      <c r="EF69" s="73"/>
      <c r="EG69" s="73"/>
      <c r="EH69" s="73"/>
      <c r="EI69" s="73"/>
      <c r="EJ69" s="73"/>
      <c r="EK69" s="73"/>
      <c r="EL69" s="73"/>
      <c r="EM69" s="73"/>
      <c r="EN69" s="73"/>
      <c r="EO69" s="73"/>
      <c r="EP69" s="18"/>
      <c r="EQ69" s="18"/>
      <c r="ER69" s="18"/>
      <c r="ES69" s="18"/>
      <c r="ET69" s="18"/>
      <c r="EU69" s="18"/>
      <c r="EV69" s="18"/>
      <c r="EW69" s="18"/>
      <c r="EX69" s="18"/>
      <c r="EY69" s="18"/>
      <c r="EZ69" s="18"/>
      <c r="FA69" s="18"/>
    </row>
    <row r="70" spans="1:157" s="15" customFormat="1" hidden="1" outlineLevel="2">
      <c r="A70" s="74" t="str">
        <f t="shared" ca="1" si="24"/>
        <v>1.7.3</v>
      </c>
      <c r="B70" s="75" t="s">
        <v>128</v>
      </c>
      <c r="C70" s="76"/>
      <c r="D70" s="76"/>
      <c r="E70" s="77" t="s">
        <v>8</v>
      </c>
      <c r="F70" s="78" t="s">
        <v>380</v>
      </c>
      <c r="G70" s="175"/>
      <c r="H70" s="79">
        <v>42856</v>
      </c>
      <c r="I70" s="80">
        <f t="shared" si="25"/>
        <v>43220</v>
      </c>
      <c r="J70" s="81">
        <v>365</v>
      </c>
      <c r="K70" s="82">
        <v>0</v>
      </c>
      <c r="L70" s="83">
        <f t="shared" si="26"/>
        <v>52.2</v>
      </c>
      <c r="M70" s="84">
        <f t="shared" si="27"/>
        <v>261</v>
      </c>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73"/>
      <c r="AT70" s="73"/>
      <c r="AU70" s="73"/>
      <c r="AV70" s="73"/>
      <c r="AW70" s="73"/>
      <c r="AX70" s="73"/>
      <c r="AY70" s="73"/>
      <c r="AZ70" s="73"/>
      <c r="BA70" s="73"/>
      <c r="BB70" s="73"/>
      <c r="BC70" s="73"/>
      <c r="BD70" s="73"/>
      <c r="BE70" s="73"/>
      <c r="BF70" s="73"/>
      <c r="BG70" s="179"/>
      <c r="BH70" s="73"/>
      <c r="BI70" s="73"/>
      <c r="BJ70" s="124"/>
      <c r="BK70" s="124"/>
      <c r="BL70" s="124"/>
      <c r="BM70" s="107" t="s">
        <v>29</v>
      </c>
      <c r="BN70" s="371" t="s">
        <v>14</v>
      </c>
      <c r="BO70" s="372"/>
      <c r="BP70" s="372"/>
      <c r="BQ70" s="372"/>
      <c r="BR70" s="372"/>
      <c r="BS70" s="373"/>
      <c r="BT70" s="368" t="s">
        <v>9</v>
      </c>
      <c r="BU70" s="369"/>
      <c r="BV70" s="369"/>
      <c r="BW70" s="369"/>
      <c r="BX70" s="369"/>
      <c r="BY70" s="370"/>
      <c r="BZ70" s="73"/>
      <c r="CA70" s="73"/>
      <c r="CB70" s="73"/>
      <c r="CC70" s="73"/>
      <c r="CD70" s="73"/>
      <c r="CE70" s="73"/>
      <c r="CF70" s="73"/>
      <c r="CG70" s="73"/>
      <c r="CH70" s="73"/>
      <c r="CI70" s="73"/>
      <c r="CJ70" s="73"/>
      <c r="CK70" s="73"/>
      <c r="CL70" s="73"/>
      <c r="CM70" s="73"/>
      <c r="CN70" s="73"/>
      <c r="CO70" s="73"/>
      <c r="CP70" s="73"/>
      <c r="CQ70" s="73"/>
      <c r="CR70" s="73"/>
      <c r="CS70" s="73"/>
      <c r="CT70" s="73"/>
      <c r="CU70" s="73"/>
      <c r="CV70" s="73"/>
      <c r="CW70" s="73"/>
      <c r="CX70" s="73"/>
      <c r="CY70" s="73"/>
      <c r="CZ70" s="73"/>
      <c r="DA70" s="73"/>
      <c r="DB70" s="73"/>
      <c r="DC70" s="73"/>
      <c r="DD70" s="73"/>
      <c r="DE70" s="73"/>
      <c r="DF70" s="73"/>
      <c r="DG70" s="73"/>
      <c r="DH70" s="73"/>
      <c r="DI70" s="73"/>
      <c r="DJ70" s="73"/>
      <c r="DK70" s="73"/>
      <c r="DL70" s="73"/>
      <c r="DM70" s="73"/>
      <c r="DN70" s="73"/>
      <c r="DO70" s="73"/>
      <c r="DP70" s="73"/>
      <c r="DQ70" s="73"/>
      <c r="DR70" s="73"/>
      <c r="DS70" s="73"/>
      <c r="DT70" s="73"/>
      <c r="DU70" s="73"/>
      <c r="DV70" s="73"/>
      <c r="DW70" s="73"/>
      <c r="DX70" s="73"/>
      <c r="DY70" s="73"/>
      <c r="DZ70" s="73"/>
      <c r="EA70" s="73"/>
      <c r="EB70" s="73"/>
      <c r="EC70" s="73"/>
      <c r="ED70" s="73"/>
      <c r="EE70" s="73"/>
      <c r="EF70" s="73"/>
      <c r="EG70" s="73"/>
      <c r="EH70" s="73"/>
      <c r="EI70" s="73"/>
      <c r="EJ70" s="73"/>
      <c r="EK70" s="73"/>
      <c r="EL70" s="73"/>
      <c r="EM70" s="73"/>
      <c r="EN70" s="73"/>
      <c r="EO70" s="73"/>
      <c r="EP70" s="18"/>
      <c r="EQ70" s="18"/>
      <c r="ER70" s="18"/>
      <c r="ES70" s="18"/>
      <c r="ET70" s="18"/>
      <c r="EU70" s="18"/>
      <c r="EV70" s="18"/>
      <c r="EW70" s="18"/>
      <c r="EX70" s="18"/>
      <c r="EY70" s="18"/>
      <c r="EZ70" s="18"/>
      <c r="FA70" s="18"/>
    </row>
    <row r="71" spans="1:157" s="15" customFormat="1" hidden="1" outlineLevel="2">
      <c r="A71" s="74" t="str">
        <f t="shared" ca="1" si="24"/>
        <v>1.7.4</v>
      </c>
      <c r="B71" s="75" t="s">
        <v>129</v>
      </c>
      <c r="C71" s="76"/>
      <c r="D71" s="76"/>
      <c r="E71" s="77" t="s">
        <v>8</v>
      </c>
      <c r="F71" s="78" t="s">
        <v>380</v>
      </c>
      <c r="G71" s="175"/>
      <c r="H71" s="79">
        <v>42856</v>
      </c>
      <c r="I71" s="80">
        <f t="shared" si="25"/>
        <v>43585</v>
      </c>
      <c r="J71" s="81">
        <v>730</v>
      </c>
      <c r="K71" s="82">
        <v>0</v>
      </c>
      <c r="L71" s="83">
        <f t="shared" si="26"/>
        <v>104.4</v>
      </c>
      <c r="M71" s="84">
        <f t="shared" si="27"/>
        <v>522</v>
      </c>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73"/>
      <c r="AS71" s="73"/>
      <c r="AT71" s="73"/>
      <c r="AU71" s="73"/>
      <c r="AV71" s="73"/>
      <c r="AW71" s="73"/>
      <c r="AX71" s="73"/>
      <c r="AY71" s="73"/>
      <c r="AZ71" s="73"/>
      <c r="BA71" s="73"/>
      <c r="BB71" s="73"/>
      <c r="BC71" s="73"/>
      <c r="BD71" s="73"/>
      <c r="BE71" s="73"/>
      <c r="BF71" s="73"/>
      <c r="BG71" s="179"/>
      <c r="BH71" s="73"/>
      <c r="BI71" s="73"/>
      <c r="BJ71" s="124"/>
      <c r="BK71" s="124"/>
      <c r="BL71" s="124"/>
      <c r="BM71" s="107" t="s">
        <v>29</v>
      </c>
      <c r="BN71" s="371" t="s">
        <v>14</v>
      </c>
      <c r="BO71" s="372"/>
      <c r="BP71" s="372"/>
      <c r="BQ71" s="372"/>
      <c r="BR71" s="372"/>
      <c r="BS71" s="373"/>
      <c r="BT71" s="368" t="s">
        <v>9</v>
      </c>
      <c r="BU71" s="369"/>
      <c r="BV71" s="369"/>
      <c r="BW71" s="369"/>
      <c r="BX71" s="369"/>
      <c r="BY71" s="370"/>
      <c r="BZ71" s="374" t="s">
        <v>40</v>
      </c>
      <c r="CA71" s="375"/>
      <c r="CB71" s="375"/>
      <c r="CC71" s="375"/>
      <c r="CD71" s="375"/>
      <c r="CE71" s="376"/>
      <c r="CF71" s="374" t="s">
        <v>35</v>
      </c>
      <c r="CG71" s="375"/>
      <c r="CH71" s="375"/>
      <c r="CI71" s="375"/>
      <c r="CJ71" s="375"/>
      <c r="CK71" s="376"/>
      <c r="CL71" s="73"/>
      <c r="CM71" s="73"/>
      <c r="CN71" s="73"/>
      <c r="CO71" s="73"/>
      <c r="CP71" s="73"/>
      <c r="CQ71" s="73"/>
      <c r="CR71" s="73"/>
      <c r="CS71" s="73"/>
      <c r="CT71" s="73"/>
      <c r="CU71" s="73"/>
      <c r="CV71" s="73"/>
      <c r="CW71" s="73"/>
      <c r="CX71" s="73"/>
      <c r="CY71" s="73"/>
      <c r="CZ71" s="73"/>
      <c r="DA71" s="73"/>
      <c r="DB71" s="73"/>
      <c r="DC71" s="73"/>
      <c r="DD71" s="73"/>
      <c r="DE71" s="73"/>
      <c r="DF71" s="73"/>
      <c r="DG71" s="73"/>
      <c r="DH71" s="73"/>
      <c r="DI71" s="73"/>
      <c r="DJ71" s="73"/>
      <c r="DK71" s="73"/>
      <c r="DL71" s="73"/>
      <c r="DM71" s="73"/>
      <c r="DN71" s="73"/>
      <c r="DO71" s="73"/>
      <c r="DP71" s="73"/>
      <c r="DQ71" s="73"/>
      <c r="DR71" s="73"/>
      <c r="DS71" s="73"/>
      <c r="DT71" s="73"/>
      <c r="DU71" s="73"/>
      <c r="DV71" s="73"/>
      <c r="DW71" s="73"/>
      <c r="DX71" s="73"/>
      <c r="DY71" s="73"/>
      <c r="DZ71" s="73"/>
      <c r="EA71" s="73"/>
      <c r="EB71" s="73"/>
      <c r="EC71" s="73"/>
      <c r="ED71" s="73"/>
      <c r="EE71" s="73"/>
      <c r="EF71" s="73"/>
      <c r="EG71" s="73"/>
      <c r="EH71" s="73"/>
      <c r="EI71" s="73"/>
      <c r="EJ71" s="73"/>
      <c r="EK71" s="73"/>
      <c r="EL71" s="73"/>
      <c r="EM71" s="73"/>
      <c r="EN71" s="73"/>
      <c r="EO71" s="73"/>
      <c r="EP71" s="18"/>
      <c r="EQ71" s="18"/>
      <c r="ER71" s="18"/>
      <c r="ES71" s="18"/>
      <c r="ET71" s="18"/>
      <c r="EU71" s="18"/>
      <c r="EV71" s="18"/>
      <c r="EW71" s="18"/>
      <c r="EX71" s="18"/>
      <c r="EY71" s="18"/>
      <c r="EZ71" s="18"/>
      <c r="FA71" s="18"/>
    </row>
    <row r="72" spans="1:157" s="15" customFormat="1" hidden="1" outlineLevel="2">
      <c r="A72" s="74" t="str">
        <f t="shared" ca="1" si="24"/>
        <v>1.7.5</v>
      </c>
      <c r="B72" s="75" t="s">
        <v>130</v>
      </c>
      <c r="C72" s="76"/>
      <c r="D72" s="76"/>
      <c r="E72" s="77" t="s">
        <v>8</v>
      </c>
      <c r="F72" s="78" t="s">
        <v>380</v>
      </c>
      <c r="G72" s="175"/>
      <c r="H72" s="79">
        <v>43586</v>
      </c>
      <c r="I72" s="80">
        <f t="shared" si="25"/>
        <v>43951</v>
      </c>
      <c r="J72" s="81">
        <v>366</v>
      </c>
      <c r="K72" s="82">
        <v>0</v>
      </c>
      <c r="L72" s="83">
        <f t="shared" si="26"/>
        <v>52.4</v>
      </c>
      <c r="M72" s="84">
        <f t="shared" si="27"/>
        <v>262</v>
      </c>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3"/>
      <c r="AO72" s="73"/>
      <c r="AP72" s="73"/>
      <c r="AQ72" s="73"/>
      <c r="AR72" s="73"/>
      <c r="AS72" s="73"/>
      <c r="AT72" s="73"/>
      <c r="AU72" s="73"/>
      <c r="AV72" s="73"/>
      <c r="AW72" s="73"/>
      <c r="AX72" s="73"/>
      <c r="AY72" s="73"/>
      <c r="AZ72" s="73"/>
      <c r="BA72" s="73"/>
      <c r="BB72" s="73"/>
      <c r="BC72" s="73"/>
      <c r="BD72" s="73"/>
      <c r="BE72" s="73"/>
      <c r="BF72" s="73"/>
      <c r="BG72" s="179"/>
      <c r="BH72" s="73"/>
      <c r="BI72" s="73"/>
      <c r="BJ72" s="124"/>
      <c r="BK72" s="124"/>
      <c r="BL72" s="124"/>
      <c r="BM72" s="107" t="s">
        <v>29</v>
      </c>
      <c r="BN72" s="73"/>
      <c r="BO72" s="73"/>
      <c r="BP72" s="73"/>
      <c r="BQ72" s="73"/>
      <c r="BR72" s="73"/>
      <c r="BS72" s="73"/>
      <c r="BT72" s="73"/>
      <c r="BU72" s="73"/>
      <c r="BV72" s="73"/>
      <c r="BW72" s="73"/>
      <c r="BX72" s="73"/>
      <c r="BY72" s="73"/>
      <c r="BZ72" s="73"/>
      <c r="CA72" s="73"/>
      <c r="CB72" s="73"/>
      <c r="CC72" s="73"/>
      <c r="CD72" s="73"/>
      <c r="CE72" s="73"/>
      <c r="CF72" s="73"/>
      <c r="CG72" s="73"/>
      <c r="CH72" s="73"/>
      <c r="CI72" s="73"/>
      <c r="CJ72" s="73"/>
      <c r="CK72" s="73"/>
      <c r="CL72" s="367" t="s">
        <v>14</v>
      </c>
      <c r="CM72" s="367"/>
      <c r="CN72" s="367"/>
      <c r="CO72" s="352" t="s">
        <v>9</v>
      </c>
      <c r="CP72" s="353"/>
      <c r="CQ72" s="353"/>
      <c r="CR72" s="353"/>
      <c r="CS72" s="353"/>
      <c r="CT72" s="354"/>
      <c r="CU72" s="384" t="s">
        <v>88</v>
      </c>
      <c r="CV72" s="385"/>
      <c r="CW72" s="386"/>
      <c r="CX72" s="73"/>
      <c r="CY72" s="73"/>
      <c r="CZ72" s="73"/>
      <c r="DA72" s="73"/>
      <c r="DB72" s="73"/>
      <c r="DC72" s="73"/>
      <c r="DD72" s="73"/>
      <c r="DE72" s="73"/>
      <c r="DF72" s="73"/>
      <c r="DG72" s="73"/>
      <c r="DH72" s="73"/>
      <c r="DI72" s="73"/>
      <c r="DJ72" s="73"/>
      <c r="DK72" s="73"/>
      <c r="DL72" s="73"/>
      <c r="DM72" s="73"/>
      <c r="DN72" s="73"/>
      <c r="DO72" s="73"/>
      <c r="DP72" s="73"/>
      <c r="DQ72" s="73"/>
      <c r="DR72" s="73"/>
      <c r="DS72" s="73"/>
      <c r="DT72" s="73"/>
      <c r="DU72" s="73"/>
      <c r="DV72" s="73"/>
      <c r="DW72" s="73"/>
      <c r="DX72" s="73"/>
      <c r="DY72" s="73"/>
      <c r="DZ72" s="73"/>
      <c r="EA72" s="73"/>
      <c r="EB72" s="73"/>
      <c r="EC72" s="73"/>
      <c r="ED72" s="73"/>
      <c r="EE72" s="73"/>
      <c r="EF72" s="73"/>
      <c r="EG72" s="73"/>
      <c r="EH72" s="73"/>
      <c r="EI72" s="73"/>
      <c r="EJ72" s="73"/>
      <c r="EK72" s="73"/>
      <c r="EL72" s="73"/>
      <c r="EM72" s="73"/>
      <c r="EN72" s="73"/>
      <c r="EO72" s="73"/>
      <c r="EP72" s="18"/>
      <c r="EQ72" s="18"/>
      <c r="ER72" s="18"/>
      <c r="ES72" s="18"/>
      <c r="ET72" s="18"/>
      <c r="EU72" s="18"/>
      <c r="EV72" s="18"/>
      <c r="EW72" s="18"/>
      <c r="EX72" s="18"/>
      <c r="EY72" s="18"/>
      <c r="EZ72" s="18"/>
      <c r="FA72" s="18"/>
    </row>
    <row r="73" spans="1:157" s="15" customFormat="1" hidden="1" outlineLevel="2">
      <c r="A73" s="74" t="str">
        <f t="shared" ca="1" si="24"/>
        <v>1.7.6</v>
      </c>
      <c r="B73" s="125" t="s">
        <v>47</v>
      </c>
      <c r="C73" s="76"/>
      <c r="D73" s="76"/>
      <c r="E73" s="77" t="s">
        <v>8</v>
      </c>
      <c r="F73" s="78" t="s">
        <v>380</v>
      </c>
      <c r="G73" s="175"/>
      <c r="H73" s="79">
        <v>43586</v>
      </c>
      <c r="I73" s="80">
        <f t="shared" si="25"/>
        <v>43951</v>
      </c>
      <c r="J73" s="81">
        <v>366</v>
      </c>
      <c r="K73" s="82">
        <v>0</v>
      </c>
      <c r="L73" s="83">
        <f t="shared" si="26"/>
        <v>52.4</v>
      </c>
      <c r="M73" s="84">
        <f t="shared" si="27"/>
        <v>262</v>
      </c>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3"/>
      <c r="BD73" s="73"/>
      <c r="BE73" s="73"/>
      <c r="BF73" s="73"/>
      <c r="BG73" s="179"/>
      <c r="BH73" s="73"/>
      <c r="BI73" s="73"/>
      <c r="BJ73" s="73"/>
      <c r="BK73" s="73"/>
      <c r="BL73" s="73"/>
      <c r="BM73" s="107" t="s">
        <v>29</v>
      </c>
      <c r="BN73" s="73"/>
      <c r="BO73" s="73"/>
      <c r="BP73" s="73"/>
      <c r="BQ73" s="73"/>
      <c r="BR73" s="73"/>
      <c r="BS73" s="73"/>
      <c r="BT73" s="73"/>
      <c r="BU73" s="73"/>
      <c r="BV73" s="73"/>
      <c r="BW73" s="73"/>
      <c r="BX73" s="73"/>
      <c r="BY73" s="73"/>
      <c r="BZ73" s="73"/>
      <c r="CA73" s="73"/>
      <c r="CB73" s="73"/>
      <c r="CC73" s="73"/>
      <c r="CD73" s="73"/>
      <c r="CE73" s="73"/>
      <c r="CF73" s="73"/>
      <c r="CG73" s="73"/>
      <c r="CH73" s="73"/>
      <c r="CI73" s="73"/>
      <c r="CJ73" s="73"/>
      <c r="CK73" s="73"/>
      <c r="CL73" s="367" t="s">
        <v>14</v>
      </c>
      <c r="CM73" s="367"/>
      <c r="CN73" s="367"/>
      <c r="CO73" s="352" t="s">
        <v>9</v>
      </c>
      <c r="CP73" s="353"/>
      <c r="CQ73" s="353"/>
      <c r="CR73" s="353"/>
      <c r="CS73" s="353"/>
      <c r="CT73" s="354"/>
      <c r="CU73" s="384" t="s">
        <v>88</v>
      </c>
      <c r="CV73" s="385"/>
      <c r="CW73" s="386"/>
      <c r="CX73" s="73"/>
      <c r="CY73" s="73"/>
      <c r="CZ73" s="73"/>
      <c r="DA73" s="73"/>
      <c r="DB73" s="73"/>
      <c r="DC73" s="73"/>
      <c r="DD73" s="73"/>
      <c r="DE73" s="73"/>
      <c r="DF73" s="73"/>
      <c r="DG73" s="73"/>
      <c r="DH73" s="73"/>
      <c r="DI73" s="73"/>
      <c r="DJ73" s="73"/>
      <c r="DK73" s="73"/>
      <c r="DL73" s="73"/>
      <c r="DM73" s="73"/>
      <c r="DN73" s="73"/>
      <c r="DO73" s="73"/>
      <c r="DP73" s="73"/>
      <c r="DQ73" s="73"/>
      <c r="DR73" s="73"/>
      <c r="DS73" s="73"/>
      <c r="DT73" s="73"/>
      <c r="DU73" s="73"/>
      <c r="DV73" s="73"/>
      <c r="DW73" s="73"/>
      <c r="DX73" s="73"/>
      <c r="DY73" s="73"/>
      <c r="DZ73" s="73"/>
      <c r="EA73" s="73"/>
      <c r="EB73" s="73"/>
      <c r="EC73" s="73"/>
      <c r="ED73" s="73"/>
      <c r="EE73" s="73"/>
      <c r="EF73" s="73"/>
      <c r="EG73" s="73"/>
      <c r="EH73" s="73"/>
      <c r="EI73" s="73"/>
      <c r="EJ73" s="73"/>
      <c r="EK73" s="73"/>
      <c r="EL73" s="73"/>
      <c r="EM73" s="73"/>
      <c r="EN73" s="73"/>
      <c r="EO73" s="73"/>
      <c r="EP73" s="18"/>
      <c r="EQ73" s="18"/>
      <c r="ER73" s="18"/>
      <c r="ES73" s="18"/>
      <c r="ET73" s="18"/>
      <c r="EU73" s="18"/>
      <c r="EV73" s="18"/>
      <c r="EW73" s="18"/>
      <c r="EX73" s="18"/>
      <c r="EY73" s="18"/>
      <c r="EZ73" s="18"/>
      <c r="FA73" s="18"/>
    </row>
    <row r="74" spans="1:157" s="15" customFormat="1" hidden="1" outlineLevel="2">
      <c r="A74" s="74" t="str">
        <f t="shared" ca="1" si="24"/>
        <v>1.7.7</v>
      </c>
      <c r="B74" s="75" t="s">
        <v>79</v>
      </c>
      <c r="C74" s="76"/>
      <c r="D74" s="76"/>
      <c r="E74" s="77" t="s">
        <v>82</v>
      </c>
      <c r="F74" s="78" t="s">
        <v>380</v>
      </c>
      <c r="G74" s="175"/>
      <c r="H74" s="79">
        <v>43586</v>
      </c>
      <c r="I74" s="80">
        <f t="shared" si="25"/>
        <v>44043</v>
      </c>
      <c r="J74" s="81">
        <v>458</v>
      </c>
      <c r="K74" s="82">
        <v>0</v>
      </c>
      <c r="L74" s="83">
        <f t="shared" si="26"/>
        <v>65.599999999999994</v>
      </c>
      <c r="M74" s="84">
        <f t="shared" si="27"/>
        <v>328</v>
      </c>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c r="BA74" s="73"/>
      <c r="BB74" s="73"/>
      <c r="BC74" s="73"/>
      <c r="BD74" s="73"/>
      <c r="BE74" s="73"/>
      <c r="BF74" s="73"/>
      <c r="BG74" s="179"/>
      <c r="BH74" s="73"/>
      <c r="BI74" s="73"/>
      <c r="BJ74" s="73"/>
      <c r="BK74" s="73"/>
      <c r="BL74" s="73"/>
      <c r="BM74" s="107" t="s">
        <v>29</v>
      </c>
      <c r="BN74" s="73"/>
      <c r="BO74" s="73"/>
      <c r="BP74" s="73"/>
      <c r="BQ74" s="73"/>
      <c r="BR74" s="73"/>
      <c r="BS74" s="73"/>
      <c r="BT74" s="73"/>
      <c r="BU74" s="73"/>
      <c r="BV74" s="73"/>
      <c r="BW74" s="73"/>
      <c r="BX74" s="73"/>
      <c r="BY74" s="73"/>
      <c r="BZ74" s="73"/>
      <c r="CA74" s="73"/>
      <c r="CB74" s="73"/>
      <c r="CC74" s="73"/>
      <c r="CD74" s="73"/>
      <c r="CE74" s="73"/>
      <c r="CF74" s="73"/>
      <c r="CG74" s="73"/>
      <c r="CH74" s="73"/>
      <c r="CI74" s="73"/>
      <c r="CJ74" s="73"/>
      <c r="CK74" s="73"/>
      <c r="CL74" s="73"/>
      <c r="CM74" s="366" t="s">
        <v>74</v>
      </c>
      <c r="CN74" s="366"/>
      <c r="CO74" s="366"/>
      <c r="CP74" s="366"/>
      <c r="CQ74" s="366"/>
      <c r="CR74" s="366"/>
      <c r="CS74" s="366"/>
      <c r="CT74" s="366"/>
      <c r="CU74" s="349" t="s">
        <v>73</v>
      </c>
      <c r="CV74" s="350"/>
      <c r="CW74" s="350"/>
      <c r="CX74" s="350"/>
      <c r="CY74" s="350"/>
      <c r="CZ74" s="351"/>
      <c r="DA74" s="73"/>
      <c r="DB74" s="73"/>
      <c r="DC74" s="73"/>
      <c r="DD74" s="73"/>
      <c r="DE74" s="73"/>
      <c r="DF74" s="73"/>
      <c r="DG74" s="73"/>
      <c r="DH74" s="73"/>
      <c r="DI74" s="73"/>
      <c r="DJ74" s="73"/>
      <c r="DK74" s="73"/>
      <c r="DL74" s="73"/>
      <c r="DM74" s="73"/>
      <c r="DN74" s="73"/>
      <c r="DO74" s="73"/>
      <c r="DP74" s="73"/>
      <c r="DQ74" s="73"/>
      <c r="DR74" s="73"/>
      <c r="DS74" s="73"/>
      <c r="DT74" s="73"/>
      <c r="DU74" s="73"/>
      <c r="DV74" s="73"/>
      <c r="DW74" s="73"/>
      <c r="DX74" s="73"/>
      <c r="DY74" s="73"/>
      <c r="DZ74" s="73"/>
      <c r="EA74" s="73"/>
      <c r="EB74" s="73"/>
      <c r="EC74" s="73"/>
      <c r="ED74" s="73"/>
      <c r="EE74" s="73"/>
      <c r="EF74" s="73"/>
      <c r="EG74" s="73"/>
      <c r="EH74" s="73"/>
      <c r="EI74" s="73"/>
      <c r="EJ74" s="73"/>
      <c r="EK74" s="73"/>
      <c r="EL74" s="73"/>
      <c r="EM74" s="73"/>
      <c r="EN74" s="73"/>
      <c r="EO74" s="73"/>
      <c r="EP74" s="18"/>
      <c r="EQ74" s="18"/>
      <c r="ER74" s="18"/>
      <c r="ES74" s="18"/>
      <c r="ET74" s="18"/>
      <c r="EU74" s="18"/>
      <c r="EV74" s="18"/>
      <c r="EW74" s="18"/>
      <c r="EX74" s="18"/>
      <c r="EY74" s="18"/>
      <c r="EZ74" s="18"/>
      <c r="FA74" s="18"/>
    </row>
    <row r="75" spans="1:157">
      <c r="A75" s="16"/>
      <c r="B75" s="126"/>
      <c r="C75" s="127"/>
      <c r="D75" s="127"/>
      <c r="E75" s="18"/>
      <c r="F75" s="18"/>
      <c r="G75" s="17"/>
      <c r="H75" s="128"/>
      <c r="I75" s="129"/>
      <c r="J75" s="18"/>
      <c r="K75" s="18"/>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c r="CA75" s="17"/>
      <c r="CB75" s="17"/>
      <c r="CC75" s="17"/>
      <c r="CD75" s="17"/>
      <c r="CE75" s="17"/>
      <c r="CF75" s="17"/>
      <c r="CG75" s="17"/>
      <c r="CH75" s="17"/>
      <c r="CI75" s="17"/>
      <c r="CJ75" s="17"/>
      <c r="CK75" s="17"/>
      <c r="CL75" s="17"/>
      <c r="CM75" s="17"/>
      <c r="CN75" s="17"/>
      <c r="CO75" s="17"/>
      <c r="CP75" s="17"/>
      <c r="CQ75" s="17"/>
      <c r="CR75" s="17"/>
      <c r="CS75" s="17"/>
      <c r="CT75" s="17"/>
      <c r="CU75" s="17"/>
      <c r="CV75" s="17"/>
      <c r="CW75" s="17"/>
      <c r="CX75" s="17"/>
      <c r="CY75" s="17"/>
      <c r="CZ75" s="17"/>
      <c r="DA75" s="17"/>
      <c r="DB75" s="17"/>
      <c r="DC75" s="17"/>
      <c r="DD75" s="17"/>
      <c r="DE75" s="17"/>
      <c r="DF75" s="17"/>
      <c r="DG75" s="17"/>
      <c r="DH75" s="17"/>
      <c r="DI75" s="17"/>
      <c r="DJ75" s="17"/>
      <c r="DK75" s="17"/>
      <c r="DL75" s="17"/>
      <c r="DM75" s="17"/>
      <c r="DN75" s="17"/>
      <c r="DO75" s="17"/>
      <c r="DP75" s="17"/>
      <c r="DQ75" s="17"/>
      <c r="DR75" s="17"/>
      <c r="DS75" s="17"/>
      <c r="DT75" s="17"/>
      <c r="DU75" s="17"/>
      <c r="DV75" s="17"/>
      <c r="DW75" s="17"/>
      <c r="DX75" s="17"/>
      <c r="DY75" s="17"/>
      <c r="DZ75" s="17"/>
      <c r="EA75" s="17"/>
      <c r="EB75" s="17"/>
      <c r="EC75" s="17"/>
      <c r="ED75" s="17"/>
      <c r="EE75" s="17"/>
      <c r="EF75" s="17"/>
      <c r="EG75" s="17"/>
      <c r="EH75" s="17"/>
      <c r="EI75" s="17"/>
      <c r="EJ75" s="17"/>
      <c r="EK75" s="17"/>
      <c r="EL75" s="17"/>
      <c r="EM75" s="17"/>
      <c r="EN75" s="17"/>
      <c r="EO75" s="17"/>
      <c r="EP75" s="17"/>
      <c r="EQ75" s="17"/>
      <c r="ER75" s="17"/>
      <c r="ES75" s="17"/>
      <c r="ET75" s="17"/>
      <c r="EU75" s="17"/>
      <c r="EV75" s="17"/>
      <c r="EW75" s="17"/>
      <c r="EX75" s="17"/>
      <c r="EY75" s="17"/>
      <c r="EZ75" s="17"/>
      <c r="FA75" s="17"/>
    </row>
    <row r="76" spans="1:157">
      <c r="A76" s="16"/>
      <c r="B76" s="126"/>
      <c r="C76" s="127"/>
      <c r="D76" s="127"/>
      <c r="E76" s="18"/>
      <c r="F76" s="18"/>
      <c r="G76" s="17"/>
      <c r="H76" s="128"/>
      <c r="I76" s="129"/>
      <c r="J76" s="18"/>
      <c r="K76" s="18"/>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7"/>
      <c r="EV76" s="17"/>
      <c r="EW76" s="17"/>
      <c r="EX76" s="17"/>
      <c r="EY76" s="17"/>
      <c r="EZ76" s="17"/>
      <c r="FA76" s="17"/>
    </row>
    <row r="77" spans="1:157">
      <c r="A77" s="16"/>
      <c r="B77" s="126"/>
      <c r="C77" s="127"/>
      <c r="D77" s="127"/>
      <c r="E77" s="18"/>
      <c r="F77" s="18"/>
      <c r="G77" s="17"/>
      <c r="H77" s="128"/>
      <c r="I77" s="129"/>
      <c r="J77" s="18"/>
      <c r="K77" s="18"/>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c r="CA77" s="17"/>
      <c r="CB77" s="17"/>
      <c r="CC77" s="17"/>
      <c r="CD77" s="17"/>
      <c r="CE77" s="17"/>
      <c r="CF77" s="17"/>
      <c r="CG77" s="17"/>
      <c r="CH77" s="17"/>
      <c r="CI77" s="17"/>
      <c r="CJ77" s="17"/>
      <c r="CK77" s="17"/>
      <c r="CL77" s="17"/>
      <c r="CM77" s="17"/>
      <c r="CN77" s="17"/>
      <c r="CO77" s="17"/>
      <c r="CP77" s="17"/>
      <c r="CQ77" s="17"/>
      <c r="CR77" s="17"/>
      <c r="CS77" s="17"/>
      <c r="CT77" s="17"/>
      <c r="CU77" s="17"/>
      <c r="CV77" s="17"/>
      <c r="CW77" s="17"/>
      <c r="CX77" s="17"/>
      <c r="CY77" s="17"/>
      <c r="CZ77" s="17"/>
      <c r="DA77" s="17"/>
      <c r="DB77" s="17"/>
      <c r="DC77" s="17"/>
      <c r="DD77" s="17"/>
      <c r="DE77" s="17"/>
      <c r="DF77" s="17"/>
      <c r="DG77" s="17"/>
      <c r="DH77" s="17"/>
      <c r="DI77" s="17"/>
      <c r="DJ77" s="17"/>
      <c r="DK77" s="17"/>
      <c r="DL77" s="17"/>
      <c r="DM77" s="17"/>
      <c r="DN77" s="17"/>
      <c r="DO77" s="17"/>
      <c r="DP77" s="17"/>
      <c r="DQ77" s="17"/>
      <c r="DR77" s="17"/>
      <c r="DS77" s="17"/>
      <c r="DT77" s="17"/>
      <c r="DU77" s="17"/>
      <c r="DV77" s="17"/>
      <c r="DW77" s="17"/>
      <c r="DX77" s="17"/>
      <c r="DY77" s="17"/>
      <c r="DZ77" s="17"/>
      <c r="EA77" s="17"/>
      <c r="EB77" s="17"/>
      <c r="EC77" s="17"/>
      <c r="ED77" s="17"/>
      <c r="EE77" s="17"/>
      <c r="EF77" s="17"/>
      <c r="EG77" s="17"/>
      <c r="EH77" s="17"/>
      <c r="EI77" s="17"/>
      <c r="EJ77" s="17"/>
      <c r="EK77" s="17"/>
      <c r="EL77" s="17"/>
      <c r="EM77" s="17"/>
      <c r="EN77" s="17"/>
      <c r="EO77" s="17"/>
      <c r="EP77" s="17"/>
      <c r="EQ77" s="17"/>
      <c r="ER77" s="17"/>
      <c r="ES77" s="17"/>
      <c r="ET77" s="17"/>
      <c r="EU77" s="17"/>
      <c r="EV77" s="17"/>
      <c r="EW77" s="17"/>
      <c r="EX77" s="17"/>
      <c r="EY77" s="17"/>
      <c r="EZ77" s="17"/>
      <c r="FA77" s="17"/>
    </row>
    <row r="78" spans="1:157">
      <c r="A78" s="16"/>
      <c r="B78" s="126"/>
      <c r="C78" s="127"/>
      <c r="D78" s="127"/>
      <c r="E78" s="18"/>
      <c r="F78" s="18"/>
      <c r="G78" s="17"/>
      <c r="H78" s="128"/>
      <c r="I78" s="129"/>
      <c r="J78" s="18"/>
      <c r="K78" s="18"/>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7"/>
      <c r="CJ78" s="17"/>
      <c r="CK78" s="17"/>
      <c r="CL78" s="17"/>
      <c r="CM78" s="17"/>
      <c r="CN78" s="17"/>
      <c r="CO78" s="17"/>
      <c r="CP78" s="17"/>
      <c r="CQ78" s="17"/>
      <c r="CR78" s="17"/>
      <c r="CS78" s="17"/>
      <c r="CT78" s="17"/>
      <c r="CU78" s="17"/>
      <c r="CV78" s="17"/>
      <c r="CW78" s="17"/>
      <c r="CX78" s="17"/>
      <c r="CY78" s="17"/>
      <c r="CZ78" s="17"/>
      <c r="DA78" s="17"/>
      <c r="DB78" s="17"/>
      <c r="DC78" s="17"/>
      <c r="DD78" s="17"/>
      <c r="DE78" s="17"/>
      <c r="DF78" s="17"/>
      <c r="DG78" s="17"/>
      <c r="DH78" s="17"/>
      <c r="DI78" s="17"/>
      <c r="DJ78" s="17"/>
      <c r="DK78" s="17"/>
      <c r="DL78" s="17"/>
      <c r="DM78" s="17"/>
      <c r="DN78" s="17"/>
      <c r="DO78" s="17"/>
      <c r="DP78" s="17"/>
      <c r="DQ78" s="17"/>
      <c r="DR78" s="17"/>
      <c r="DS78" s="17"/>
      <c r="DT78" s="17"/>
      <c r="DU78" s="17"/>
      <c r="DV78" s="17"/>
      <c r="DW78" s="17"/>
      <c r="DX78" s="17"/>
      <c r="DY78" s="17"/>
      <c r="DZ78" s="17"/>
      <c r="EA78" s="17"/>
      <c r="EB78" s="17"/>
      <c r="EC78" s="17"/>
      <c r="ED78" s="17"/>
      <c r="EE78" s="17"/>
      <c r="EF78" s="17"/>
      <c r="EG78" s="17"/>
      <c r="EH78" s="17"/>
      <c r="EI78" s="17"/>
      <c r="EJ78" s="17"/>
      <c r="EK78" s="17"/>
      <c r="EL78" s="17"/>
      <c r="EM78" s="17"/>
      <c r="EN78" s="17"/>
      <c r="EO78" s="17"/>
      <c r="EP78" s="17"/>
      <c r="EQ78" s="17"/>
      <c r="ER78" s="17"/>
      <c r="ES78" s="17"/>
      <c r="ET78" s="17"/>
      <c r="EU78" s="17"/>
      <c r="EV78" s="17"/>
      <c r="EW78" s="17"/>
      <c r="EX78" s="17"/>
      <c r="EY78" s="17"/>
      <c r="EZ78" s="17"/>
      <c r="FA78" s="17"/>
    </row>
    <row r="79" spans="1:157">
      <c r="A79" s="16"/>
      <c r="B79" s="126"/>
      <c r="C79" s="127"/>
      <c r="D79" s="127"/>
      <c r="E79" s="18"/>
      <c r="F79" s="18"/>
      <c r="G79" s="17"/>
      <c r="H79" s="128"/>
      <c r="I79" s="129"/>
      <c r="J79" s="18"/>
      <c r="K79" s="18"/>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7"/>
      <c r="BZ79" s="17"/>
      <c r="CA79" s="17"/>
      <c r="CB79" s="17"/>
      <c r="CC79" s="17"/>
      <c r="CD79" s="17"/>
      <c r="CE79" s="17"/>
      <c r="CF79" s="17"/>
      <c r="CG79" s="17"/>
      <c r="CH79" s="17"/>
      <c r="CI79" s="17"/>
      <c r="CJ79" s="17"/>
      <c r="CK79" s="17"/>
      <c r="CL79" s="17"/>
      <c r="CM79" s="17"/>
      <c r="CN79" s="17"/>
      <c r="CO79" s="17"/>
      <c r="CP79" s="17"/>
      <c r="CQ79" s="17"/>
      <c r="CR79" s="17"/>
      <c r="CS79" s="17"/>
      <c r="CT79" s="17"/>
      <c r="CU79" s="17"/>
      <c r="CV79" s="17"/>
      <c r="CW79" s="17"/>
      <c r="CX79" s="17"/>
      <c r="CY79" s="17"/>
      <c r="CZ79" s="17"/>
      <c r="DA79" s="17"/>
      <c r="DB79" s="17"/>
      <c r="DC79" s="17"/>
      <c r="DD79" s="17"/>
      <c r="DE79" s="17"/>
      <c r="DF79" s="17"/>
      <c r="DG79" s="17"/>
      <c r="DH79" s="17"/>
      <c r="DI79" s="17"/>
      <c r="DJ79" s="17"/>
      <c r="DK79" s="17"/>
      <c r="DL79" s="17"/>
      <c r="DM79" s="17"/>
      <c r="DN79" s="17"/>
      <c r="DO79" s="17"/>
      <c r="DP79" s="17"/>
      <c r="DQ79" s="17"/>
      <c r="DR79" s="17"/>
      <c r="DS79" s="17"/>
      <c r="DT79" s="17"/>
      <c r="DU79" s="17"/>
      <c r="DV79" s="17"/>
      <c r="DW79" s="17"/>
      <c r="DX79" s="17"/>
      <c r="DY79" s="17"/>
      <c r="DZ79" s="17"/>
      <c r="EA79" s="17"/>
      <c r="EB79" s="17"/>
      <c r="EC79" s="17"/>
      <c r="ED79" s="17"/>
      <c r="EE79" s="17"/>
      <c r="EF79" s="17"/>
      <c r="EG79" s="17"/>
      <c r="EH79" s="17"/>
      <c r="EI79" s="17"/>
      <c r="EJ79" s="17"/>
      <c r="EK79" s="17"/>
      <c r="EL79" s="17"/>
      <c r="EM79" s="17"/>
      <c r="EN79" s="17"/>
      <c r="EO79" s="17"/>
      <c r="EP79" s="17"/>
      <c r="EQ79" s="17"/>
      <c r="ER79" s="17"/>
      <c r="ES79" s="17"/>
      <c r="ET79" s="17"/>
      <c r="EU79" s="17"/>
      <c r="EV79" s="17"/>
      <c r="EW79" s="17"/>
      <c r="EX79" s="17"/>
      <c r="EY79" s="17"/>
      <c r="EZ79" s="17"/>
      <c r="FA79" s="17"/>
    </row>
    <row r="80" spans="1:157">
      <c r="A80" s="16"/>
      <c r="B80" s="126"/>
      <c r="C80" s="127"/>
      <c r="D80" s="127"/>
      <c r="E80" s="18"/>
      <c r="F80" s="18"/>
      <c r="G80" s="17"/>
      <c r="H80" s="128"/>
      <c r="I80" s="129"/>
      <c r="J80" s="18"/>
      <c r="K80" s="18"/>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c r="BR80" s="17"/>
      <c r="BS80" s="17"/>
      <c r="BT80" s="17"/>
      <c r="BU80" s="17"/>
      <c r="BV80" s="17"/>
      <c r="BW80" s="17"/>
      <c r="BX80" s="17"/>
      <c r="BY80" s="17"/>
      <c r="BZ80" s="17"/>
      <c r="CA80" s="17"/>
      <c r="CB80" s="17"/>
      <c r="CC80" s="17"/>
      <c r="CD80" s="17"/>
      <c r="CE80" s="17"/>
      <c r="CF80" s="17"/>
      <c r="CG80" s="17"/>
      <c r="CH80" s="17"/>
      <c r="CI80" s="17"/>
      <c r="CJ80" s="17"/>
      <c r="CK80" s="17"/>
      <c r="CL80" s="17"/>
      <c r="CM80" s="17"/>
      <c r="CN80" s="17"/>
      <c r="CO80" s="17"/>
      <c r="CP80" s="17"/>
      <c r="CQ80" s="17"/>
      <c r="CR80" s="17"/>
      <c r="CS80" s="17"/>
      <c r="CT80" s="17"/>
      <c r="CU80" s="17"/>
      <c r="CV80" s="17"/>
      <c r="CW80" s="17"/>
      <c r="CX80" s="17"/>
      <c r="CY80" s="17"/>
      <c r="CZ80" s="17"/>
      <c r="DA80" s="17"/>
      <c r="DB80" s="17"/>
      <c r="DC80" s="17"/>
      <c r="DD80" s="17"/>
      <c r="DE80" s="17"/>
      <c r="DF80" s="17"/>
      <c r="DG80" s="17"/>
      <c r="DH80" s="17"/>
      <c r="DI80" s="17"/>
      <c r="DJ80" s="17"/>
      <c r="DK80" s="17"/>
      <c r="DL80" s="17"/>
      <c r="DM80" s="17"/>
      <c r="DN80" s="17"/>
      <c r="DO80" s="17"/>
      <c r="DP80" s="17"/>
      <c r="DQ80" s="17"/>
      <c r="DR80" s="17"/>
      <c r="DS80" s="17"/>
      <c r="DT80" s="17"/>
      <c r="DU80" s="17"/>
      <c r="DV80" s="17"/>
      <c r="DW80" s="17"/>
      <c r="DX80" s="17"/>
      <c r="DY80" s="17"/>
      <c r="DZ80" s="17"/>
      <c r="EA80" s="17"/>
      <c r="EB80" s="17"/>
      <c r="EC80" s="17"/>
      <c r="ED80" s="17"/>
      <c r="EE80" s="17"/>
      <c r="EF80" s="17"/>
      <c r="EG80" s="17"/>
      <c r="EH80" s="17"/>
      <c r="EI80" s="17"/>
      <c r="EJ80" s="17"/>
      <c r="EK80" s="17"/>
      <c r="EL80" s="17"/>
      <c r="EM80" s="17"/>
      <c r="EN80" s="17"/>
      <c r="EO80" s="17"/>
      <c r="EP80" s="17"/>
      <c r="EQ80" s="17"/>
      <c r="ER80" s="17"/>
      <c r="ES80" s="17"/>
      <c r="ET80" s="17"/>
      <c r="EU80" s="17"/>
      <c r="EV80" s="17"/>
      <c r="EW80" s="17"/>
      <c r="EX80" s="17"/>
      <c r="EY80" s="17"/>
      <c r="EZ80" s="17"/>
      <c r="FA80" s="17"/>
    </row>
    <row r="81" spans="1:157">
      <c r="A81" s="16"/>
      <c r="B81" s="126"/>
      <c r="C81" s="127"/>
      <c r="D81" s="127"/>
      <c r="E81" s="18"/>
      <c r="F81" s="18"/>
      <c r="G81" s="17"/>
      <c r="H81" s="128"/>
      <c r="I81" s="129"/>
      <c r="J81" s="18"/>
      <c r="K81" s="18"/>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c r="BR81" s="17"/>
      <c r="BS81" s="17"/>
      <c r="BT81" s="17"/>
      <c r="BU81" s="17"/>
      <c r="BV81" s="17"/>
      <c r="BW81" s="17"/>
      <c r="BX81" s="17"/>
      <c r="BY81" s="17"/>
      <c r="BZ81" s="17"/>
      <c r="CA81" s="17"/>
      <c r="CB81" s="17"/>
      <c r="CC81" s="17"/>
      <c r="CD81" s="17"/>
      <c r="CE81" s="17"/>
      <c r="CF81" s="17"/>
      <c r="CG81" s="17"/>
      <c r="CH81" s="17"/>
      <c r="CI81" s="17"/>
      <c r="CJ81" s="17"/>
      <c r="CK81" s="17"/>
      <c r="CL81" s="17"/>
      <c r="CM81" s="17"/>
      <c r="CN81" s="17"/>
      <c r="CO81" s="17"/>
      <c r="CP81" s="17"/>
      <c r="CQ81" s="17"/>
      <c r="CR81" s="17"/>
      <c r="CS81" s="17"/>
      <c r="CT81" s="17"/>
      <c r="CU81" s="17"/>
      <c r="CV81" s="17"/>
      <c r="CW81" s="17"/>
      <c r="CX81" s="17"/>
      <c r="CY81" s="17"/>
      <c r="CZ81" s="17"/>
      <c r="DA81" s="17"/>
      <c r="DB81" s="17"/>
      <c r="DC81" s="17"/>
      <c r="DD81" s="17"/>
      <c r="DE81" s="17"/>
      <c r="DF81" s="17"/>
      <c r="DG81" s="17"/>
      <c r="DH81" s="17"/>
      <c r="DI81" s="17"/>
      <c r="DJ81" s="17"/>
      <c r="DK81" s="17"/>
      <c r="DL81" s="17"/>
      <c r="DM81" s="17"/>
      <c r="DN81" s="17"/>
      <c r="DO81" s="17"/>
      <c r="DP81" s="17"/>
      <c r="DQ81" s="17"/>
      <c r="DR81" s="17"/>
      <c r="DS81" s="17"/>
      <c r="DT81" s="17"/>
      <c r="DU81" s="17"/>
      <c r="DV81" s="17"/>
      <c r="DW81" s="17"/>
      <c r="DX81" s="17"/>
      <c r="DY81" s="17"/>
      <c r="DZ81" s="17"/>
      <c r="EA81" s="17"/>
      <c r="EB81" s="17"/>
      <c r="EC81" s="17"/>
      <c r="ED81" s="17"/>
      <c r="EE81" s="17"/>
      <c r="EF81" s="17"/>
      <c r="EG81" s="17"/>
      <c r="EH81" s="17"/>
      <c r="EI81" s="17"/>
      <c r="EJ81" s="17"/>
      <c r="EK81" s="17"/>
      <c r="EL81" s="17"/>
      <c r="EM81" s="17"/>
      <c r="EN81" s="17"/>
      <c r="EO81" s="17"/>
      <c r="EP81" s="17"/>
      <c r="EQ81" s="17"/>
      <c r="ER81" s="17"/>
      <c r="ES81" s="17"/>
      <c r="ET81" s="17"/>
      <c r="EU81" s="17"/>
      <c r="EV81" s="17"/>
      <c r="EW81" s="17"/>
      <c r="EX81" s="17"/>
      <c r="EY81" s="17"/>
      <c r="EZ81" s="17"/>
      <c r="FA81" s="17"/>
    </row>
    <row r="82" spans="1:157">
      <c r="A82" s="16"/>
      <c r="B82" s="126"/>
      <c r="C82" s="127"/>
      <c r="D82" s="127"/>
      <c r="E82" s="18"/>
      <c r="F82" s="18"/>
      <c r="G82" s="17"/>
      <c r="H82" s="128"/>
      <c r="I82" s="129"/>
      <c r="J82" s="18"/>
      <c r="K82" s="18"/>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c r="CA82" s="17"/>
      <c r="CB82" s="17"/>
      <c r="CC82" s="17"/>
      <c r="CD82" s="17"/>
      <c r="CE82" s="17"/>
      <c r="CF82" s="17"/>
      <c r="CG82" s="17"/>
      <c r="CH82" s="17"/>
      <c r="CI82" s="17"/>
      <c r="CJ82" s="17"/>
      <c r="CK82" s="17"/>
      <c r="CL82" s="17"/>
      <c r="CM82" s="17"/>
      <c r="CN82" s="17"/>
      <c r="CO82" s="17"/>
      <c r="CP82" s="17"/>
      <c r="CQ82" s="17"/>
      <c r="CR82" s="17"/>
      <c r="CS82" s="17"/>
      <c r="CT82" s="17"/>
      <c r="CU82" s="17"/>
      <c r="CV82" s="17"/>
      <c r="CW82" s="17"/>
      <c r="CX82" s="17"/>
      <c r="CY82" s="17"/>
      <c r="CZ82" s="17"/>
      <c r="DA82" s="17"/>
      <c r="DB82" s="17"/>
      <c r="DC82" s="17"/>
      <c r="DD82" s="17"/>
      <c r="DE82" s="17"/>
      <c r="DF82" s="17"/>
      <c r="DG82" s="17"/>
      <c r="DH82" s="17"/>
      <c r="DI82" s="17"/>
      <c r="DJ82" s="17"/>
      <c r="DK82" s="17"/>
      <c r="DL82" s="17"/>
      <c r="DM82" s="17"/>
      <c r="DN82" s="17"/>
      <c r="DO82" s="17"/>
      <c r="DP82" s="17"/>
      <c r="DQ82" s="17"/>
      <c r="DR82" s="17"/>
      <c r="DS82" s="17"/>
      <c r="DT82" s="17"/>
      <c r="DU82" s="17"/>
      <c r="DV82" s="17"/>
      <c r="DW82" s="17"/>
      <c r="DX82" s="17"/>
      <c r="DY82" s="17"/>
      <c r="DZ82" s="17"/>
      <c r="EA82" s="17"/>
      <c r="EB82" s="17"/>
      <c r="EC82" s="17"/>
      <c r="ED82" s="17"/>
      <c r="EE82" s="17"/>
      <c r="EF82" s="17"/>
      <c r="EG82" s="17"/>
      <c r="EH82" s="17"/>
      <c r="EI82" s="17"/>
      <c r="EJ82" s="17"/>
      <c r="EK82" s="17"/>
      <c r="EL82" s="17"/>
      <c r="EM82" s="17"/>
      <c r="EN82" s="17"/>
      <c r="EO82" s="17"/>
      <c r="EP82" s="17"/>
      <c r="EQ82" s="17"/>
      <c r="ER82" s="17"/>
      <c r="ES82" s="17"/>
      <c r="ET82" s="17"/>
      <c r="EU82" s="17"/>
      <c r="EV82" s="17"/>
      <c r="EW82" s="17"/>
      <c r="EX82" s="17"/>
      <c r="EY82" s="17"/>
      <c r="EZ82" s="17"/>
      <c r="FA82" s="17"/>
    </row>
    <row r="83" spans="1:157">
      <c r="A83" s="16"/>
      <c r="B83" s="126"/>
      <c r="C83" s="127"/>
      <c r="D83" s="127"/>
      <c r="E83" s="18"/>
      <c r="F83" s="18"/>
      <c r="G83" s="17"/>
      <c r="H83" s="128"/>
      <c r="I83" s="129"/>
      <c r="J83" s="18"/>
      <c r="K83" s="18"/>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c r="CA83" s="17"/>
      <c r="CB83" s="17"/>
      <c r="CC83" s="17"/>
      <c r="CD83" s="17"/>
      <c r="CE83" s="17"/>
      <c r="CF83" s="17"/>
      <c r="CG83" s="17"/>
      <c r="CH83" s="17"/>
      <c r="CI83" s="17"/>
      <c r="CJ83" s="17"/>
      <c r="CK83" s="17"/>
      <c r="CL83" s="17"/>
      <c r="CM83" s="17"/>
      <c r="CN83" s="17"/>
      <c r="CO83" s="17"/>
      <c r="CP83" s="17"/>
      <c r="CQ83" s="17"/>
      <c r="CR83" s="17"/>
      <c r="CS83" s="17"/>
      <c r="CT83" s="17"/>
      <c r="CU83" s="17"/>
      <c r="CV83" s="17"/>
      <c r="CW83" s="17"/>
      <c r="CX83" s="17"/>
      <c r="CY83" s="17"/>
      <c r="CZ83" s="17"/>
      <c r="DA83" s="17"/>
      <c r="DB83" s="17"/>
      <c r="DC83" s="17"/>
      <c r="DD83" s="17"/>
      <c r="DE83" s="17"/>
      <c r="DF83" s="17"/>
      <c r="DG83" s="17"/>
      <c r="DH83" s="17"/>
      <c r="DI83" s="17"/>
      <c r="DJ83" s="17"/>
      <c r="DK83" s="17"/>
      <c r="DL83" s="17"/>
      <c r="DM83" s="17"/>
      <c r="DN83" s="17"/>
      <c r="DO83" s="17"/>
      <c r="DP83" s="17"/>
      <c r="DQ83" s="17"/>
      <c r="DR83" s="17"/>
      <c r="DS83" s="17"/>
      <c r="DT83" s="17"/>
      <c r="DU83" s="17"/>
      <c r="DV83" s="17"/>
      <c r="DW83" s="17"/>
      <c r="DX83" s="17"/>
      <c r="DY83" s="17"/>
      <c r="DZ83" s="17"/>
      <c r="EA83" s="17"/>
      <c r="EB83" s="17"/>
      <c r="EC83" s="17"/>
      <c r="ED83" s="17"/>
      <c r="EE83" s="17"/>
      <c r="EF83" s="17"/>
      <c r="EG83" s="17"/>
      <c r="EH83" s="17"/>
      <c r="EI83" s="17"/>
      <c r="EJ83" s="17"/>
      <c r="EK83" s="17"/>
      <c r="EL83" s="17"/>
      <c r="EM83" s="17"/>
      <c r="EN83" s="17"/>
      <c r="EO83" s="17"/>
      <c r="EP83" s="17"/>
      <c r="EQ83" s="17"/>
      <c r="ER83" s="17"/>
      <c r="ES83" s="17"/>
      <c r="ET83" s="17"/>
      <c r="EU83" s="17"/>
      <c r="EV83" s="17"/>
      <c r="EW83" s="17"/>
      <c r="EX83" s="17"/>
      <c r="EY83" s="17"/>
      <c r="EZ83" s="17"/>
      <c r="FA83" s="17"/>
    </row>
    <row r="84" spans="1:157">
      <c r="A84" s="16"/>
      <c r="B84" s="126"/>
      <c r="C84" s="127"/>
      <c r="D84" s="127"/>
      <c r="E84" s="18"/>
      <c r="F84" s="18"/>
      <c r="G84" s="17"/>
      <c r="H84" s="128"/>
      <c r="I84" s="129"/>
      <c r="J84" s="18"/>
      <c r="K84" s="18"/>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Q84" s="17"/>
      <c r="DR84" s="17"/>
      <c r="DS84" s="17"/>
      <c r="DT84" s="17"/>
      <c r="DU84" s="17"/>
      <c r="DV84" s="17"/>
      <c r="DW84" s="17"/>
      <c r="DX84" s="17"/>
      <c r="DY84" s="17"/>
      <c r="DZ84" s="17"/>
      <c r="EA84" s="17"/>
      <c r="EB84" s="17"/>
      <c r="EC84" s="17"/>
      <c r="ED84" s="17"/>
      <c r="EE84" s="17"/>
      <c r="EF84" s="17"/>
      <c r="EG84" s="17"/>
      <c r="EH84" s="17"/>
      <c r="EI84" s="17"/>
      <c r="EJ84" s="17"/>
      <c r="EK84" s="17"/>
      <c r="EL84" s="17"/>
      <c r="EM84" s="17"/>
      <c r="EN84" s="17"/>
      <c r="EO84" s="17"/>
      <c r="EP84" s="17"/>
      <c r="EQ84" s="17"/>
      <c r="ER84" s="17"/>
      <c r="ES84" s="17"/>
      <c r="ET84" s="17"/>
      <c r="EU84" s="17"/>
      <c r="EV84" s="17"/>
      <c r="EW84" s="17"/>
      <c r="EX84" s="17"/>
      <c r="EY84" s="17"/>
      <c r="EZ84" s="17"/>
      <c r="FA84" s="17"/>
    </row>
    <row r="85" spans="1:157">
      <c r="A85" s="16"/>
      <c r="B85" s="126"/>
      <c r="C85" s="127"/>
      <c r="D85" s="127"/>
      <c r="E85" s="18"/>
      <c r="F85" s="18"/>
      <c r="G85" s="17"/>
      <c r="H85" s="128"/>
      <c r="I85" s="129"/>
      <c r="J85" s="18"/>
      <c r="K85" s="18"/>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7"/>
      <c r="CB85" s="17"/>
      <c r="CC85" s="17"/>
      <c r="CD85" s="17"/>
      <c r="CE85" s="17"/>
      <c r="CF85" s="17"/>
      <c r="CG85" s="17"/>
      <c r="CH85" s="17"/>
      <c r="CI85" s="17"/>
      <c r="CJ85" s="17"/>
      <c r="CK85" s="17"/>
      <c r="CL85" s="17"/>
      <c r="CM85" s="17"/>
      <c r="CN85" s="17"/>
      <c r="CO85" s="17"/>
      <c r="CP85" s="17"/>
      <c r="CQ85" s="17"/>
      <c r="CR85" s="17"/>
      <c r="CS85" s="17"/>
      <c r="CT85" s="17"/>
      <c r="CU85" s="17"/>
      <c r="CV85" s="17"/>
      <c r="CW85" s="17"/>
      <c r="CX85" s="17"/>
      <c r="CY85" s="17"/>
      <c r="CZ85" s="17"/>
      <c r="DA85" s="17"/>
      <c r="DB85" s="17"/>
      <c r="DC85" s="17"/>
      <c r="DD85" s="17"/>
      <c r="DE85" s="17"/>
      <c r="DF85" s="17"/>
      <c r="DG85" s="17"/>
      <c r="DH85" s="17"/>
      <c r="DI85" s="17"/>
      <c r="DJ85" s="17"/>
      <c r="DK85" s="17"/>
      <c r="DL85" s="17"/>
      <c r="DM85" s="17"/>
      <c r="DN85" s="17"/>
      <c r="DO85" s="17"/>
      <c r="DP85" s="17"/>
      <c r="DQ85" s="17"/>
      <c r="DR85" s="17"/>
      <c r="DS85" s="17"/>
      <c r="DT85" s="17"/>
      <c r="DU85" s="17"/>
      <c r="DV85" s="17"/>
      <c r="DW85" s="17"/>
      <c r="DX85" s="17"/>
      <c r="DY85" s="17"/>
      <c r="DZ85" s="17"/>
      <c r="EA85" s="17"/>
      <c r="EB85" s="17"/>
      <c r="EC85" s="17"/>
      <c r="ED85" s="17"/>
      <c r="EE85" s="17"/>
      <c r="EF85" s="17"/>
      <c r="EG85" s="17"/>
      <c r="EH85" s="17"/>
      <c r="EI85" s="17"/>
      <c r="EJ85" s="17"/>
      <c r="EK85" s="17"/>
      <c r="EL85" s="17"/>
      <c r="EM85" s="17"/>
      <c r="EN85" s="17"/>
      <c r="EO85" s="17"/>
      <c r="EP85" s="17"/>
      <c r="EQ85" s="17"/>
      <c r="ER85" s="17"/>
      <c r="ES85" s="17"/>
      <c r="ET85" s="17"/>
      <c r="EU85" s="17"/>
      <c r="EV85" s="17"/>
      <c r="EW85" s="17"/>
      <c r="EX85" s="17"/>
      <c r="EY85" s="17"/>
      <c r="EZ85" s="17"/>
      <c r="FA85" s="17"/>
    </row>
    <row r="86" spans="1:157">
      <c r="A86" s="16"/>
      <c r="B86" s="126"/>
      <c r="C86" s="127"/>
      <c r="D86" s="127"/>
      <c r="E86" s="18"/>
      <c r="F86" s="18"/>
      <c r="G86" s="17"/>
      <c r="H86" s="128"/>
      <c r="I86" s="129"/>
      <c r="J86" s="18"/>
      <c r="K86" s="18"/>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7"/>
      <c r="EV86" s="17"/>
      <c r="EW86" s="17"/>
      <c r="EX86" s="17"/>
      <c r="EY86" s="17"/>
      <c r="EZ86" s="17"/>
      <c r="FA86" s="17"/>
    </row>
    <row r="87" spans="1:157">
      <c r="A87" s="16"/>
      <c r="B87" s="126"/>
      <c r="C87" s="127"/>
      <c r="D87" s="127"/>
      <c r="E87" s="18"/>
      <c r="F87" s="18"/>
      <c r="G87" s="17"/>
      <c r="H87" s="128"/>
      <c r="I87" s="129"/>
      <c r="J87" s="18"/>
      <c r="K87" s="18"/>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c r="BW87" s="17"/>
      <c r="BX87" s="17"/>
      <c r="BY87" s="17"/>
      <c r="BZ87" s="17"/>
      <c r="CA87" s="17"/>
      <c r="CB87" s="17"/>
      <c r="CC87" s="17"/>
      <c r="CD87" s="17"/>
      <c r="CE87" s="17"/>
      <c r="CF87" s="17"/>
      <c r="CG87" s="17"/>
      <c r="CH87" s="17"/>
      <c r="CI87" s="17"/>
      <c r="CJ87" s="17"/>
      <c r="CK87" s="17"/>
      <c r="CL87" s="17"/>
      <c r="CM87" s="17"/>
      <c r="CN87" s="17"/>
      <c r="CO87" s="17"/>
      <c r="CP87" s="17"/>
      <c r="CQ87" s="17"/>
      <c r="CR87" s="17"/>
      <c r="CS87" s="17"/>
      <c r="CT87" s="17"/>
      <c r="CU87" s="17"/>
      <c r="CV87" s="17"/>
      <c r="CW87" s="17"/>
      <c r="CX87" s="17"/>
      <c r="CY87" s="17"/>
      <c r="CZ87" s="17"/>
      <c r="DA87" s="17"/>
      <c r="DB87" s="17"/>
      <c r="DC87" s="17"/>
      <c r="DD87" s="17"/>
      <c r="DE87" s="17"/>
      <c r="DF87" s="17"/>
      <c r="DG87" s="17"/>
      <c r="DH87" s="17"/>
      <c r="DI87" s="17"/>
      <c r="DJ87" s="17"/>
      <c r="DK87" s="17"/>
      <c r="DL87" s="17"/>
      <c r="DM87" s="17"/>
      <c r="DN87" s="17"/>
      <c r="DO87" s="17"/>
      <c r="DP87" s="17"/>
      <c r="DQ87" s="17"/>
      <c r="DR87" s="17"/>
      <c r="DS87" s="17"/>
      <c r="DT87" s="17"/>
      <c r="DU87" s="17"/>
      <c r="DV87" s="17"/>
      <c r="DW87" s="17"/>
      <c r="DX87" s="17"/>
      <c r="DY87" s="17"/>
      <c r="DZ87" s="17"/>
      <c r="EA87" s="17"/>
      <c r="EB87" s="17"/>
      <c r="EC87" s="17"/>
      <c r="ED87" s="17"/>
      <c r="EE87" s="17"/>
      <c r="EF87" s="17"/>
      <c r="EG87" s="17"/>
      <c r="EH87" s="17"/>
      <c r="EI87" s="17"/>
      <c r="EJ87" s="17"/>
      <c r="EK87" s="17"/>
      <c r="EL87" s="17"/>
      <c r="EM87" s="17"/>
      <c r="EN87" s="17"/>
      <c r="EO87" s="17"/>
      <c r="EP87" s="17"/>
      <c r="EQ87" s="17"/>
      <c r="ER87" s="17"/>
      <c r="ES87" s="17"/>
      <c r="ET87" s="17"/>
      <c r="EU87" s="17"/>
      <c r="EV87" s="17"/>
      <c r="EW87" s="17"/>
      <c r="EX87" s="17"/>
      <c r="EY87" s="17"/>
      <c r="EZ87" s="17"/>
      <c r="FA87" s="17"/>
    </row>
    <row r="88" spans="1:157">
      <c r="A88" s="16"/>
      <c r="B88" s="126"/>
      <c r="C88" s="127"/>
      <c r="D88" s="127"/>
      <c r="E88" s="18"/>
      <c r="F88" s="18"/>
      <c r="G88" s="17"/>
      <c r="H88" s="128"/>
      <c r="I88" s="129"/>
      <c r="J88" s="18"/>
      <c r="K88" s="18"/>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7"/>
      <c r="BK88" s="17"/>
      <c r="BL88" s="17"/>
      <c r="BM88" s="17"/>
      <c r="BN88" s="17"/>
      <c r="BO88" s="17"/>
      <c r="BP88" s="17"/>
      <c r="BQ88" s="17"/>
      <c r="BR88" s="17"/>
      <c r="BS88" s="17"/>
      <c r="BT88" s="17"/>
      <c r="BU88" s="17"/>
      <c r="BV88" s="17"/>
      <c r="BW88" s="17"/>
      <c r="BX88" s="17"/>
      <c r="BY88" s="17"/>
      <c r="BZ88" s="17"/>
      <c r="CA88" s="17"/>
      <c r="CB88" s="17"/>
      <c r="CC88" s="17"/>
      <c r="CD88" s="17"/>
      <c r="CE88" s="17"/>
      <c r="CF88" s="17"/>
      <c r="CG88" s="17"/>
      <c r="CH88" s="17"/>
      <c r="CI88" s="17"/>
      <c r="CJ88" s="17"/>
      <c r="CK88" s="17"/>
      <c r="CL88" s="17"/>
      <c r="CM88" s="17"/>
      <c r="CN88" s="17"/>
      <c r="CO88" s="17"/>
      <c r="CP88" s="17"/>
      <c r="CQ88" s="17"/>
      <c r="CR88" s="17"/>
      <c r="CS88" s="17"/>
      <c r="CT88" s="17"/>
      <c r="CU88" s="17"/>
      <c r="CV88" s="17"/>
      <c r="CW88" s="17"/>
      <c r="CX88" s="17"/>
      <c r="CY88" s="17"/>
      <c r="CZ88" s="17"/>
      <c r="DA88" s="17"/>
      <c r="DB88" s="17"/>
      <c r="DC88" s="17"/>
      <c r="DD88" s="17"/>
      <c r="DE88" s="17"/>
      <c r="DF88" s="17"/>
      <c r="DG88" s="17"/>
      <c r="DH88" s="17"/>
      <c r="DI88" s="17"/>
      <c r="DJ88" s="17"/>
      <c r="DK88" s="17"/>
      <c r="DL88" s="17"/>
      <c r="DM88" s="17"/>
      <c r="DN88" s="17"/>
      <c r="DO88" s="17"/>
      <c r="DP88" s="17"/>
      <c r="DQ88" s="17"/>
      <c r="DR88" s="17"/>
      <c r="DS88" s="17"/>
      <c r="DT88" s="17"/>
      <c r="DU88" s="17"/>
      <c r="DV88" s="17"/>
      <c r="DW88" s="17"/>
      <c r="DX88" s="17"/>
      <c r="DY88" s="17"/>
      <c r="DZ88" s="17"/>
      <c r="EA88" s="17"/>
      <c r="EB88" s="17"/>
      <c r="EC88" s="17"/>
      <c r="ED88" s="17"/>
      <c r="EE88" s="17"/>
      <c r="EF88" s="17"/>
      <c r="EG88" s="17"/>
      <c r="EH88" s="17"/>
      <c r="EI88" s="17"/>
      <c r="EJ88" s="17"/>
      <c r="EK88" s="17"/>
      <c r="EL88" s="17"/>
      <c r="EM88" s="17"/>
      <c r="EN88" s="17"/>
      <c r="EO88" s="17"/>
      <c r="EP88" s="17"/>
      <c r="EQ88" s="17"/>
      <c r="ER88" s="17"/>
      <c r="ES88" s="17"/>
      <c r="ET88" s="17"/>
      <c r="EU88" s="17"/>
      <c r="EV88" s="17"/>
      <c r="EW88" s="17"/>
      <c r="EX88" s="17"/>
      <c r="EY88" s="17"/>
      <c r="EZ88" s="17"/>
      <c r="FA88" s="17"/>
    </row>
    <row r="89" spans="1:157">
      <c r="A89" s="16"/>
      <c r="B89" s="126"/>
      <c r="C89" s="127"/>
      <c r="D89" s="127"/>
      <c r="E89" s="18"/>
      <c r="F89" s="18"/>
      <c r="G89" s="17"/>
      <c r="H89" s="128"/>
      <c r="I89" s="129"/>
      <c r="J89" s="18"/>
      <c r="K89" s="18"/>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17"/>
      <c r="BX89" s="17"/>
      <c r="BY89" s="17"/>
      <c r="BZ89" s="17"/>
      <c r="CA89" s="17"/>
      <c r="CB89" s="17"/>
      <c r="CC89" s="17"/>
      <c r="CD89" s="17"/>
      <c r="CE89" s="17"/>
      <c r="CF89" s="17"/>
      <c r="CG89" s="17"/>
      <c r="CH89" s="17"/>
      <c r="CI89" s="17"/>
      <c r="CJ89" s="17"/>
      <c r="CK89" s="17"/>
      <c r="CL89" s="17"/>
      <c r="CM89" s="17"/>
      <c r="CN89" s="17"/>
      <c r="CO89" s="17"/>
      <c r="CP89" s="17"/>
      <c r="CQ89" s="17"/>
      <c r="CR89" s="17"/>
      <c r="CS89" s="17"/>
      <c r="CT89" s="17"/>
      <c r="CU89" s="17"/>
      <c r="CV89" s="17"/>
      <c r="CW89" s="17"/>
      <c r="CX89" s="17"/>
      <c r="CY89" s="17"/>
      <c r="CZ89" s="17"/>
      <c r="DA89" s="17"/>
      <c r="DB89" s="17"/>
      <c r="DC89" s="17"/>
      <c r="DD89" s="17"/>
      <c r="DE89" s="17"/>
      <c r="DF89" s="17"/>
      <c r="DG89" s="17"/>
      <c r="DH89" s="17"/>
      <c r="DI89" s="17"/>
      <c r="DJ89" s="17"/>
      <c r="DK89" s="17"/>
      <c r="DL89" s="17"/>
      <c r="DM89" s="17"/>
      <c r="DN89" s="17"/>
      <c r="DO89" s="17"/>
      <c r="DP89" s="17"/>
      <c r="DQ89" s="17"/>
      <c r="DR89" s="17"/>
      <c r="DS89" s="17"/>
      <c r="DT89" s="17"/>
      <c r="DU89" s="17"/>
      <c r="DV89" s="17"/>
      <c r="DW89" s="17"/>
      <c r="DX89" s="17"/>
      <c r="DY89" s="17"/>
      <c r="DZ89" s="17"/>
      <c r="EA89" s="17"/>
      <c r="EB89" s="17"/>
      <c r="EC89" s="17"/>
      <c r="ED89" s="17"/>
      <c r="EE89" s="17"/>
      <c r="EF89" s="17"/>
      <c r="EG89" s="17"/>
      <c r="EH89" s="17"/>
      <c r="EI89" s="17"/>
      <c r="EJ89" s="17"/>
      <c r="EK89" s="17"/>
      <c r="EL89" s="17"/>
      <c r="EM89" s="17"/>
      <c r="EN89" s="17"/>
      <c r="EO89" s="17"/>
      <c r="EP89" s="17"/>
      <c r="EQ89" s="17"/>
      <c r="ER89" s="17"/>
      <c r="ES89" s="17"/>
      <c r="ET89" s="17"/>
      <c r="EU89" s="17"/>
      <c r="EV89" s="17"/>
      <c r="EW89" s="17"/>
      <c r="EX89" s="17"/>
      <c r="EY89" s="17"/>
      <c r="EZ89" s="17"/>
      <c r="FA89" s="17"/>
    </row>
    <row r="90" spans="1:157">
      <c r="A90" s="16"/>
      <c r="B90" s="126"/>
      <c r="C90" s="127"/>
      <c r="D90" s="127"/>
      <c r="E90" s="18"/>
      <c r="F90" s="18"/>
      <c r="G90" s="17"/>
      <c r="H90" s="128"/>
      <c r="I90" s="129"/>
      <c r="J90" s="18"/>
      <c r="K90" s="18"/>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c r="BM90" s="17"/>
      <c r="BN90" s="17"/>
      <c r="BO90" s="17"/>
      <c r="BP90" s="17"/>
      <c r="BQ90" s="17"/>
      <c r="BR90" s="17"/>
      <c r="BS90" s="17"/>
      <c r="BT90" s="17"/>
      <c r="BU90" s="17"/>
      <c r="BV90" s="17"/>
      <c r="BW90" s="17"/>
      <c r="BX90" s="17"/>
      <c r="BY90" s="17"/>
      <c r="BZ90" s="17"/>
      <c r="CA90" s="17"/>
      <c r="CB90" s="17"/>
      <c r="CC90" s="17"/>
      <c r="CD90" s="17"/>
      <c r="CE90" s="17"/>
      <c r="CF90" s="17"/>
      <c r="CG90" s="17"/>
      <c r="CH90" s="17"/>
      <c r="CI90" s="17"/>
      <c r="CJ90" s="17"/>
      <c r="CK90" s="17"/>
      <c r="CL90" s="17"/>
      <c r="CM90" s="17"/>
      <c r="CN90" s="17"/>
      <c r="CO90" s="17"/>
      <c r="CP90" s="17"/>
      <c r="CQ90" s="17"/>
      <c r="CR90" s="17"/>
      <c r="CS90" s="17"/>
      <c r="CT90" s="17"/>
      <c r="CU90" s="17"/>
      <c r="CV90" s="17"/>
      <c r="CW90" s="17"/>
      <c r="CX90" s="17"/>
      <c r="CY90" s="17"/>
      <c r="CZ90" s="17"/>
      <c r="DA90" s="17"/>
      <c r="DB90" s="17"/>
      <c r="DC90" s="17"/>
      <c r="DD90" s="17"/>
      <c r="DE90" s="17"/>
      <c r="DF90" s="17"/>
      <c r="DG90" s="17"/>
      <c r="DH90" s="17"/>
      <c r="DI90" s="17"/>
      <c r="DJ90" s="17"/>
      <c r="DK90" s="17"/>
      <c r="DL90" s="17"/>
      <c r="DM90" s="17"/>
      <c r="DN90" s="17"/>
      <c r="DO90" s="17"/>
      <c r="DP90" s="17"/>
      <c r="DQ90" s="17"/>
      <c r="DR90" s="17"/>
      <c r="DS90" s="17"/>
      <c r="DT90" s="17"/>
      <c r="DU90" s="17"/>
      <c r="DV90" s="17"/>
      <c r="DW90" s="17"/>
      <c r="DX90" s="17"/>
      <c r="DY90" s="17"/>
      <c r="DZ90" s="17"/>
      <c r="EA90" s="17"/>
      <c r="EB90" s="17"/>
      <c r="EC90" s="17"/>
      <c r="ED90" s="17"/>
      <c r="EE90" s="17"/>
      <c r="EF90" s="17"/>
      <c r="EG90" s="17"/>
      <c r="EH90" s="17"/>
      <c r="EI90" s="17"/>
      <c r="EJ90" s="17"/>
      <c r="EK90" s="17"/>
      <c r="EL90" s="17"/>
      <c r="EM90" s="17"/>
      <c r="EN90" s="17"/>
      <c r="EO90" s="17"/>
      <c r="EP90" s="17"/>
      <c r="EQ90" s="17"/>
      <c r="ER90" s="17"/>
      <c r="ES90" s="17"/>
      <c r="ET90" s="17"/>
      <c r="EU90" s="17"/>
      <c r="EV90" s="17"/>
      <c r="EW90" s="17"/>
      <c r="EX90" s="17"/>
      <c r="EY90" s="17"/>
      <c r="EZ90" s="17"/>
      <c r="FA90" s="17"/>
    </row>
    <row r="91" spans="1:157">
      <c r="A91" s="16"/>
      <c r="B91" s="126"/>
      <c r="C91" s="127"/>
      <c r="D91" s="127"/>
      <c r="E91" s="18"/>
      <c r="F91" s="18"/>
      <c r="G91" s="17"/>
      <c r="H91" s="128"/>
      <c r="I91" s="129"/>
      <c r="J91" s="18"/>
      <c r="K91" s="18"/>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17"/>
      <c r="BS91" s="17"/>
      <c r="BT91" s="17"/>
      <c r="BU91" s="17"/>
      <c r="BV91" s="17"/>
      <c r="BW91" s="17"/>
      <c r="BX91" s="17"/>
      <c r="BY91" s="17"/>
      <c r="BZ91" s="17"/>
      <c r="CA91" s="17"/>
      <c r="CB91" s="17"/>
      <c r="CC91" s="17"/>
      <c r="CD91" s="17"/>
      <c r="CE91" s="17"/>
      <c r="CF91" s="17"/>
      <c r="CG91" s="17"/>
      <c r="CH91" s="17"/>
      <c r="CI91" s="17"/>
      <c r="CJ91" s="17"/>
      <c r="CK91" s="17"/>
      <c r="CL91" s="17"/>
      <c r="CM91" s="17"/>
      <c r="CN91" s="17"/>
      <c r="CO91" s="17"/>
      <c r="CP91" s="17"/>
      <c r="CQ91" s="17"/>
      <c r="CR91" s="17"/>
      <c r="CS91" s="17"/>
      <c r="CT91" s="17"/>
      <c r="CU91" s="17"/>
      <c r="CV91" s="17"/>
      <c r="CW91" s="17"/>
      <c r="CX91" s="17"/>
      <c r="CY91" s="17"/>
      <c r="CZ91" s="17"/>
      <c r="DA91" s="17"/>
      <c r="DB91" s="17"/>
      <c r="DC91" s="17"/>
      <c r="DD91" s="17"/>
      <c r="DE91" s="17"/>
      <c r="DF91" s="17"/>
      <c r="DG91" s="17"/>
      <c r="DH91" s="17"/>
      <c r="DI91" s="17"/>
      <c r="DJ91" s="17"/>
      <c r="DK91" s="17"/>
      <c r="DL91" s="17"/>
      <c r="DM91" s="17"/>
      <c r="DN91" s="17"/>
      <c r="DO91" s="17"/>
      <c r="DP91" s="17"/>
      <c r="DQ91" s="17"/>
      <c r="DR91" s="17"/>
      <c r="DS91" s="17"/>
      <c r="DT91" s="17"/>
      <c r="DU91" s="17"/>
      <c r="DV91" s="17"/>
      <c r="DW91" s="17"/>
      <c r="DX91" s="17"/>
      <c r="DY91" s="17"/>
      <c r="DZ91" s="17"/>
      <c r="EA91" s="17"/>
      <c r="EB91" s="17"/>
      <c r="EC91" s="17"/>
      <c r="ED91" s="17"/>
      <c r="EE91" s="17"/>
      <c r="EF91" s="17"/>
      <c r="EG91" s="17"/>
      <c r="EH91" s="17"/>
      <c r="EI91" s="17"/>
      <c r="EJ91" s="17"/>
      <c r="EK91" s="17"/>
      <c r="EL91" s="17"/>
      <c r="EM91" s="17"/>
      <c r="EN91" s="17"/>
      <c r="EO91" s="17"/>
      <c r="EP91" s="17"/>
      <c r="EQ91" s="17"/>
      <c r="ER91" s="17"/>
      <c r="ES91" s="17"/>
      <c r="ET91" s="17"/>
      <c r="EU91" s="17"/>
      <c r="EV91" s="17"/>
      <c r="EW91" s="17"/>
      <c r="EX91" s="17"/>
      <c r="EY91" s="17"/>
      <c r="EZ91" s="17"/>
      <c r="FA91" s="17"/>
    </row>
    <row r="92" spans="1:157">
      <c r="A92" s="16"/>
      <c r="B92" s="126"/>
      <c r="C92" s="127"/>
      <c r="D92" s="127"/>
      <c r="E92" s="18"/>
      <c r="F92" s="18"/>
      <c r="G92" s="17"/>
      <c r="H92" s="128"/>
      <c r="I92" s="129"/>
      <c r="J92" s="18"/>
      <c r="K92" s="18"/>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c r="BT92" s="17"/>
      <c r="BU92" s="17"/>
      <c r="BV92" s="17"/>
      <c r="BW92" s="17"/>
      <c r="BX92" s="17"/>
      <c r="BY92" s="17"/>
      <c r="BZ92" s="17"/>
      <c r="CA92" s="17"/>
      <c r="CB92" s="17"/>
      <c r="CC92" s="17"/>
      <c r="CD92" s="17"/>
      <c r="CE92" s="17"/>
      <c r="CF92" s="17"/>
      <c r="CG92" s="17"/>
      <c r="CH92" s="17"/>
      <c r="CI92" s="17"/>
      <c r="CJ92" s="17"/>
      <c r="CK92" s="17"/>
      <c r="CL92" s="17"/>
      <c r="CM92" s="17"/>
      <c r="CN92" s="17"/>
      <c r="CO92" s="17"/>
      <c r="CP92" s="17"/>
      <c r="CQ92" s="17"/>
      <c r="CR92" s="17"/>
      <c r="CS92" s="17"/>
      <c r="CT92" s="17"/>
      <c r="CU92" s="17"/>
      <c r="CV92" s="17"/>
      <c r="CW92" s="17"/>
      <c r="CX92" s="17"/>
      <c r="CY92" s="17"/>
      <c r="CZ92" s="17"/>
      <c r="DA92" s="17"/>
      <c r="DB92" s="17"/>
      <c r="DC92" s="17"/>
      <c r="DD92" s="17"/>
      <c r="DE92" s="17"/>
      <c r="DF92" s="17"/>
      <c r="DG92" s="17"/>
      <c r="DH92" s="17"/>
      <c r="DI92" s="17"/>
      <c r="DJ92" s="17"/>
      <c r="DK92" s="17"/>
      <c r="DL92" s="17"/>
      <c r="DM92" s="17"/>
      <c r="DN92" s="17"/>
      <c r="DO92" s="17"/>
      <c r="DP92" s="17"/>
      <c r="DQ92" s="17"/>
      <c r="DR92" s="17"/>
      <c r="DS92" s="17"/>
      <c r="DT92" s="17"/>
      <c r="DU92" s="17"/>
      <c r="DV92" s="17"/>
      <c r="DW92" s="17"/>
      <c r="DX92" s="17"/>
      <c r="DY92" s="17"/>
      <c r="DZ92" s="17"/>
      <c r="EA92" s="17"/>
      <c r="EB92" s="17"/>
      <c r="EC92" s="17"/>
      <c r="ED92" s="17"/>
      <c r="EE92" s="17"/>
      <c r="EF92" s="17"/>
      <c r="EG92" s="17"/>
      <c r="EH92" s="17"/>
      <c r="EI92" s="17"/>
      <c r="EJ92" s="17"/>
      <c r="EK92" s="17"/>
      <c r="EL92" s="17"/>
      <c r="EM92" s="17"/>
      <c r="EN92" s="17"/>
      <c r="EO92" s="17"/>
      <c r="EP92" s="17"/>
      <c r="EQ92" s="17"/>
      <c r="ER92" s="17"/>
      <c r="ES92" s="17"/>
      <c r="ET92" s="17"/>
      <c r="EU92" s="17"/>
      <c r="EV92" s="17"/>
      <c r="EW92" s="17"/>
      <c r="EX92" s="17"/>
      <c r="EY92" s="17"/>
      <c r="EZ92" s="17"/>
      <c r="FA92" s="17"/>
    </row>
    <row r="93" spans="1:157">
      <c r="A93" s="16"/>
      <c r="B93" s="126"/>
      <c r="C93" s="127"/>
      <c r="D93" s="127"/>
      <c r="E93" s="18"/>
      <c r="F93" s="18"/>
      <c r="G93" s="17"/>
      <c r="H93" s="128"/>
      <c r="I93" s="129"/>
      <c r="J93" s="18"/>
      <c r="K93" s="18"/>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BN93" s="17"/>
      <c r="BO93" s="17"/>
      <c r="BP93" s="17"/>
      <c r="BQ93" s="17"/>
      <c r="BR93" s="17"/>
      <c r="BS93" s="17"/>
      <c r="BT93" s="17"/>
      <c r="BU93" s="17"/>
      <c r="BV93" s="17"/>
      <c r="BW93" s="17"/>
      <c r="BX93" s="17"/>
      <c r="BY93" s="17"/>
      <c r="BZ93" s="17"/>
      <c r="CA93" s="17"/>
      <c r="CB93" s="17"/>
      <c r="CC93" s="17"/>
      <c r="CD93" s="17"/>
      <c r="CE93" s="17"/>
      <c r="CF93" s="17"/>
      <c r="CG93" s="17"/>
      <c r="CH93" s="17"/>
      <c r="CI93" s="17"/>
      <c r="CJ93" s="17"/>
      <c r="CK93" s="17"/>
      <c r="CL93" s="17"/>
      <c r="CM93" s="17"/>
      <c r="CN93" s="17"/>
      <c r="CO93" s="17"/>
      <c r="CP93" s="17"/>
      <c r="CQ93" s="17"/>
      <c r="CR93" s="17"/>
      <c r="CS93" s="17"/>
      <c r="CT93" s="17"/>
      <c r="CU93" s="17"/>
      <c r="CV93" s="17"/>
      <c r="CW93" s="17"/>
      <c r="CX93" s="17"/>
      <c r="CY93" s="17"/>
      <c r="CZ93" s="17"/>
      <c r="DA93" s="17"/>
      <c r="DB93" s="17"/>
      <c r="DC93" s="17"/>
      <c r="DD93" s="17"/>
      <c r="DE93" s="17"/>
      <c r="DF93" s="17"/>
      <c r="DG93" s="17"/>
      <c r="DH93" s="17"/>
      <c r="DI93" s="17"/>
      <c r="DJ93" s="17"/>
      <c r="DK93" s="17"/>
      <c r="DL93" s="17"/>
      <c r="DM93" s="17"/>
      <c r="DN93" s="17"/>
      <c r="DO93" s="17"/>
      <c r="DP93" s="17"/>
      <c r="DQ93" s="17"/>
      <c r="DR93" s="17"/>
      <c r="DS93" s="17"/>
      <c r="DT93" s="17"/>
      <c r="DU93" s="17"/>
      <c r="DV93" s="17"/>
      <c r="DW93" s="17"/>
      <c r="DX93" s="17"/>
      <c r="DY93" s="17"/>
      <c r="DZ93" s="17"/>
      <c r="EA93" s="17"/>
      <c r="EB93" s="17"/>
      <c r="EC93" s="17"/>
      <c r="ED93" s="17"/>
      <c r="EE93" s="17"/>
      <c r="EF93" s="17"/>
      <c r="EG93" s="17"/>
      <c r="EH93" s="17"/>
      <c r="EI93" s="17"/>
      <c r="EJ93" s="17"/>
      <c r="EK93" s="17"/>
      <c r="EL93" s="17"/>
      <c r="EM93" s="17"/>
      <c r="EN93" s="17"/>
      <c r="EO93" s="17"/>
      <c r="EP93" s="17"/>
      <c r="EQ93" s="17"/>
      <c r="ER93" s="17"/>
      <c r="ES93" s="17"/>
      <c r="ET93" s="17"/>
      <c r="EU93" s="17"/>
      <c r="EV93" s="17"/>
      <c r="EW93" s="17"/>
      <c r="EX93" s="17"/>
      <c r="EY93" s="17"/>
      <c r="EZ93" s="17"/>
      <c r="FA93" s="17"/>
    </row>
    <row r="94" spans="1:157">
      <c r="A94" s="16"/>
      <c r="B94" s="126"/>
      <c r="C94" s="127"/>
      <c r="D94" s="127"/>
      <c r="E94" s="18"/>
      <c r="F94" s="18"/>
      <c r="G94" s="17"/>
      <c r="H94" s="128"/>
      <c r="I94" s="129"/>
      <c r="J94" s="18"/>
      <c r="K94" s="18"/>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c r="CA94" s="17"/>
      <c r="CB94" s="17"/>
      <c r="CC94" s="17"/>
      <c r="CD94" s="17"/>
      <c r="CE94" s="17"/>
      <c r="CF94" s="17"/>
      <c r="CG94" s="17"/>
      <c r="CH94" s="17"/>
      <c r="CI94" s="17"/>
      <c r="CJ94" s="17"/>
      <c r="CK94" s="17"/>
      <c r="CL94" s="17"/>
      <c r="CM94" s="17"/>
      <c r="CN94" s="17"/>
      <c r="CO94" s="17"/>
      <c r="CP94" s="17"/>
      <c r="CQ94" s="17"/>
      <c r="CR94" s="17"/>
      <c r="CS94" s="17"/>
      <c r="CT94" s="17"/>
      <c r="CU94" s="17"/>
      <c r="CV94" s="17"/>
      <c r="CW94" s="17"/>
      <c r="CX94" s="17"/>
      <c r="CY94" s="17"/>
      <c r="CZ94" s="17"/>
      <c r="DA94" s="17"/>
      <c r="DB94" s="17"/>
      <c r="DC94" s="17"/>
      <c r="DD94" s="17"/>
      <c r="DE94" s="17"/>
      <c r="DF94" s="17"/>
      <c r="DG94" s="17"/>
      <c r="DH94" s="17"/>
      <c r="DI94" s="17"/>
      <c r="DJ94" s="17"/>
      <c r="DK94" s="17"/>
      <c r="DL94" s="17"/>
      <c r="DM94" s="17"/>
      <c r="DN94" s="17"/>
      <c r="DO94" s="17"/>
      <c r="DP94" s="17"/>
      <c r="DQ94" s="17"/>
      <c r="DR94" s="17"/>
      <c r="DS94" s="17"/>
      <c r="DT94" s="17"/>
      <c r="DU94" s="17"/>
      <c r="DV94" s="17"/>
      <c r="DW94" s="17"/>
      <c r="DX94" s="17"/>
      <c r="DY94" s="17"/>
      <c r="DZ94" s="17"/>
      <c r="EA94" s="17"/>
      <c r="EB94" s="17"/>
      <c r="EC94" s="17"/>
      <c r="ED94" s="17"/>
      <c r="EE94" s="17"/>
      <c r="EF94" s="17"/>
      <c r="EG94" s="17"/>
      <c r="EH94" s="17"/>
      <c r="EI94" s="17"/>
      <c r="EJ94" s="17"/>
      <c r="EK94" s="17"/>
      <c r="EL94" s="17"/>
      <c r="EM94" s="17"/>
      <c r="EN94" s="17"/>
      <c r="EO94" s="17"/>
      <c r="EP94" s="17"/>
      <c r="EQ94" s="17"/>
      <c r="ER94" s="17"/>
      <c r="ES94" s="17"/>
      <c r="ET94" s="17"/>
      <c r="EU94" s="17"/>
      <c r="EV94" s="17"/>
      <c r="EW94" s="17"/>
      <c r="EX94" s="17"/>
      <c r="EY94" s="17"/>
      <c r="EZ94" s="17"/>
      <c r="FA94" s="17"/>
    </row>
    <row r="95" spans="1:157">
      <c r="A95" s="16"/>
      <c r="B95" s="126"/>
      <c r="C95" s="127"/>
      <c r="D95" s="127"/>
      <c r="E95" s="18"/>
      <c r="F95" s="18"/>
      <c r="G95" s="17"/>
      <c r="H95" s="128"/>
      <c r="I95" s="129"/>
      <c r="J95" s="18"/>
      <c r="K95" s="18"/>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17"/>
      <c r="CA95" s="17"/>
      <c r="CB95" s="17"/>
      <c r="CC95" s="17"/>
      <c r="CD95" s="17"/>
      <c r="CE95" s="17"/>
      <c r="CF95" s="17"/>
      <c r="CG95" s="17"/>
      <c r="CH95" s="17"/>
      <c r="CI95" s="17"/>
      <c r="CJ95" s="17"/>
      <c r="CK95" s="17"/>
      <c r="CL95" s="17"/>
      <c r="CM95" s="17"/>
      <c r="CN95" s="17"/>
      <c r="CO95" s="17"/>
      <c r="CP95" s="17"/>
      <c r="CQ95" s="17"/>
      <c r="CR95" s="17"/>
      <c r="CS95" s="17"/>
      <c r="CT95" s="17"/>
      <c r="CU95" s="17"/>
      <c r="CV95" s="17"/>
      <c r="CW95" s="17"/>
      <c r="CX95" s="17"/>
      <c r="CY95" s="17"/>
      <c r="CZ95" s="17"/>
      <c r="DA95" s="17"/>
      <c r="DB95" s="17"/>
      <c r="DC95" s="17"/>
      <c r="DD95" s="17"/>
      <c r="DE95" s="17"/>
      <c r="DF95" s="17"/>
      <c r="DG95" s="17"/>
      <c r="DH95" s="17"/>
      <c r="DI95" s="17"/>
      <c r="DJ95" s="17"/>
      <c r="DK95" s="17"/>
      <c r="DL95" s="17"/>
      <c r="DM95" s="17"/>
      <c r="DN95" s="17"/>
      <c r="DO95" s="17"/>
      <c r="DP95" s="17"/>
      <c r="DQ95" s="17"/>
      <c r="DR95" s="17"/>
      <c r="DS95" s="17"/>
      <c r="DT95" s="17"/>
      <c r="DU95" s="17"/>
      <c r="DV95" s="17"/>
      <c r="DW95" s="17"/>
      <c r="DX95" s="17"/>
      <c r="DY95" s="17"/>
      <c r="DZ95" s="17"/>
      <c r="EA95" s="17"/>
      <c r="EB95" s="17"/>
      <c r="EC95" s="17"/>
      <c r="ED95" s="17"/>
      <c r="EE95" s="17"/>
      <c r="EF95" s="17"/>
      <c r="EG95" s="17"/>
      <c r="EH95" s="17"/>
      <c r="EI95" s="17"/>
      <c r="EJ95" s="17"/>
      <c r="EK95" s="17"/>
      <c r="EL95" s="17"/>
      <c r="EM95" s="17"/>
      <c r="EN95" s="17"/>
      <c r="EO95" s="17"/>
      <c r="EP95" s="17"/>
      <c r="EQ95" s="17"/>
      <c r="ER95" s="17"/>
      <c r="ES95" s="17"/>
      <c r="ET95" s="17"/>
      <c r="EU95" s="17"/>
      <c r="EV95" s="17"/>
      <c r="EW95" s="17"/>
      <c r="EX95" s="17"/>
      <c r="EY95" s="17"/>
      <c r="EZ95" s="17"/>
      <c r="FA95" s="17"/>
    </row>
    <row r="96" spans="1:157">
      <c r="A96" s="16"/>
      <c r="B96" s="126"/>
      <c r="C96" s="127"/>
      <c r="D96" s="127"/>
      <c r="E96" s="18"/>
      <c r="F96" s="18"/>
      <c r="G96" s="17"/>
      <c r="H96" s="128"/>
      <c r="I96" s="129"/>
      <c r="J96" s="18"/>
      <c r="K96" s="18"/>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7"/>
      <c r="EV96" s="17"/>
      <c r="EW96" s="17"/>
      <c r="EX96" s="17"/>
      <c r="EY96" s="17"/>
      <c r="EZ96" s="17"/>
      <c r="FA96" s="17"/>
    </row>
    <row r="97" spans="1:157">
      <c r="A97" s="16"/>
      <c r="B97" s="126"/>
      <c r="C97" s="127"/>
      <c r="D97" s="127"/>
      <c r="E97" s="18"/>
      <c r="F97" s="18"/>
      <c r="G97" s="17"/>
      <c r="H97" s="128"/>
      <c r="I97" s="129"/>
      <c r="J97" s="18"/>
      <c r="K97" s="18"/>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7"/>
      <c r="BU97" s="17"/>
      <c r="BV97" s="17"/>
      <c r="BW97" s="17"/>
      <c r="BX97" s="17"/>
      <c r="BY97" s="17"/>
      <c r="BZ97" s="17"/>
      <c r="CA97" s="17"/>
      <c r="CB97" s="17"/>
      <c r="CC97" s="17"/>
      <c r="CD97" s="17"/>
      <c r="CE97" s="17"/>
      <c r="CF97" s="17"/>
      <c r="CG97" s="17"/>
      <c r="CH97" s="17"/>
      <c r="CI97" s="17"/>
      <c r="CJ97" s="17"/>
      <c r="CK97" s="17"/>
      <c r="CL97" s="17"/>
      <c r="CM97" s="17"/>
      <c r="CN97" s="17"/>
      <c r="CO97" s="17"/>
      <c r="CP97" s="17"/>
      <c r="CQ97" s="17"/>
      <c r="CR97" s="17"/>
      <c r="CS97" s="17"/>
      <c r="CT97" s="17"/>
      <c r="CU97" s="17"/>
      <c r="CV97" s="17"/>
      <c r="CW97" s="17"/>
      <c r="CX97" s="17"/>
      <c r="CY97" s="17"/>
      <c r="CZ97" s="17"/>
      <c r="DA97" s="17"/>
      <c r="DB97" s="17"/>
      <c r="DC97" s="17"/>
      <c r="DD97" s="17"/>
      <c r="DE97" s="17"/>
      <c r="DF97" s="17"/>
      <c r="DG97" s="17"/>
      <c r="DH97" s="17"/>
      <c r="DI97" s="17"/>
      <c r="DJ97" s="17"/>
      <c r="DK97" s="17"/>
      <c r="DL97" s="17"/>
      <c r="DM97" s="17"/>
      <c r="DN97" s="17"/>
      <c r="DO97" s="17"/>
      <c r="DP97" s="17"/>
      <c r="DQ97" s="17"/>
      <c r="DR97" s="17"/>
      <c r="DS97" s="17"/>
      <c r="DT97" s="17"/>
      <c r="DU97" s="17"/>
      <c r="DV97" s="17"/>
      <c r="DW97" s="17"/>
      <c r="DX97" s="17"/>
      <c r="DY97" s="17"/>
      <c r="DZ97" s="17"/>
      <c r="EA97" s="17"/>
      <c r="EB97" s="17"/>
      <c r="EC97" s="17"/>
      <c r="ED97" s="17"/>
      <c r="EE97" s="17"/>
      <c r="EF97" s="17"/>
      <c r="EG97" s="17"/>
      <c r="EH97" s="17"/>
      <c r="EI97" s="17"/>
      <c r="EJ97" s="17"/>
      <c r="EK97" s="17"/>
      <c r="EL97" s="17"/>
      <c r="EM97" s="17"/>
      <c r="EN97" s="17"/>
      <c r="EO97" s="17"/>
      <c r="EP97" s="17"/>
      <c r="EQ97" s="17"/>
      <c r="ER97" s="17"/>
      <c r="ES97" s="17"/>
      <c r="ET97" s="17"/>
      <c r="EU97" s="17"/>
      <c r="EV97" s="17"/>
      <c r="EW97" s="17"/>
      <c r="EX97" s="17"/>
      <c r="EY97" s="17"/>
      <c r="EZ97" s="17"/>
      <c r="FA97" s="17"/>
    </row>
    <row r="98" spans="1:157">
      <c r="A98" s="16"/>
      <c r="B98" s="126"/>
      <c r="C98" s="127"/>
      <c r="D98" s="127"/>
      <c r="E98" s="18"/>
      <c r="F98" s="18"/>
      <c r="G98" s="17"/>
      <c r="H98" s="128"/>
      <c r="I98" s="129"/>
      <c r="J98" s="18"/>
      <c r="K98" s="18"/>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BN98" s="17"/>
      <c r="BO98" s="17"/>
      <c r="BP98" s="17"/>
      <c r="BQ98" s="17"/>
      <c r="BR98" s="17"/>
      <c r="BS98" s="17"/>
      <c r="BT98" s="17"/>
      <c r="BU98" s="17"/>
      <c r="BV98" s="17"/>
      <c r="BW98" s="17"/>
      <c r="BX98" s="17"/>
      <c r="BY98" s="17"/>
      <c r="BZ98" s="17"/>
      <c r="CA98" s="17"/>
      <c r="CB98" s="17"/>
      <c r="CC98" s="17"/>
      <c r="CD98" s="17"/>
      <c r="CE98" s="17"/>
      <c r="CF98" s="17"/>
      <c r="CG98" s="17"/>
      <c r="CH98" s="17"/>
      <c r="CI98" s="17"/>
      <c r="CJ98" s="17"/>
      <c r="CK98" s="17"/>
      <c r="CL98" s="17"/>
      <c r="CM98" s="17"/>
      <c r="CN98" s="17"/>
      <c r="CO98" s="17"/>
      <c r="CP98" s="17"/>
      <c r="CQ98" s="17"/>
      <c r="CR98" s="17"/>
      <c r="CS98" s="17"/>
      <c r="CT98" s="17"/>
      <c r="CU98" s="17"/>
      <c r="CV98" s="17"/>
      <c r="CW98" s="17"/>
      <c r="CX98" s="17"/>
      <c r="CY98" s="17"/>
      <c r="CZ98" s="17"/>
      <c r="DA98" s="17"/>
      <c r="DB98" s="17"/>
      <c r="DC98" s="17"/>
      <c r="DD98" s="17"/>
      <c r="DE98" s="17"/>
      <c r="DF98" s="17"/>
      <c r="DG98" s="17"/>
      <c r="DH98" s="17"/>
      <c r="DI98" s="17"/>
      <c r="DJ98" s="17"/>
      <c r="DK98" s="17"/>
      <c r="DL98" s="17"/>
      <c r="DM98" s="17"/>
      <c r="DN98" s="17"/>
      <c r="DO98" s="17"/>
      <c r="DP98" s="17"/>
      <c r="DQ98" s="17"/>
      <c r="DR98" s="17"/>
      <c r="DS98" s="17"/>
      <c r="DT98" s="17"/>
      <c r="DU98" s="17"/>
      <c r="DV98" s="17"/>
      <c r="DW98" s="17"/>
      <c r="DX98" s="17"/>
      <c r="DY98" s="17"/>
      <c r="DZ98" s="17"/>
      <c r="EA98" s="17"/>
      <c r="EB98" s="17"/>
      <c r="EC98" s="17"/>
      <c r="ED98" s="17"/>
      <c r="EE98" s="17"/>
      <c r="EF98" s="17"/>
      <c r="EG98" s="17"/>
      <c r="EH98" s="17"/>
      <c r="EI98" s="17"/>
      <c r="EJ98" s="17"/>
      <c r="EK98" s="17"/>
      <c r="EL98" s="17"/>
      <c r="EM98" s="17"/>
      <c r="EN98" s="17"/>
      <c r="EO98" s="17"/>
      <c r="EP98" s="17"/>
      <c r="EQ98" s="17"/>
      <c r="ER98" s="17"/>
      <c r="ES98" s="17"/>
      <c r="ET98" s="17"/>
      <c r="EU98" s="17"/>
      <c r="EV98" s="17"/>
      <c r="EW98" s="17"/>
      <c r="EX98" s="17"/>
      <c r="EY98" s="17"/>
      <c r="EZ98" s="17"/>
      <c r="FA98" s="17"/>
    </row>
    <row r="99" spans="1:157">
      <c r="A99" s="16"/>
      <c r="B99" s="126"/>
      <c r="C99" s="127"/>
      <c r="D99" s="127"/>
      <c r="E99" s="18"/>
      <c r="F99" s="18"/>
      <c r="G99" s="17"/>
      <c r="H99" s="128"/>
      <c r="I99" s="129"/>
      <c r="J99" s="18"/>
      <c r="K99" s="18"/>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c r="BU99" s="17"/>
      <c r="BV99" s="17"/>
      <c r="BW99" s="17"/>
      <c r="BX99" s="17"/>
      <c r="BY99" s="17"/>
      <c r="BZ99" s="17"/>
      <c r="CA99" s="17"/>
      <c r="CB99" s="17"/>
      <c r="CC99" s="17"/>
      <c r="CD99" s="17"/>
      <c r="CE99" s="17"/>
      <c r="CF99" s="17"/>
      <c r="CG99" s="17"/>
      <c r="CH99" s="17"/>
      <c r="CI99" s="17"/>
      <c r="CJ99" s="17"/>
      <c r="CK99" s="17"/>
      <c r="CL99" s="17"/>
      <c r="CM99" s="17"/>
      <c r="CN99" s="17"/>
      <c r="CO99" s="17"/>
      <c r="CP99" s="17"/>
      <c r="CQ99" s="17"/>
      <c r="CR99" s="17"/>
      <c r="CS99" s="17"/>
      <c r="CT99" s="17"/>
      <c r="CU99" s="17"/>
      <c r="CV99" s="17"/>
      <c r="CW99" s="17"/>
      <c r="CX99" s="17"/>
      <c r="CY99" s="17"/>
      <c r="CZ99" s="17"/>
      <c r="DA99" s="17"/>
      <c r="DB99" s="17"/>
      <c r="DC99" s="17"/>
      <c r="DD99" s="17"/>
      <c r="DE99" s="17"/>
      <c r="DF99" s="17"/>
      <c r="DG99" s="17"/>
      <c r="DH99" s="17"/>
      <c r="DI99" s="17"/>
      <c r="DJ99" s="17"/>
      <c r="DK99" s="17"/>
      <c r="DL99" s="17"/>
      <c r="DM99" s="17"/>
      <c r="DN99" s="17"/>
      <c r="DO99" s="17"/>
      <c r="DP99" s="17"/>
      <c r="DQ99" s="17"/>
      <c r="DR99" s="17"/>
      <c r="DS99" s="17"/>
      <c r="DT99" s="17"/>
      <c r="DU99" s="17"/>
      <c r="DV99" s="17"/>
      <c r="DW99" s="17"/>
      <c r="DX99" s="17"/>
      <c r="DY99" s="17"/>
      <c r="DZ99" s="17"/>
      <c r="EA99" s="17"/>
      <c r="EB99" s="17"/>
      <c r="EC99" s="17"/>
      <c r="ED99" s="17"/>
      <c r="EE99" s="17"/>
      <c r="EF99" s="17"/>
      <c r="EG99" s="17"/>
      <c r="EH99" s="17"/>
      <c r="EI99" s="17"/>
      <c r="EJ99" s="17"/>
      <c r="EK99" s="17"/>
      <c r="EL99" s="17"/>
      <c r="EM99" s="17"/>
      <c r="EN99" s="17"/>
      <c r="EO99" s="17"/>
      <c r="EP99" s="17"/>
      <c r="EQ99" s="17"/>
      <c r="ER99" s="17"/>
      <c r="ES99" s="17"/>
      <c r="ET99" s="17"/>
      <c r="EU99" s="17"/>
      <c r="EV99" s="17"/>
      <c r="EW99" s="17"/>
      <c r="EX99" s="17"/>
      <c r="EY99" s="17"/>
      <c r="EZ99" s="17"/>
      <c r="FA99" s="17"/>
    </row>
    <row r="100" spans="1:157">
      <c r="A100" s="16"/>
      <c r="B100" s="126"/>
      <c r="C100" s="127"/>
      <c r="D100" s="127"/>
      <c r="E100" s="18"/>
      <c r="F100" s="18"/>
      <c r="G100" s="17"/>
      <c r="H100" s="128"/>
      <c r="I100" s="129"/>
      <c r="J100" s="18"/>
      <c r="K100" s="18"/>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c r="CB100" s="17"/>
      <c r="CC100" s="17"/>
      <c r="CD100" s="17"/>
      <c r="CE100" s="17"/>
      <c r="CF100" s="17"/>
      <c r="CG100" s="17"/>
      <c r="CH100" s="17"/>
      <c r="CI100" s="17"/>
      <c r="CJ100" s="17"/>
      <c r="CK100" s="17"/>
      <c r="CL100" s="17"/>
      <c r="CM100" s="17"/>
      <c r="CN100" s="17"/>
      <c r="CO100" s="17"/>
      <c r="CP100" s="17"/>
      <c r="CQ100" s="17"/>
      <c r="CR100" s="17"/>
      <c r="CS100" s="17"/>
      <c r="CT100" s="17"/>
      <c r="CU100" s="17"/>
      <c r="CV100" s="17"/>
      <c r="CW100" s="17"/>
      <c r="CX100" s="17"/>
      <c r="CY100" s="17"/>
      <c r="CZ100" s="17"/>
      <c r="DA100" s="17"/>
      <c r="DB100" s="17"/>
      <c r="DC100" s="17"/>
      <c r="DD100" s="17"/>
      <c r="DE100" s="17"/>
      <c r="DF100" s="17"/>
      <c r="DG100" s="17"/>
      <c r="DH100" s="17"/>
      <c r="DI100" s="17"/>
      <c r="DJ100" s="17"/>
      <c r="DK100" s="17"/>
      <c r="DL100" s="17"/>
      <c r="DM100" s="17"/>
      <c r="DN100" s="17"/>
      <c r="DO100" s="17"/>
      <c r="DP100" s="17"/>
      <c r="DQ100" s="17"/>
      <c r="DR100" s="17"/>
      <c r="DS100" s="17"/>
      <c r="DT100" s="17"/>
      <c r="DU100" s="17"/>
      <c r="DV100" s="17"/>
      <c r="DW100" s="17"/>
      <c r="DX100" s="17"/>
      <c r="DY100" s="17"/>
      <c r="DZ100" s="17"/>
      <c r="EA100" s="17"/>
      <c r="EB100" s="17"/>
      <c r="EC100" s="17"/>
      <c r="ED100" s="17"/>
      <c r="EE100" s="17"/>
      <c r="EF100" s="17"/>
      <c r="EG100" s="17"/>
      <c r="EH100" s="17"/>
      <c r="EI100" s="17"/>
      <c r="EJ100" s="17"/>
      <c r="EK100" s="17"/>
      <c r="EL100" s="17"/>
      <c r="EM100" s="17"/>
      <c r="EN100" s="17"/>
      <c r="EO100" s="17"/>
      <c r="EP100" s="17"/>
      <c r="EQ100" s="17"/>
      <c r="ER100" s="17"/>
      <c r="ES100" s="17"/>
      <c r="ET100" s="17"/>
      <c r="EU100" s="17"/>
      <c r="EV100" s="17"/>
      <c r="EW100" s="17"/>
      <c r="EX100" s="17"/>
      <c r="EY100" s="17"/>
      <c r="EZ100" s="17"/>
      <c r="FA100" s="17"/>
    </row>
    <row r="101" spans="1:157">
      <c r="A101" s="16"/>
      <c r="B101" s="126"/>
      <c r="C101" s="127"/>
      <c r="D101" s="127"/>
      <c r="E101" s="18"/>
      <c r="F101" s="18"/>
      <c r="G101" s="17"/>
      <c r="H101" s="128"/>
      <c r="I101" s="129"/>
      <c r="J101" s="18"/>
      <c r="K101" s="18"/>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7"/>
      <c r="CR101" s="17"/>
      <c r="CS101" s="17"/>
      <c r="CT101" s="17"/>
      <c r="CU101" s="17"/>
      <c r="CV101" s="17"/>
      <c r="CW101" s="17"/>
      <c r="CX101" s="17"/>
      <c r="CY101" s="17"/>
      <c r="CZ101" s="17"/>
      <c r="DA101" s="17"/>
      <c r="DB101" s="17"/>
      <c r="DC101" s="17"/>
      <c r="DD101" s="17"/>
      <c r="DE101" s="17"/>
      <c r="DF101" s="17"/>
      <c r="DG101" s="17"/>
      <c r="DH101" s="17"/>
      <c r="DI101" s="17"/>
      <c r="DJ101" s="17"/>
      <c r="DK101" s="17"/>
      <c r="DL101" s="17"/>
      <c r="DM101" s="17"/>
      <c r="DN101" s="17"/>
      <c r="DO101" s="17"/>
      <c r="DP101" s="17"/>
      <c r="DQ101" s="17"/>
      <c r="DR101" s="17"/>
      <c r="DS101" s="17"/>
      <c r="DT101" s="17"/>
      <c r="DU101" s="17"/>
      <c r="DV101" s="17"/>
      <c r="DW101" s="17"/>
      <c r="DX101" s="17"/>
      <c r="DY101" s="17"/>
      <c r="DZ101" s="17"/>
      <c r="EA101" s="17"/>
      <c r="EB101" s="17"/>
      <c r="EC101" s="17"/>
      <c r="ED101" s="17"/>
      <c r="EE101" s="17"/>
      <c r="EF101" s="17"/>
      <c r="EG101" s="17"/>
      <c r="EH101" s="17"/>
      <c r="EI101" s="17"/>
      <c r="EJ101" s="17"/>
      <c r="EK101" s="17"/>
      <c r="EL101" s="17"/>
      <c r="EM101" s="17"/>
      <c r="EN101" s="17"/>
      <c r="EO101" s="17"/>
      <c r="EP101" s="17"/>
      <c r="EQ101" s="17"/>
      <c r="ER101" s="17"/>
      <c r="ES101" s="17"/>
      <c r="ET101" s="17"/>
      <c r="EU101" s="17"/>
      <c r="EV101" s="17"/>
      <c r="EW101" s="17"/>
      <c r="EX101" s="17"/>
      <c r="EY101" s="17"/>
      <c r="EZ101" s="17"/>
      <c r="FA101" s="17"/>
    </row>
    <row r="102" spans="1:157">
      <c r="A102" s="16"/>
      <c r="B102" s="126"/>
      <c r="C102" s="127"/>
      <c r="D102" s="127"/>
      <c r="E102" s="18"/>
      <c r="F102" s="18"/>
      <c r="G102" s="17"/>
      <c r="H102" s="128"/>
      <c r="I102" s="129"/>
      <c r="J102" s="18"/>
      <c r="K102" s="18"/>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17"/>
      <c r="CE102" s="17"/>
      <c r="CF102" s="17"/>
      <c r="CG102" s="17"/>
      <c r="CH102" s="17"/>
      <c r="CI102" s="17"/>
      <c r="CJ102" s="17"/>
      <c r="CK102" s="17"/>
      <c r="CL102" s="17"/>
      <c r="CM102" s="17"/>
      <c r="CN102" s="17"/>
      <c r="CO102" s="17"/>
      <c r="CP102" s="17"/>
      <c r="CQ102" s="17"/>
      <c r="CR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17"/>
      <c r="DP102" s="17"/>
      <c r="DQ102" s="17"/>
      <c r="DR102" s="17"/>
      <c r="DS102" s="17"/>
      <c r="DT102" s="17"/>
      <c r="DU102" s="17"/>
      <c r="DV102" s="17"/>
      <c r="DW102" s="17"/>
      <c r="DX102" s="17"/>
      <c r="DY102" s="17"/>
      <c r="DZ102" s="17"/>
      <c r="EA102" s="17"/>
      <c r="EB102" s="17"/>
      <c r="EC102" s="17"/>
      <c r="ED102" s="17"/>
      <c r="EE102" s="17"/>
      <c r="EF102" s="17"/>
      <c r="EG102" s="17"/>
      <c r="EH102" s="17"/>
      <c r="EI102" s="17"/>
      <c r="EJ102" s="17"/>
      <c r="EK102" s="17"/>
      <c r="EL102" s="17"/>
      <c r="EM102" s="17"/>
      <c r="EN102" s="17"/>
      <c r="EO102" s="17"/>
      <c r="EP102" s="17"/>
      <c r="EQ102" s="17"/>
      <c r="ER102" s="17"/>
      <c r="ES102" s="17"/>
      <c r="ET102" s="17"/>
      <c r="EU102" s="17"/>
      <c r="EV102" s="17"/>
      <c r="EW102" s="17"/>
      <c r="EX102" s="17"/>
      <c r="EY102" s="17"/>
      <c r="EZ102" s="17"/>
      <c r="FA102" s="17"/>
    </row>
    <row r="103" spans="1:157">
      <c r="A103" s="16"/>
      <c r="B103" s="126"/>
      <c r="C103" s="127"/>
      <c r="D103" s="127"/>
      <c r="E103" s="18"/>
      <c r="F103" s="18"/>
      <c r="G103" s="17"/>
      <c r="H103" s="128"/>
      <c r="I103" s="129"/>
      <c r="J103" s="18"/>
      <c r="K103" s="18"/>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17"/>
      <c r="CE103" s="17"/>
      <c r="CF103" s="17"/>
      <c r="CG103" s="17"/>
      <c r="CH103" s="17"/>
      <c r="CI103" s="17"/>
      <c r="CJ103" s="17"/>
      <c r="CK103" s="17"/>
      <c r="CL103" s="17"/>
      <c r="CM103" s="17"/>
      <c r="CN103" s="17"/>
      <c r="CO103" s="17"/>
      <c r="CP103" s="17"/>
      <c r="CQ103" s="17"/>
      <c r="CR103" s="17"/>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Q103" s="17"/>
      <c r="DR103" s="17"/>
      <c r="DS103" s="17"/>
      <c r="DT103" s="17"/>
      <c r="DU103" s="17"/>
      <c r="DV103" s="17"/>
      <c r="DW103" s="17"/>
      <c r="DX103" s="17"/>
      <c r="DY103" s="17"/>
      <c r="DZ103" s="17"/>
      <c r="EA103" s="17"/>
      <c r="EB103" s="17"/>
      <c r="EC103" s="17"/>
      <c r="ED103" s="17"/>
      <c r="EE103" s="17"/>
      <c r="EF103" s="17"/>
      <c r="EG103" s="17"/>
      <c r="EH103" s="17"/>
      <c r="EI103" s="17"/>
      <c r="EJ103" s="17"/>
      <c r="EK103" s="17"/>
      <c r="EL103" s="17"/>
      <c r="EM103" s="17"/>
      <c r="EN103" s="17"/>
      <c r="EO103" s="17"/>
      <c r="EP103" s="17"/>
      <c r="EQ103" s="17"/>
      <c r="ER103" s="17"/>
      <c r="ES103" s="17"/>
      <c r="ET103" s="17"/>
      <c r="EU103" s="17"/>
      <c r="EV103" s="17"/>
      <c r="EW103" s="17"/>
      <c r="EX103" s="17"/>
      <c r="EY103" s="17"/>
      <c r="EZ103" s="17"/>
      <c r="FA103" s="17"/>
    </row>
    <row r="104" spans="1:157">
      <c r="A104" s="16"/>
      <c r="B104" s="126"/>
      <c r="C104" s="127"/>
      <c r="D104" s="127"/>
      <c r="E104" s="18"/>
      <c r="F104" s="18"/>
      <c r="G104" s="17"/>
      <c r="H104" s="128"/>
      <c r="I104" s="129"/>
      <c r="J104" s="18"/>
      <c r="K104" s="18"/>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17"/>
      <c r="CF104" s="17"/>
      <c r="CG104" s="17"/>
      <c r="CH104" s="17"/>
      <c r="CI104" s="17"/>
      <c r="CJ104" s="17"/>
      <c r="CK104" s="17"/>
      <c r="CL104" s="17"/>
      <c r="CM104" s="17"/>
      <c r="CN104" s="17"/>
      <c r="CO104" s="17"/>
      <c r="CP104" s="17"/>
      <c r="CQ104" s="17"/>
      <c r="CR104" s="17"/>
      <c r="CS104" s="17"/>
      <c r="CT104" s="17"/>
      <c r="CU104" s="17"/>
      <c r="CV104" s="17"/>
      <c r="CW104" s="17"/>
      <c r="CX104" s="17"/>
      <c r="CY104" s="17"/>
      <c r="CZ104" s="17"/>
      <c r="DA104" s="17"/>
      <c r="DB104" s="17"/>
      <c r="DC104" s="17"/>
      <c r="DD104" s="17"/>
      <c r="DE104" s="17"/>
      <c r="DF104" s="17"/>
      <c r="DG104" s="17"/>
      <c r="DH104" s="17"/>
      <c r="DI104" s="17"/>
      <c r="DJ104" s="17"/>
      <c r="DK104" s="17"/>
      <c r="DL104" s="17"/>
      <c r="DM104" s="17"/>
      <c r="DN104" s="17"/>
      <c r="DO104" s="17"/>
      <c r="DP104" s="17"/>
      <c r="DQ104" s="17"/>
      <c r="DR104" s="17"/>
      <c r="DS104" s="17"/>
      <c r="DT104" s="17"/>
      <c r="DU104" s="17"/>
      <c r="DV104" s="17"/>
      <c r="DW104" s="17"/>
      <c r="DX104" s="17"/>
      <c r="DY104" s="17"/>
      <c r="DZ104" s="17"/>
      <c r="EA104" s="17"/>
      <c r="EB104" s="17"/>
      <c r="EC104" s="17"/>
      <c r="ED104" s="17"/>
      <c r="EE104" s="17"/>
      <c r="EF104" s="17"/>
      <c r="EG104" s="17"/>
      <c r="EH104" s="17"/>
      <c r="EI104" s="17"/>
      <c r="EJ104" s="17"/>
      <c r="EK104" s="17"/>
      <c r="EL104" s="17"/>
      <c r="EM104" s="17"/>
      <c r="EN104" s="17"/>
      <c r="EO104" s="17"/>
      <c r="EP104" s="17"/>
      <c r="EQ104" s="17"/>
      <c r="ER104" s="17"/>
      <c r="ES104" s="17"/>
      <c r="ET104" s="17"/>
      <c r="EU104" s="17"/>
      <c r="EV104" s="17"/>
      <c r="EW104" s="17"/>
      <c r="EX104" s="17"/>
      <c r="EY104" s="17"/>
      <c r="EZ104" s="17"/>
      <c r="FA104" s="17"/>
    </row>
    <row r="105" spans="1:157">
      <c r="A105" s="16"/>
      <c r="B105" s="126"/>
      <c r="C105" s="127"/>
      <c r="D105" s="127"/>
      <c r="E105" s="18"/>
      <c r="F105" s="18"/>
      <c r="G105" s="17"/>
      <c r="H105" s="128"/>
      <c r="I105" s="129"/>
      <c r="J105" s="18"/>
      <c r="K105" s="18"/>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c r="BZ105" s="17"/>
      <c r="CA105" s="17"/>
      <c r="CB105" s="17"/>
      <c r="CC105" s="17"/>
      <c r="CD105" s="17"/>
      <c r="CE105" s="17"/>
      <c r="CF105" s="17"/>
      <c r="CG105" s="17"/>
      <c r="CH105" s="17"/>
      <c r="CI105" s="17"/>
      <c r="CJ105" s="17"/>
      <c r="CK105" s="17"/>
      <c r="CL105" s="17"/>
      <c r="CM105" s="17"/>
      <c r="CN105" s="17"/>
      <c r="CO105" s="17"/>
      <c r="CP105" s="17"/>
      <c r="CQ105" s="17"/>
      <c r="CR105" s="17"/>
      <c r="CS105" s="17"/>
      <c r="CT105" s="17"/>
      <c r="CU105" s="17"/>
      <c r="CV105" s="17"/>
      <c r="CW105" s="17"/>
      <c r="CX105" s="17"/>
      <c r="CY105" s="17"/>
      <c r="CZ105" s="17"/>
      <c r="DA105" s="17"/>
      <c r="DB105" s="17"/>
      <c r="DC105" s="17"/>
      <c r="DD105" s="17"/>
      <c r="DE105" s="17"/>
      <c r="DF105" s="17"/>
      <c r="DG105" s="17"/>
      <c r="DH105" s="17"/>
      <c r="DI105" s="17"/>
      <c r="DJ105" s="17"/>
      <c r="DK105" s="17"/>
      <c r="DL105" s="17"/>
      <c r="DM105" s="17"/>
      <c r="DN105" s="17"/>
      <c r="DO105" s="17"/>
      <c r="DP105" s="17"/>
      <c r="DQ105" s="17"/>
      <c r="DR105" s="17"/>
      <c r="DS105" s="17"/>
      <c r="DT105" s="17"/>
      <c r="DU105" s="17"/>
      <c r="DV105" s="17"/>
      <c r="DW105" s="17"/>
      <c r="DX105" s="17"/>
      <c r="DY105" s="17"/>
      <c r="DZ105" s="17"/>
      <c r="EA105" s="17"/>
      <c r="EB105" s="17"/>
      <c r="EC105" s="17"/>
      <c r="ED105" s="17"/>
      <c r="EE105" s="17"/>
      <c r="EF105" s="17"/>
      <c r="EG105" s="17"/>
      <c r="EH105" s="17"/>
      <c r="EI105" s="17"/>
      <c r="EJ105" s="17"/>
      <c r="EK105" s="17"/>
      <c r="EL105" s="17"/>
      <c r="EM105" s="17"/>
      <c r="EN105" s="17"/>
      <c r="EO105" s="17"/>
      <c r="EP105" s="17"/>
      <c r="EQ105" s="17"/>
      <c r="ER105" s="17"/>
      <c r="ES105" s="17"/>
      <c r="ET105" s="17"/>
      <c r="EU105" s="17"/>
      <c r="EV105" s="17"/>
      <c r="EW105" s="17"/>
      <c r="EX105" s="17"/>
      <c r="EY105" s="17"/>
      <c r="EZ105" s="17"/>
      <c r="FA105" s="17"/>
    </row>
    <row r="279" spans="2:9">
      <c r="B279" s="130" t="s">
        <v>307</v>
      </c>
    </row>
    <row r="280" spans="2:9" ht="57.75">
      <c r="I280" s="134" t="s">
        <v>291</v>
      </c>
    </row>
  </sheetData>
  <sheetProtection insertColumns="0" insertRows="0" insertHyperlinks="0"/>
  <customSheetViews>
    <customSheetView guid="{63C2440F-350B-41E8-B1D4-831F4CBBF476}" scale="55" hiddenRows="1">
      <pane xSplit="2" ySplit="9" topLeftCell="I10" activePane="bottomRight" state="frozen"/>
      <selection pane="bottomRight" activeCell="J22" sqref="J22"/>
      <rowBreaks count="5" manualBreakCount="5">
        <brk id="90" max="117" man="1"/>
        <brk id="119" max="117" man="1"/>
        <brk id="187" max="117" man="1"/>
        <brk id="245" max="117" man="1"/>
        <brk id="323" max="117" man="1"/>
      </rowBreaks>
      <pageMargins left="0.39370078740157483" right="0.39370078740157483" top="0.39370078740157483" bottom="0.39370078740157483" header="0.39370078740157483" footer="0.39370078740157483"/>
      <printOptions horizontalCentered="1"/>
      <pageSetup paperSize="8" scale="39" fitToHeight="4" orientation="landscape" r:id="rId1"/>
    </customSheetView>
    <customSheetView guid="{5C11B616-35DD-4F1D-B6BA-35C693DFAD6B}" scale="55" showPageBreaks="1" printArea="1" hiddenRows="1">
      <pane xSplit="2" ySplit="9" topLeftCell="I10" activePane="bottomRight" state="frozen"/>
      <selection pane="bottomRight" activeCell="J2799" sqref="J2799"/>
      <rowBreaks count="5" manualBreakCount="5">
        <brk id="90" max="117" man="1"/>
        <brk id="119" max="117" man="1"/>
        <brk id="187" max="117" man="1"/>
        <brk id="245" max="117" man="1"/>
        <brk id="323" max="117" man="1"/>
      </rowBreaks>
      <pageMargins left="0.39370078740157483" right="0.39370078740157483" top="0.39370078740157483" bottom="0.39370078740157483" header="0.39370078740157483" footer="0.39370078740157483"/>
      <printOptions horizontalCentered="1"/>
      <pageSetup paperSize="8" scale="39" fitToHeight="4" orientation="landscape" r:id="rId2"/>
    </customSheetView>
  </customSheetViews>
  <mergeCells count="207">
    <mergeCell ref="BK15:BP15"/>
    <mergeCell ref="BQ13:CN13"/>
    <mergeCell ref="BE14:BJ14"/>
    <mergeCell ref="J2:K2"/>
    <mergeCell ref="J3:K3"/>
    <mergeCell ref="J4:K4"/>
    <mergeCell ref="J5:K5"/>
    <mergeCell ref="AF8:AK8"/>
    <mergeCell ref="BF21:CC21"/>
    <mergeCell ref="BK14:BP14"/>
    <mergeCell ref="BE16:BJ16"/>
    <mergeCell ref="BK16:BP16"/>
    <mergeCell ref="BK10:BP10"/>
    <mergeCell ref="BF11:BL11"/>
    <mergeCell ref="BM11:BP11"/>
    <mergeCell ref="BQ11:BV11"/>
    <mergeCell ref="BF12:BP12"/>
    <mergeCell ref="BG10:BJ10"/>
    <mergeCell ref="BE15:BF15"/>
    <mergeCell ref="BH18:CB18"/>
    <mergeCell ref="BK26:BP26"/>
    <mergeCell ref="BQ26:BV26"/>
    <mergeCell ref="BN30:BS30"/>
    <mergeCell ref="BF28:BY28"/>
    <mergeCell ref="BF29:BM29"/>
    <mergeCell ref="BK35:BM35"/>
    <mergeCell ref="CE63:CG63"/>
    <mergeCell ref="CE64:CG64"/>
    <mergeCell ref="CE65:CG65"/>
    <mergeCell ref="BK37:BP37"/>
    <mergeCell ref="BJ32:CF32"/>
    <mergeCell ref="BJ47:CG47"/>
    <mergeCell ref="BK41:BP41"/>
    <mergeCell ref="BQ41:BV41"/>
    <mergeCell ref="BK39:BP39"/>
    <mergeCell ref="BK30:BM30"/>
    <mergeCell ref="BK33:BM33"/>
    <mergeCell ref="BN33:BS33"/>
    <mergeCell ref="BT33:BV33"/>
    <mergeCell ref="BK34:BM34"/>
    <mergeCell ref="BN34:BS34"/>
    <mergeCell ref="BT34:BV34"/>
    <mergeCell ref="BT36:BV36"/>
    <mergeCell ref="CB45:CF45"/>
    <mergeCell ref="BK23:BL23"/>
    <mergeCell ref="BK36:BM36"/>
    <mergeCell ref="BN36:BS36"/>
    <mergeCell ref="BY42:CA42"/>
    <mergeCell ref="BT30:BV30"/>
    <mergeCell ref="BW22:BY22"/>
    <mergeCell ref="BG15:BJ15"/>
    <mergeCell ref="BK24:BP24"/>
    <mergeCell ref="BQ24:BV24"/>
    <mergeCell ref="BT35:BV35"/>
    <mergeCell ref="BO23:BP23"/>
    <mergeCell ref="BT31:BY31"/>
    <mergeCell ref="BW38:BY38"/>
    <mergeCell ref="BW41:BY41"/>
    <mergeCell ref="BZ37:CC37"/>
    <mergeCell ref="BN35:BS35"/>
    <mergeCell ref="BZ38:CD38"/>
    <mergeCell ref="BZ39:CD39"/>
    <mergeCell ref="BZ40:CD40"/>
    <mergeCell ref="BZ41:CD41"/>
    <mergeCell ref="BL31:BS31"/>
    <mergeCell ref="BK25:BP25"/>
    <mergeCell ref="BQ25:BV25"/>
    <mergeCell ref="BQ38:BV38"/>
    <mergeCell ref="BW52:CB52"/>
    <mergeCell ref="BO52:BV52"/>
    <mergeCell ref="BK49:BL49"/>
    <mergeCell ref="BK51:BP51"/>
    <mergeCell ref="BR55:BV55"/>
    <mergeCell ref="BW55:CB55"/>
    <mergeCell ref="BQ51:BV51"/>
    <mergeCell ref="BZ51:CG51"/>
    <mergeCell ref="BR56:BV56"/>
    <mergeCell ref="BZ48:CC48"/>
    <mergeCell ref="BK50:BM50"/>
    <mergeCell ref="BN50:BS50"/>
    <mergeCell ref="BT50:BV50"/>
    <mergeCell ref="BW51:BY51"/>
    <mergeCell ref="CB42:CF42"/>
    <mergeCell ref="BM43:BR43"/>
    <mergeCell ref="BS43:BX43"/>
    <mergeCell ref="BY43:CA43"/>
    <mergeCell ref="BK48:BP48"/>
    <mergeCell ref="CU73:CW73"/>
    <mergeCell ref="BN67:CZ67"/>
    <mergeCell ref="BV64:BX64"/>
    <mergeCell ref="BY64:CD64"/>
    <mergeCell ref="BV65:BX65"/>
    <mergeCell ref="BY65:CD65"/>
    <mergeCell ref="CL72:CN72"/>
    <mergeCell ref="BW68:BY68"/>
    <mergeCell ref="CF71:CK71"/>
    <mergeCell ref="BZ71:CE71"/>
    <mergeCell ref="BN70:BS70"/>
    <mergeCell ref="CO72:CT72"/>
    <mergeCell ref="BT69:BY69"/>
    <mergeCell ref="BW66:CD66"/>
    <mergeCell ref="BN69:BS69"/>
    <mergeCell ref="CU74:CZ74"/>
    <mergeCell ref="BK19:BP19"/>
    <mergeCell ref="BQ19:BV19"/>
    <mergeCell ref="BH20:BV20"/>
    <mergeCell ref="BK22:BP22"/>
    <mergeCell ref="BQ22:BV22"/>
    <mergeCell ref="BZ24:CB24"/>
    <mergeCell ref="BZ25:CB25"/>
    <mergeCell ref="BZ26:CB26"/>
    <mergeCell ref="BQ37:BV37"/>
    <mergeCell ref="BW37:BY37"/>
    <mergeCell ref="BW20:CB20"/>
    <mergeCell ref="BW24:BY24"/>
    <mergeCell ref="BW25:BY25"/>
    <mergeCell ref="BW26:BY26"/>
    <mergeCell ref="BQ39:BV39"/>
    <mergeCell ref="BW39:BY39"/>
    <mergeCell ref="BK40:BP40"/>
    <mergeCell ref="BQ40:BV40"/>
    <mergeCell ref="BW40:BY40"/>
    <mergeCell ref="BN29:BS29"/>
    <mergeCell ref="BT29:BV29"/>
    <mergeCell ref="CU72:CW72"/>
    <mergeCell ref="CE66:CJ66"/>
    <mergeCell ref="B6:E6"/>
    <mergeCell ref="BV7:CG7"/>
    <mergeCell ref="BV8:CA8"/>
    <mergeCell ref="CB8:CG8"/>
    <mergeCell ref="CH7:CS7"/>
    <mergeCell ref="CH8:CM8"/>
    <mergeCell ref="CN8:CS8"/>
    <mergeCell ref="AX8:BC8"/>
    <mergeCell ref="BD8:BI8"/>
    <mergeCell ref="AX7:BI7"/>
    <mergeCell ref="BJ7:BU7"/>
    <mergeCell ref="BJ8:BO8"/>
    <mergeCell ref="BP8:BU8"/>
    <mergeCell ref="N7:Y7"/>
    <mergeCell ref="N8:S8"/>
    <mergeCell ref="T8:Y8"/>
    <mergeCell ref="AL7:AW7"/>
    <mergeCell ref="AL8:AQ8"/>
    <mergeCell ref="AR8:AW8"/>
    <mergeCell ref="Z7:AK7"/>
    <mergeCell ref="Z8:AE8"/>
    <mergeCell ref="DR7:EC7"/>
    <mergeCell ref="DR8:DW8"/>
    <mergeCell ref="DX8:EC8"/>
    <mergeCell ref="ED7:EO7"/>
    <mergeCell ref="ED8:EI8"/>
    <mergeCell ref="EJ8:EO8"/>
    <mergeCell ref="CT7:DE7"/>
    <mergeCell ref="CT8:CY8"/>
    <mergeCell ref="CZ8:DE8"/>
    <mergeCell ref="DF7:DQ7"/>
    <mergeCell ref="DF8:DK8"/>
    <mergeCell ref="DL8:DQ8"/>
    <mergeCell ref="CM74:CT74"/>
    <mergeCell ref="CL73:CN73"/>
    <mergeCell ref="CO73:CT73"/>
    <mergeCell ref="BK54:BP54"/>
    <mergeCell ref="BQ54:BV54"/>
    <mergeCell ref="BW54:BY54"/>
    <mergeCell ref="BZ54:CD54"/>
    <mergeCell ref="BK61:BP61"/>
    <mergeCell ref="BT70:BY70"/>
    <mergeCell ref="BN71:BS71"/>
    <mergeCell ref="BT71:BY71"/>
    <mergeCell ref="BV62:CA62"/>
    <mergeCell ref="BK62:BO62"/>
    <mergeCell ref="BP62:BU62"/>
    <mergeCell ref="BN68:BP68"/>
    <mergeCell ref="BT68:BV68"/>
    <mergeCell ref="BW56:CB56"/>
    <mergeCell ref="BR58:BV58"/>
    <mergeCell ref="BW58:CB58"/>
    <mergeCell ref="BR59:BV59"/>
    <mergeCell ref="BW59:CB59"/>
    <mergeCell ref="BR60:BV60"/>
    <mergeCell ref="BV63:BX63"/>
    <mergeCell ref="BY63:CD63"/>
    <mergeCell ref="BO27:BV27"/>
    <mergeCell ref="BW27:CB27"/>
    <mergeCell ref="BW60:CB60"/>
    <mergeCell ref="BQ61:BV61"/>
    <mergeCell ref="BY61:CB61"/>
    <mergeCell ref="BK53:CG53"/>
    <mergeCell ref="BS42:BX42"/>
    <mergeCell ref="BQ48:BV48"/>
    <mergeCell ref="BW48:BY48"/>
    <mergeCell ref="BS45:BX45"/>
    <mergeCell ref="BY45:CA45"/>
    <mergeCell ref="BY46:CD46"/>
    <mergeCell ref="BR57:BV57"/>
    <mergeCell ref="BW57:CB57"/>
    <mergeCell ref="BM44:BR44"/>
    <mergeCell ref="BM42:BR42"/>
    <mergeCell ref="BW61:BX61"/>
    <mergeCell ref="BS44:BX44"/>
    <mergeCell ref="BY44:CA44"/>
    <mergeCell ref="CB44:CF44"/>
    <mergeCell ref="BM45:BR45"/>
    <mergeCell ref="BK38:BP38"/>
    <mergeCell ref="CB43:CF43"/>
    <mergeCell ref="BK46:BX46"/>
  </mergeCells>
  <conditionalFormatting sqref="K48:K49 K19:K20 K54 K22:K26 K10:K16">
    <cfRule type="dataBar" priority="307">
      <dataBar>
        <cfvo type="num" val="0"/>
        <cfvo type="num" val="1"/>
        <color theme="0" tint="-0.499984740745262"/>
      </dataBar>
      <extLst>
        <ext xmlns:x14="http://schemas.microsoft.com/office/spreadsheetml/2009/9/main" uri="{B025F937-C7B1-47D3-B67F-A62EFF666E3E}">
          <x14:id>{1AA7367A-7EBF-4FAB-A846-7C6A00AF1A82}</x14:id>
        </ext>
      </extLst>
    </cfRule>
  </conditionalFormatting>
  <conditionalFormatting sqref="K18 K21 K28 K32 K47 K53 K67">
    <cfRule type="dataBar" priority="151">
      <dataBar>
        <cfvo type="num" val="0"/>
        <cfvo type="num" val="1"/>
        <color theme="0" tint="-0.499984740745262"/>
      </dataBar>
      <extLst>
        <ext xmlns:x14="http://schemas.microsoft.com/office/spreadsheetml/2009/9/main" uri="{B025F937-C7B1-47D3-B67F-A62EFF666E3E}">
          <x14:id>{E4F6353E-12B5-4E13-8342-B04903CCD56E}</x14:id>
        </ext>
      </extLst>
    </cfRule>
  </conditionalFormatting>
  <conditionalFormatting sqref="K17:L17">
    <cfRule type="dataBar" priority="147">
      <dataBar>
        <cfvo type="num" val="0"/>
        <cfvo type="num" val="1"/>
        <color theme="0" tint="-0.499984740745262"/>
      </dataBar>
      <extLst>
        <ext xmlns:x14="http://schemas.microsoft.com/office/spreadsheetml/2009/9/main" uri="{B025F937-C7B1-47D3-B67F-A62EFF666E3E}">
          <x14:id>{1BCA5006-5EFA-42F0-994A-C0486E54313C}</x14:id>
        </ext>
      </extLst>
    </cfRule>
  </conditionalFormatting>
  <conditionalFormatting sqref="K30">
    <cfRule type="dataBar" priority="143">
      <dataBar>
        <cfvo type="num" val="0"/>
        <cfvo type="num" val="1"/>
        <color theme="0" tint="-0.499984740745262"/>
      </dataBar>
      <extLst>
        <ext xmlns:x14="http://schemas.microsoft.com/office/spreadsheetml/2009/9/main" uri="{B025F937-C7B1-47D3-B67F-A62EFF666E3E}">
          <x14:id>{13F3BAFA-5573-418E-9A7C-B536AD1CEE8E}</x14:id>
        </ext>
      </extLst>
    </cfRule>
  </conditionalFormatting>
  <conditionalFormatting sqref="K33:K45">
    <cfRule type="dataBar" priority="142">
      <dataBar>
        <cfvo type="num" val="0"/>
        <cfvo type="num" val="1"/>
        <color theme="0" tint="-0.499984740745262"/>
      </dataBar>
      <extLst>
        <ext xmlns:x14="http://schemas.microsoft.com/office/spreadsheetml/2009/9/main" uri="{B025F937-C7B1-47D3-B67F-A62EFF666E3E}">
          <x14:id>{C3D4404D-DC5B-4D8E-A3E4-C6958EC3C68A}</x14:id>
        </ext>
      </extLst>
    </cfRule>
  </conditionalFormatting>
  <conditionalFormatting sqref="K50:K51">
    <cfRule type="dataBar" priority="141">
      <dataBar>
        <cfvo type="num" val="0"/>
        <cfvo type="num" val="1"/>
        <color theme="0" tint="-0.499984740745262"/>
      </dataBar>
      <extLst>
        <ext xmlns:x14="http://schemas.microsoft.com/office/spreadsheetml/2009/9/main" uri="{B025F937-C7B1-47D3-B67F-A62EFF666E3E}">
          <x14:id>{1F71B2F1-2D8D-4004-BD7A-26E58D432D9F}</x14:id>
        </ext>
      </extLst>
    </cfRule>
  </conditionalFormatting>
  <conditionalFormatting sqref="K61:K65">
    <cfRule type="dataBar" priority="140">
      <dataBar>
        <cfvo type="num" val="0"/>
        <cfvo type="num" val="1"/>
        <color theme="0" tint="-0.499984740745262"/>
      </dataBar>
      <extLst>
        <ext xmlns:x14="http://schemas.microsoft.com/office/spreadsheetml/2009/9/main" uri="{B025F937-C7B1-47D3-B67F-A62EFF666E3E}">
          <x14:id>{0AADD9B3-37F4-42FB-B4B1-51AE15F0CC2B}</x14:id>
        </ext>
      </extLst>
    </cfRule>
  </conditionalFormatting>
  <conditionalFormatting sqref="K68:K73">
    <cfRule type="dataBar" priority="139">
      <dataBar>
        <cfvo type="num" val="0"/>
        <cfvo type="num" val="1"/>
        <color theme="0" tint="-0.499984740745262"/>
      </dataBar>
      <extLst>
        <ext xmlns:x14="http://schemas.microsoft.com/office/spreadsheetml/2009/9/main" uri="{B025F937-C7B1-47D3-B67F-A62EFF666E3E}">
          <x14:id>{B88754BA-C61C-473A-8756-42F4DE264C71}</x14:id>
        </ext>
      </extLst>
    </cfRule>
  </conditionalFormatting>
  <conditionalFormatting sqref="K10:K74">
    <cfRule type="dataBar" priority="109">
      <dataBar>
        <cfvo type="num" val="0"/>
        <cfvo type="num" val="1"/>
        <color theme="0" tint="-0.499984740745262"/>
      </dataBar>
      <extLst>
        <ext xmlns:x14="http://schemas.microsoft.com/office/spreadsheetml/2009/9/main" uri="{B025F937-C7B1-47D3-B67F-A62EFF666E3E}">
          <x14:id>{6DF825B5-20D5-466C-98E8-0101776AFEBD}</x14:id>
        </ext>
      </extLst>
    </cfRule>
  </conditionalFormatting>
  <conditionalFormatting sqref="K55:K60">
    <cfRule type="dataBar" priority="90">
      <dataBar>
        <cfvo type="num" val="0"/>
        <cfvo type="num" val="1"/>
        <color theme="0" tint="-0.499984740745262"/>
      </dataBar>
      <extLst>
        <ext xmlns:x14="http://schemas.microsoft.com/office/spreadsheetml/2009/9/main" uri="{B025F937-C7B1-47D3-B67F-A62EFF666E3E}">
          <x14:id>{A4BD1EE3-EA7D-48B4-989F-BBBFE4042423}</x14:id>
        </ext>
      </extLst>
    </cfRule>
  </conditionalFormatting>
  <conditionalFormatting sqref="BK53 BN67 BH18 BJ32">
    <cfRule type="dataBar" priority="68">
      <dataBar>
        <cfvo type="num" val="0"/>
        <cfvo type="num" val="1"/>
        <color rgb="FFFF0000"/>
      </dataBar>
      <extLst>
        <ext xmlns:x14="http://schemas.microsoft.com/office/spreadsheetml/2009/9/main" uri="{B025F937-C7B1-47D3-B67F-A62EFF666E3E}">
          <x14:id>{ABDBA2C6-8A82-49AA-B102-4DD0832BB7AE}</x14:id>
        </ext>
      </extLst>
    </cfRule>
  </conditionalFormatting>
  <conditionalFormatting sqref="K27">
    <cfRule type="dataBar" priority="43">
      <dataBar>
        <cfvo type="num" val="0"/>
        <cfvo type="num" val="1"/>
        <color theme="0" tint="-0.499984740745262"/>
      </dataBar>
      <extLst>
        <ext xmlns:x14="http://schemas.microsoft.com/office/spreadsheetml/2009/9/main" uri="{B025F937-C7B1-47D3-B67F-A62EFF666E3E}">
          <x14:id>{BB878A36-2C33-4996-8D80-A5D3B5088911}</x14:id>
        </ext>
      </extLst>
    </cfRule>
  </conditionalFormatting>
  <conditionalFormatting sqref="K31">
    <cfRule type="dataBar" priority="42">
      <dataBar>
        <cfvo type="num" val="0"/>
        <cfvo type="num" val="1"/>
        <color theme="0" tint="-0.499984740745262"/>
      </dataBar>
      <extLst>
        <ext xmlns:x14="http://schemas.microsoft.com/office/spreadsheetml/2009/9/main" uri="{B025F937-C7B1-47D3-B67F-A62EFF666E3E}">
          <x14:id>{AAF90964-ADDA-4E97-94AD-90B2153D2A1B}</x14:id>
        </ext>
      </extLst>
    </cfRule>
  </conditionalFormatting>
  <conditionalFormatting sqref="K29">
    <cfRule type="dataBar" priority="41">
      <dataBar>
        <cfvo type="num" val="0"/>
        <cfvo type="num" val="1"/>
        <color theme="0" tint="-0.499984740745262"/>
      </dataBar>
      <extLst>
        <ext xmlns:x14="http://schemas.microsoft.com/office/spreadsheetml/2009/9/main" uri="{B025F937-C7B1-47D3-B67F-A62EFF666E3E}">
          <x14:id>{BFF2FE1A-B65D-49E1-917C-295FA4BE0130}</x14:id>
        </ext>
      </extLst>
    </cfRule>
  </conditionalFormatting>
  <conditionalFormatting sqref="K46">
    <cfRule type="dataBar" priority="40">
      <dataBar>
        <cfvo type="num" val="0"/>
        <cfvo type="num" val="1"/>
        <color theme="0" tint="-0.499984740745262"/>
      </dataBar>
      <extLst>
        <ext xmlns:x14="http://schemas.microsoft.com/office/spreadsheetml/2009/9/main" uri="{B025F937-C7B1-47D3-B67F-A62EFF666E3E}">
          <x14:id>{FFDFF587-EC92-468D-B3A2-7EB97286B4A3}</x14:id>
        </ext>
      </extLst>
    </cfRule>
  </conditionalFormatting>
  <conditionalFormatting sqref="K52">
    <cfRule type="dataBar" priority="39">
      <dataBar>
        <cfvo type="num" val="0"/>
        <cfvo type="num" val="1"/>
        <color theme="0" tint="-0.499984740745262"/>
      </dataBar>
      <extLst>
        <ext xmlns:x14="http://schemas.microsoft.com/office/spreadsheetml/2009/9/main" uri="{B025F937-C7B1-47D3-B67F-A62EFF666E3E}">
          <x14:id>{DBA36FC4-6AE2-44F8-8896-3A56970FF1C9}</x14:id>
        </ext>
      </extLst>
    </cfRule>
  </conditionalFormatting>
  <conditionalFormatting sqref="K66">
    <cfRule type="dataBar" priority="38">
      <dataBar>
        <cfvo type="num" val="0"/>
        <cfvo type="num" val="1"/>
        <color theme="0" tint="-0.499984740745262"/>
      </dataBar>
      <extLst>
        <ext xmlns:x14="http://schemas.microsoft.com/office/spreadsheetml/2009/9/main" uri="{B025F937-C7B1-47D3-B67F-A62EFF666E3E}">
          <x14:id>{FEC41089-C732-431D-B843-DFB3E2A7A630}</x14:id>
        </ext>
      </extLst>
    </cfRule>
  </conditionalFormatting>
  <conditionalFormatting sqref="K74">
    <cfRule type="dataBar" priority="37">
      <dataBar>
        <cfvo type="num" val="0"/>
        <cfvo type="num" val="1"/>
        <color theme="0" tint="-0.499984740745262"/>
      </dataBar>
      <extLst>
        <ext xmlns:x14="http://schemas.microsoft.com/office/spreadsheetml/2009/9/main" uri="{B025F937-C7B1-47D3-B67F-A62EFF666E3E}">
          <x14:id>{4528027C-0640-424A-BE47-B004E16E80D4}</x14:id>
        </ext>
      </extLst>
    </cfRule>
  </conditionalFormatting>
  <conditionalFormatting sqref="BF21">
    <cfRule type="dataBar" priority="36">
      <dataBar>
        <cfvo type="num" val="0"/>
        <cfvo type="num" val="1"/>
        <color rgb="FFFF0000"/>
      </dataBar>
      <extLst>
        <ext xmlns:x14="http://schemas.microsoft.com/office/spreadsheetml/2009/9/main" uri="{B025F937-C7B1-47D3-B67F-A62EFF666E3E}">
          <x14:id>{E81D56CE-F4F8-4181-8819-33C2EAA9181B}</x14:id>
        </ext>
      </extLst>
    </cfRule>
  </conditionalFormatting>
  <conditionalFormatting sqref="BJ47">
    <cfRule type="dataBar" priority="17">
      <dataBar>
        <cfvo type="num" val="0"/>
        <cfvo type="num" val="1"/>
        <color rgb="FFFF0000"/>
      </dataBar>
      <extLst>
        <ext xmlns:x14="http://schemas.microsoft.com/office/spreadsheetml/2009/9/main" uri="{B025F937-C7B1-47D3-B67F-A62EFF666E3E}">
          <x14:id>{46CC7A93-0F21-4099-93A2-1CE111DCE5EA}</x14:id>
        </ext>
      </extLst>
    </cfRule>
  </conditionalFormatting>
  <conditionalFormatting sqref="BF28">
    <cfRule type="dataBar" priority="1">
      <dataBar>
        <cfvo type="num" val="0"/>
        <cfvo type="num" val="1"/>
        <color rgb="FFFF0000"/>
      </dataBar>
      <extLst>
        <ext xmlns:x14="http://schemas.microsoft.com/office/spreadsheetml/2009/9/main" uri="{B025F937-C7B1-47D3-B67F-A62EFF666E3E}">
          <x14:id>{5400AD31-73D7-4A41-B305-FAD21453D27C}</x14:id>
        </ext>
      </extLst>
    </cfRule>
  </conditionalFormatting>
  <printOptions horizontalCentered="1"/>
  <pageMargins left="0.39370078740157483" right="0.39370078740157483" top="0.39370078740157483" bottom="0.39370078740157483" header="0.39370078740157483" footer="0.39370078740157483"/>
  <pageSetup paperSize="8" scale="39" fitToHeight="4" orientation="landscape" r:id="rId3"/>
  <rowBreaks count="1" manualBreakCount="1">
    <brk id="16" max="117" man="1"/>
  </rowBreaks>
  <drawing r:id="rId4"/>
  <legacyDrawing r:id="rId5"/>
  <extLst>
    <ext xmlns:x14="http://schemas.microsoft.com/office/spreadsheetml/2009/9/main" uri="{78C0D931-6437-407d-A8EE-F0AAD7539E65}">
      <x14:conditionalFormattings>
        <x14:conditionalFormatting xmlns:xm="http://schemas.microsoft.com/office/excel/2006/main">
          <x14:cfRule type="dataBar" id="{1AA7367A-7EBF-4FAB-A846-7C6A00AF1A82}">
            <x14:dataBar minLength="0" maxLength="100" gradient="0">
              <x14:cfvo type="num">
                <xm:f>0</xm:f>
              </x14:cfvo>
              <x14:cfvo type="num">
                <xm:f>1</xm:f>
              </x14:cfvo>
              <x14:negativeFillColor rgb="FFFF0000"/>
              <x14:axisColor rgb="FF000000"/>
            </x14:dataBar>
          </x14:cfRule>
          <xm:sqref>K48:K49 K19:K20 K54 K22:K26 K10:K16</xm:sqref>
        </x14:conditionalFormatting>
        <x14:conditionalFormatting xmlns:xm="http://schemas.microsoft.com/office/excel/2006/main">
          <x14:cfRule type="dataBar" id="{E4F6353E-12B5-4E13-8342-B04903CCD56E}">
            <x14:dataBar minLength="0" maxLength="100" gradient="0">
              <x14:cfvo type="num">
                <xm:f>0</xm:f>
              </x14:cfvo>
              <x14:cfvo type="num">
                <xm:f>1</xm:f>
              </x14:cfvo>
              <x14:negativeFillColor rgb="FFFF0000"/>
              <x14:axisColor rgb="FF000000"/>
            </x14:dataBar>
          </x14:cfRule>
          <xm:sqref>K18 K21 K28 K32 K47 K53 K67</xm:sqref>
        </x14:conditionalFormatting>
        <x14:conditionalFormatting xmlns:xm="http://schemas.microsoft.com/office/excel/2006/main">
          <x14:cfRule type="dataBar" id="{1BCA5006-5EFA-42F0-994A-C0486E54313C}">
            <x14:dataBar minLength="0" maxLength="100" gradient="0">
              <x14:cfvo type="num">
                <xm:f>0</xm:f>
              </x14:cfvo>
              <x14:cfvo type="num">
                <xm:f>1</xm:f>
              </x14:cfvo>
              <x14:negativeFillColor rgb="FFFF0000"/>
              <x14:axisColor rgb="FF000000"/>
            </x14:dataBar>
          </x14:cfRule>
          <xm:sqref>K17:L17</xm:sqref>
        </x14:conditionalFormatting>
        <x14:conditionalFormatting xmlns:xm="http://schemas.microsoft.com/office/excel/2006/main">
          <x14:cfRule type="dataBar" id="{13F3BAFA-5573-418E-9A7C-B536AD1CEE8E}">
            <x14:dataBar minLength="0" maxLength="100" gradient="0">
              <x14:cfvo type="num">
                <xm:f>0</xm:f>
              </x14:cfvo>
              <x14:cfvo type="num">
                <xm:f>1</xm:f>
              </x14:cfvo>
              <x14:negativeFillColor rgb="FFFF0000"/>
              <x14:axisColor rgb="FF000000"/>
            </x14:dataBar>
          </x14:cfRule>
          <xm:sqref>K30</xm:sqref>
        </x14:conditionalFormatting>
        <x14:conditionalFormatting xmlns:xm="http://schemas.microsoft.com/office/excel/2006/main">
          <x14:cfRule type="dataBar" id="{C3D4404D-DC5B-4D8E-A3E4-C6958EC3C68A}">
            <x14:dataBar minLength="0" maxLength="100" gradient="0">
              <x14:cfvo type="num">
                <xm:f>0</xm:f>
              </x14:cfvo>
              <x14:cfvo type="num">
                <xm:f>1</xm:f>
              </x14:cfvo>
              <x14:negativeFillColor rgb="FFFF0000"/>
              <x14:axisColor rgb="FF000000"/>
            </x14:dataBar>
          </x14:cfRule>
          <xm:sqref>K33:K45</xm:sqref>
        </x14:conditionalFormatting>
        <x14:conditionalFormatting xmlns:xm="http://schemas.microsoft.com/office/excel/2006/main">
          <x14:cfRule type="dataBar" id="{1F71B2F1-2D8D-4004-BD7A-26E58D432D9F}">
            <x14:dataBar minLength="0" maxLength="100" gradient="0">
              <x14:cfvo type="num">
                <xm:f>0</xm:f>
              </x14:cfvo>
              <x14:cfvo type="num">
                <xm:f>1</xm:f>
              </x14:cfvo>
              <x14:negativeFillColor rgb="FFFF0000"/>
              <x14:axisColor rgb="FF000000"/>
            </x14:dataBar>
          </x14:cfRule>
          <xm:sqref>K50:K51</xm:sqref>
        </x14:conditionalFormatting>
        <x14:conditionalFormatting xmlns:xm="http://schemas.microsoft.com/office/excel/2006/main">
          <x14:cfRule type="dataBar" id="{0AADD9B3-37F4-42FB-B4B1-51AE15F0CC2B}">
            <x14:dataBar minLength="0" maxLength="100" gradient="0">
              <x14:cfvo type="num">
                <xm:f>0</xm:f>
              </x14:cfvo>
              <x14:cfvo type="num">
                <xm:f>1</xm:f>
              </x14:cfvo>
              <x14:negativeFillColor rgb="FFFF0000"/>
              <x14:axisColor rgb="FF000000"/>
            </x14:dataBar>
          </x14:cfRule>
          <xm:sqref>K61:K65</xm:sqref>
        </x14:conditionalFormatting>
        <x14:conditionalFormatting xmlns:xm="http://schemas.microsoft.com/office/excel/2006/main">
          <x14:cfRule type="dataBar" id="{B88754BA-C61C-473A-8756-42F4DE264C71}">
            <x14:dataBar minLength="0" maxLength="100" gradient="0">
              <x14:cfvo type="num">
                <xm:f>0</xm:f>
              </x14:cfvo>
              <x14:cfvo type="num">
                <xm:f>1</xm:f>
              </x14:cfvo>
              <x14:negativeFillColor rgb="FFFF0000"/>
              <x14:axisColor rgb="FF000000"/>
            </x14:dataBar>
          </x14:cfRule>
          <xm:sqref>K68:K73</xm:sqref>
        </x14:conditionalFormatting>
        <x14:conditionalFormatting xmlns:xm="http://schemas.microsoft.com/office/excel/2006/main">
          <x14:cfRule type="dataBar" id="{6DF825B5-20D5-466C-98E8-0101776AFEBD}">
            <x14:dataBar minLength="0" maxLength="100">
              <x14:cfvo type="num">
                <xm:f>0</xm:f>
              </x14:cfvo>
              <x14:cfvo type="num">
                <xm:f>1</xm:f>
              </x14:cfvo>
              <x14:negativeFillColor rgb="FFFF0000"/>
              <x14:axisColor rgb="FF000000"/>
            </x14:dataBar>
          </x14:cfRule>
          <xm:sqref>K10:K74</xm:sqref>
        </x14:conditionalFormatting>
        <x14:conditionalFormatting xmlns:xm="http://schemas.microsoft.com/office/excel/2006/main">
          <x14:cfRule type="dataBar" id="{A4BD1EE3-EA7D-48B4-989F-BBBFE4042423}">
            <x14:dataBar minLength="0" maxLength="100">
              <x14:cfvo type="num">
                <xm:f>0</xm:f>
              </x14:cfvo>
              <x14:cfvo type="num">
                <xm:f>1</xm:f>
              </x14:cfvo>
              <x14:negativeFillColor rgb="FFFF0000"/>
              <x14:axisColor rgb="FF000000"/>
            </x14:dataBar>
          </x14:cfRule>
          <xm:sqref>K55:K60</xm:sqref>
        </x14:conditionalFormatting>
        <x14:conditionalFormatting xmlns:xm="http://schemas.microsoft.com/office/excel/2006/main">
          <x14:cfRule type="dataBar" id="{ABDBA2C6-8A82-49AA-B102-4DD0832BB7AE}">
            <x14:dataBar minLength="0" maxLength="100">
              <x14:cfvo type="num">
                <xm:f>0</xm:f>
              </x14:cfvo>
              <x14:cfvo type="num">
                <xm:f>1</xm:f>
              </x14:cfvo>
              <x14:negativeFillColor rgb="FFFF0000"/>
              <x14:axisColor rgb="FF000000"/>
            </x14:dataBar>
          </x14:cfRule>
          <xm:sqref>BK53 BN67 BH18 BJ32</xm:sqref>
        </x14:conditionalFormatting>
        <x14:conditionalFormatting xmlns:xm="http://schemas.microsoft.com/office/excel/2006/main">
          <x14:cfRule type="dataBar" id="{BB878A36-2C33-4996-8D80-A5D3B5088911}">
            <x14:dataBar minLength="0" maxLength="100">
              <x14:cfvo type="num">
                <xm:f>0</xm:f>
              </x14:cfvo>
              <x14:cfvo type="num">
                <xm:f>1</xm:f>
              </x14:cfvo>
              <x14:negativeFillColor rgb="FFFF0000"/>
              <x14:axisColor rgb="FF000000"/>
            </x14:dataBar>
          </x14:cfRule>
          <xm:sqref>K27</xm:sqref>
        </x14:conditionalFormatting>
        <x14:conditionalFormatting xmlns:xm="http://schemas.microsoft.com/office/excel/2006/main">
          <x14:cfRule type="dataBar" id="{AAF90964-ADDA-4E97-94AD-90B2153D2A1B}">
            <x14:dataBar minLength="0" maxLength="100">
              <x14:cfvo type="num">
                <xm:f>0</xm:f>
              </x14:cfvo>
              <x14:cfvo type="num">
                <xm:f>1</xm:f>
              </x14:cfvo>
              <x14:negativeFillColor rgb="FFFF0000"/>
              <x14:axisColor rgb="FF000000"/>
            </x14:dataBar>
          </x14:cfRule>
          <xm:sqref>K31</xm:sqref>
        </x14:conditionalFormatting>
        <x14:conditionalFormatting xmlns:xm="http://schemas.microsoft.com/office/excel/2006/main">
          <x14:cfRule type="dataBar" id="{BFF2FE1A-B65D-49E1-917C-295FA4BE0130}">
            <x14:dataBar minLength="0" maxLength="100">
              <x14:cfvo type="num">
                <xm:f>0</xm:f>
              </x14:cfvo>
              <x14:cfvo type="num">
                <xm:f>1</xm:f>
              </x14:cfvo>
              <x14:negativeFillColor rgb="FFFF0000"/>
              <x14:axisColor rgb="FF000000"/>
            </x14:dataBar>
          </x14:cfRule>
          <xm:sqref>K29</xm:sqref>
        </x14:conditionalFormatting>
        <x14:conditionalFormatting xmlns:xm="http://schemas.microsoft.com/office/excel/2006/main">
          <x14:cfRule type="dataBar" id="{FFDFF587-EC92-468D-B3A2-7EB97286B4A3}">
            <x14:dataBar minLength="0" maxLength="100">
              <x14:cfvo type="num">
                <xm:f>0</xm:f>
              </x14:cfvo>
              <x14:cfvo type="num">
                <xm:f>1</xm:f>
              </x14:cfvo>
              <x14:negativeFillColor rgb="FFFF0000"/>
              <x14:axisColor rgb="FF000000"/>
            </x14:dataBar>
          </x14:cfRule>
          <xm:sqref>K46</xm:sqref>
        </x14:conditionalFormatting>
        <x14:conditionalFormatting xmlns:xm="http://schemas.microsoft.com/office/excel/2006/main">
          <x14:cfRule type="dataBar" id="{DBA36FC4-6AE2-44F8-8896-3A56970FF1C9}">
            <x14:dataBar minLength="0" maxLength="100">
              <x14:cfvo type="num">
                <xm:f>0</xm:f>
              </x14:cfvo>
              <x14:cfvo type="num">
                <xm:f>1</xm:f>
              </x14:cfvo>
              <x14:negativeFillColor rgb="FFFF0000"/>
              <x14:axisColor rgb="FF000000"/>
            </x14:dataBar>
          </x14:cfRule>
          <xm:sqref>K52</xm:sqref>
        </x14:conditionalFormatting>
        <x14:conditionalFormatting xmlns:xm="http://schemas.microsoft.com/office/excel/2006/main">
          <x14:cfRule type="dataBar" id="{FEC41089-C732-431D-B843-DFB3E2A7A630}">
            <x14:dataBar minLength="0" maxLength="100">
              <x14:cfvo type="num">
                <xm:f>0</xm:f>
              </x14:cfvo>
              <x14:cfvo type="num">
                <xm:f>1</xm:f>
              </x14:cfvo>
              <x14:negativeFillColor rgb="FFFF0000"/>
              <x14:axisColor rgb="FF000000"/>
            </x14:dataBar>
          </x14:cfRule>
          <xm:sqref>K66</xm:sqref>
        </x14:conditionalFormatting>
        <x14:conditionalFormatting xmlns:xm="http://schemas.microsoft.com/office/excel/2006/main">
          <x14:cfRule type="dataBar" id="{4528027C-0640-424A-BE47-B004E16E80D4}">
            <x14:dataBar minLength="0" maxLength="100">
              <x14:cfvo type="num">
                <xm:f>0</xm:f>
              </x14:cfvo>
              <x14:cfvo type="num">
                <xm:f>1</xm:f>
              </x14:cfvo>
              <x14:negativeFillColor rgb="FFFF0000"/>
              <x14:axisColor rgb="FF000000"/>
            </x14:dataBar>
          </x14:cfRule>
          <xm:sqref>K74</xm:sqref>
        </x14:conditionalFormatting>
        <x14:conditionalFormatting xmlns:xm="http://schemas.microsoft.com/office/excel/2006/main">
          <x14:cfRule type="dataBar" id="{E81D56CE-F4F8-4181-8819-33C2EAA9181B}">
            <x14:dataBar minLength="0" maxLength="100">
              <x14:cfvo type="num">
                <xm:f>0</xm:f>
              </x14:cfvo>
              <x14:cfvo type="num">
                <xm:f>1</xm:f>
              </x14:cfvo>
              <x14:negativeFillColor rgb="FFFF0000"/>
              <x14:axisColor rgb="FF000000"/>
            </x14:dataBar>
          </x14:cfRule>
          <xm:sqref>BF21</xm:sqref>
        </x14:conditionalFormatting>
        <x14:conditionalFormatting xmlns:xm="http://schemas.microsoft.com/office/excel/2006/main">
          <x14:cfRule type="dataBar" id="{46CC7A93-0F21-4099-93A2-1CE111DCE5EA}">
            <x14:dataBar minLength="0" maxLength="100">
              <x14:cfvo type="num">
                <xm:f>0</xm:f>
              </x14:cfvo>
              <x14:cfvo type="num">
                <xm:f>1</xm:f>
              </x14:cfvo>
              <x14:negativeFillColor rgb="FFFF0000"/>
              <x14:axisColor rgb="FF000000"/>
            </x14:dataBar>
          </x14:cfRule>
          <xm:sqref>BJ47</xm:sqref>
        </x14:conditionalFormatting>
        <x14:conditionalFormatting xmlns:xm="http://schemas.microsoft.com/office/excel/2006/main">
          <x14:cfRule type="dataBar" id="{5400AD31-73D7-4A41-B305-FAD21453D27C}">
            <x14:dataBar minLength="0" maxLength="100">
              <x14:cfvo type="num">
                <xm:f>0</xm:f>
              </x14:cfvo>
              <x14:cfvo type="num">
                <xm:f>1</xm:f>
              </x14:cfvo>
              <x14:negativeFillColor rgb="FFFF0000"/>
              <x14:axisColor rgb="FF000000"/>
            </x14:dataBar>
          </x14:cfRule>
          <xm:sqref>BF28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0"/>
  <sheetViews>
    <sheetView zoomScaleNormal="100" workbookViewId="0">
      <pane xSplit="1" ySplit="1" topLeftCell="B2" activePane="bottomRight" state="frozen"/>
      <selection pane="topRight" activeCell="B1" sqref="B1"/>
      <selection pane="bottomLeft" activeCell="A2" sqref="A2"/>
      <selection pane="bottomRight" activeCell="B10" sqref="B10"/>
    </sheetView>
  </sheetViews>
  <sheetFormatPr defaultRowHeight="15"/>
  <cols>
    <col min="1" max="1" width="20.5703125" bestFit="1" customWidth="1"/>
    <col min="2" max="2" width="18" style="7" customWidth="1"/>
    <col min="3" max="4" width="18" customWidth="1"/>
    <col min="5" max="5" width="25" style="19" bestFit="1" customWidth="1"/>
    <col min="6" max="6" width="65.5703125" customWidth="1"/>
    <col min="7" max="7" width="11.140625" bestFit="1" customWidth="1"/>
  </cols>
  <sheetData>
    <row r="1" spans="1:8" s="1" customFormat="1" ht="31.5">
      <c r="A1" s="9" t="s">
        <v>44</v>
      </c>
      <c r="B1" s="10" t="s">
        <v>32</v>
      </c>
      <c r="C1" s="11" t="s">
        <v>45</v>
      </c>
      <c r="D1" s="210" t="s">
        <v>46</v>
      </c>
      <c r="E1" s="214" t="s">
        <v>394</v>
      </c>
      <c r="F1" s="214" t="s">
        <v>396</v>
      </c>
    </row>
    <row r="2" spans="1:8" ht="30.75" customHeight="1">
      <c r="A2" s="3" t="s">
        <v>7</v>
      </c>
      <c r="B2" s="5">
        <v>42826</v>
      </c>
      <c r="C2" s="8" t="s">
        <v>55</v>
      </c>
      <c r="D2" s="211" t="s">
        <v>55</v>
      </c>
      <c r="E2" s="215"/>
      <c r="F2" s="217"/>
    </row>
    <row r="3" spans="1:8" ht="30">
      <c r="A3" s="4" t="s">
        <v>42</v>
      </c>
      <c r="B3" s="6" t="s">
        <v>10</v>
      </c>
      <c r="C3" s="8" t="s">
        <v>55</v>
      </c>
      <c r="D3" s="211" t="s">
        <v>55</v>
      </c>
      <c r="E3" s="215"/>
      <c r="F3" s="217"/>
    </row>
    <row r="4" spans="1:8" ht="30">
      <c r="A4" s="20" t="s">
        <v>48</v>
      </c>
      <c r="B4" s="6">
        <v>42230</v>
      </c>
      <c r="C4" s="2" t="s">
        <v>52</v>
      </c>
      <c r="D4" s="212">
        <v>2015</v>
      </c>
      <c r="E4" s="216" t="s">
        <v>395</v>
      </c>
      <c r="F4" s="217"/>
      <c r="H4" s="7"/>
    </row>
    <row r="5" spans="1:8" ht="30">
      <c r="A5" s="4" t="s">
        <v>49</v>
      </c>
      <c r="B5" s="6">
        <v>42660</v>
      </c>
      <c r="C5" s="2" t="s">
        <v>52</v>
      </c>
      <c r="D5" s="213">
        <v>42644</v>
      </c>
      <c r="E5" s="216" t="s">
        <v>395</v>
      </c>
      <c r="F5" s="217"/>
    </row>
    <row r="6" spans="1:8" ht="30">
      <c r="A6" s="4" t="s">
        <v>50</v>
      </c>
      <c r="B6" s="5">
        <v>42736</v>
      </c>
      <c r="C6" s="8" t="s">
        <v>55</v>
      </c>
      <c r="D6" s="211" t="s">
        <v>55</v>
      </c>
      <c r="E6" s="215"/>
      <c r="F6" s="217"/>
    </row>
    <row r="7" spans="1:8" ht="30">
      <c r="A7" s="4" t="s">
        <v>51</v>
      </c>
      <c r="B7" s="5">
        <v>42461</v>
      </c>
      <c r="C7" s="8" t="s">
        <v>55</v>
      </c>
      <c r="D7" s="211" t="s">
        <v>55</v>
      </c>
      <c r="E7" s="215"/>
      <c r="F7" s="217"/>
    </row>
    <row r="8" spans="1:8" ht="30">
      <c r="A8" s="20" t="s">
        <v>53</v>
      </c>
      <c r="B8" s="6">
        <v>42507</v>
      </c>
      <c r="C8" s="2" t="s">
        <v>52</v>
      </c>
      <c r="D8" s="212">
        <v>2016</v>
      </c>
      <c r="E8" s="216" t="s">
        <v>397</v>
      </c>
      <c r="F8" s="217" t="s">
        <v>393</v>
      </c>
    </row>
    <row r="9" spans="1:8" ht="30">
      <c r="A9" s="20" t="s">
        <v>54</v>
      </c>
      <c r="B9" s="6">
        <v>42628</v>
      </c>
      <c r="C9" s="2" t="s">
        <v>52</v>
      </c>
      <c r="D9" s="212">
        <v>2016</v>
      </c>
      <c r="E9" s="216" t="s">
        <v>397</v>
      </c>
      <c r="F9" s="217" t="s">
        <v>349</v>
      </c>
      <c r="G9" s="7"/>
    </row>
    <row r="10" spans="1:8" ht="30">
      <c r="A10" s="4" t="s">
        <v>391</v>
      </c>
      <c r="B10" s="6">
        <v>42619</v>
      </c>
      <c r="C10" s="2" t="s">
        <v>52</v>
      </c>
      <c r="D10" s="212">
        <v>2016</v>
      </c>
      <c r="E10" s="216" t="s">
        <v>397</v>
      </c>
      <c r="F10" s="217" t="s">
        <v>349</v>
      </c>
      <c r="G10" s="7"/>
    </row>
  </sheetData>
  <customSheetViews>
    <customSheetView guid="{63C2440F-350B-41E8-B1D4-831F4CBBF476}" scale="145">
      <selection activeCell="A5" sqref="A5"/>
      <pageMargins left="0.70866141732283472" right="0.70866141732283472" top="0.74803149606299213" bottom="0.74803149606299213" header="0.31496062992125984" footer="0.31496062992125984"/>
      <pageSetup paperSize="9" scale="166" orientation="landscape" r:id="rId1"/>
    </customSheetView>
    <customSheetView guid="{5C11B616-35DD-4F1D-B6BA-35C693DFAD6B}" scale="145">
      <selection activeCell="J2799" sqref="J2799"/>
      <pageMargins left="0.70866141732283472" right="0.70866141732283472" top="0.74803149606299213" bottom="0.74803149606299213" header="0.31496062992125984" footer="0.31496062992125984"/>
      <pageSetup paperSize="9" scale="166" orientation="landscape" r:id="rId2"/>
    </customSheetView>
  </customSheetViews>
  <pageMargins left="0.70866141732283472" right="0.70866141732283472" top="0.74803149606299213" bottom="0.74803149606299213" header="0.31496062992125984" footer="0.31496062992125984"/>
  <pageSetup paperSize="9" scale="166"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77"/>
  <sheetViews>
    <sheetView tabSelected="1" zoomScale="90" zoomScaleNormal="90" workbookViewId="0">
      <pane xSplit="3" ySplit="3" topLeftCell="D4" activePane="bottomRight" state="frozen"/>
      <selection pane="topRight" activeCell="C1" sqref="C1"/>
      <selection pane="bottomLeft" activeCell="A5" sqref="A5"/>
      <selection pane="bottomRight" activeCell="AD181" sqref="AD181"/>
    </sheetView>
  </sheetViews>
  <sheetFormatPr defaultRowHeight="15"/>
  <cols>
    <col min="1" max="2" width="3.140625" style="275" customWidth="1"/>
    <col min="3" max="3" width="3.140625" customWidth="1"/>
    <col min="4" max="4" width="3.140625" style="275" customWidth="1"/>
    <col min="5" max="5" width="74.28515625" customWidth="1"/>
    <col min="6" max="6" width="11" customWidth="1"/>
    <col min="7" max="12" width="0" hidden="1" customWidth="1"/>
    <col min="13" max="19" width="5.5703125" hidden="1" customWidth="1"/>
    <col min="20" max="27" width="0" hidden="1" customWidth="1"/>
    <col min="28" max="28" width="47.5703125" hidden="1" customWidth="1"/>
    <col min="29" max="29" width="19.28515625" hidden="1" customWidth="1"/>
    <col min="30" max="30" width="39" style="331" customWidth="1"/>
    <col min="31" max="31" width="33.7109375" style="324" customWidth="1"/>
  </cols>
  <sheetData>
    <row r="1" spans="1:31" s="275" customFormat="1" ht="15.75" thickBot="1">
      <c r="AD1" s="331"/>
      <c r="AE1" s="324"/>
    </row>
    <row r="2" spans="1:31" s="275" customFormat="1">
      <c r="A2" s="309"/>
      <c r="B2" s="309"/>
      <c r="C2" s="309"/>
      <c r="D2" s="309"/>
      <c r="E2" s="309"/>
      <c r="F2" s="310"/>
      <c r="G2" s="421" t="s">
        <v>398</v>
      </c>
      <c r="H2" s="422"/>
      <c r="I2" s="422"/>
      <c r="J2" s="422"/>
      <c r="K2" s="422"/>
      <c r="L2" s="422"/>
      <c r="M2" s="422"/>
      <c r="N2" s="422"/>
      <c r="O2" s="422"/>
      <c r="P2" s="422"/>
      <c r="Q2" s="422"/>
      <c r="R2" s="422"/>
      <c r="S2" s="423"/>
      <c r="T2" s="421" t="s">
        <v>445</v>
      </c>
      <c r="U2" s="422"/>
      <c r="V2" s="422"/>
      <c r="W2" s="422"/>
      <c r="X2" s="422"/>
      <c r="Y2" s="422"/>
      <c r="Z2" s="422"/>
      <c r="AA2" s="423"/>
      <c r="AB2" s="266"/>
      <c r="AC2" s="272"/>
      <c r="AD2" s="325"/>
      <c r="AE2" s="325"/>
    </row>
    <row r="3" spans="1:31" ht="97.5">
      <c r="A3" s="311" t="s">
        <v>132</v>
      </c>
      <c r="B3" s="311" t="s">
        <v>133</v>
      </c>
      <c r="C3" s="311" t="s">
        <v>134</v>
      </c>
      <c r="D3" s="311" t="s">
        <v>309</v>
      </c>
      <c r="E3" s="312" t="s">
        <v>464</v>
      </c>
      <c r="F3" s="313" t="s">
        <v>463</v>
      </c>
      <c r="G3" s="314" t="s">
        <v>399</v>
      </c>
      <c r="H3" s="314" t="s">
        <v>400</v>
      </c>
      <c r="I3" s="314" t="s">
        <v>401</v>
      </c>
      <c r="J3" s="314" t="s">
        <v>446</v>
      </c>
      <c r="K3" s="314" t="s">
        <v>447</v>
      </c>
      <c r="L3" s="314" t="s">
        <v>448</v>
      </c>
      <c r="M3" s="314" t="s">
        <v>449</v>
      </c>
      <c r="N3" s="314" t="s">
        <v>450</v>
      </c>
      <c r="O3" s="314" t="s">
        <v>451</v>
      </c>
      <c r="P3" s="314" t="s">
        <v>772</v>
      </c>
      <c r="Q3" s="314" t="s">
        <v>773</v>
      </c>
      <c r="R3" s="314"/>
      <c r="S3" s="314"/>
      <c r="T3" s="315" t="s">
        <v>21</v>
      </c>
      <c r="U3" s="315" t="s">
        <v>455</v>
      </c>
      <c r="V3" s="315" t="s">
        <v>456</v>
      </c>
      <c r="W3" s="315" t="s">
        <v>457</v>
      </c>
      <c r="X3" s="315" t="s">
        <v>458</v>
      </c>
      <c r="Y3" s="316" t="s">
        <v>22</v>
      </c>
      <c r="Z3" s="316" t="s">
        <v>467</v>
      </c>
      <c r="AA3" s="316" t="s">
        <v>459</v>
      </c>
      <c r="AB3" s="317" t="s">
        <v>468</v>
      </c>
      <c r="AC3" s="318" t="s">
        <v>469</v>
      </c>
      <c r="AD3" s="326" t="s">
        <v>470</v>
      </c>
      <c r="AE3" s="328" t="s">
        <v>471</v>
      </c>
    </row>
    <row r="4" spans="1:31" ht="60">
      <c r="A4" s="319">
        <v>0</v>
      </c>
      <c r="B4" s="319">
        <v>0</v>
      </c>
      <c r="C4" s="319" t="s">
        <v>582</v>
      </c>
      <c r="D4" s="279">
        <v>1</v>
      </c>
      <c r="E4" s="320" t="s">
        <v>583</v>
      </c>
      <c r="F4" s="321">
        <v>43538</v>
      </c>
      <c r="G4" s="308"/>
      <c r="H4" s="308"/>
      <c r="I4" s="308"/>
      <c r="J4" s="308"/>
      <c r="K4" s="308"/>
      <c r="L4" s="308"/>
      <c r="M4" s="308"/>
      <c r="N4" s="308"/>
      <c r="O4" s="308"/>
      <c r="P4" s="308"/>
      <c r="Q4" s="308"/>
      <c r="R4" s="308"/>
      <c r="S4" s="308"/>
      <c r="T4" s="308"/>
      <c r="U4" s="308"/>
      <c r="V4" s="308"/>
      <c r="W4" s="308"/>
      <c r="X4" s="308"/>
      <c r="Y4" s="308"/>
      <c r="Z4" s="308"/>
      <c r="AA4" s="308"/>
      <c r="AB4" s="308"/>
      <c r="AC4" s="308"/>
      <c r="AD4" s="323" t="s">
        <v>774</v>
      </c>
      <c r="AE4" s="323" t="s">
        <v>774</v>
      </c>
    </row>
    <row r="5" spans="1:31" ht="201" customHeight="1">
      <c r="A5" s="319">
        <v>0</v>
      </c>
      <c r="B5" s="319">
        <v>0</v>
      </c>
      <c r="C5" s="319" t="s">
        <v>582</v>
      </c>
      <c r="D5" s="280">
        <v>2</v>
      </c>
      <c r="E5" s="320" t="s">
        <v>584</v>
      </c>
      <c r="F5" s="321">
        <v>43538</v>
      </c>
      <c r="G5" s="308"/>
      <c r="H5" s="308"/>
      <c r="I5" s="308"/>
      <c r="J5" s="308"/>
      <c r="K5" s="308"/>
      <c r="L5" s="308"/>
      <c r="M5" s="308"/>
      <c r="N5" s="308"/>
      <c r="O5" s="308"/>
      <c r="P5" s="308"/>
      <c r="Q5" s="308"/>
      <c r="R5" s="308"/>
      <c r="S5" s="308"/>
      <c r="T5" s="308"/>
      <c r="U5" s="308"/>
      <c r="V5" s="308"/>
      <c r="W5" s="308"/>
      <c r="X5" s="308"/>
      <c r="Y5" s="308"/>
      <c r="Z5" s="308"/>
      <c r="AA5" s="308"/>
      <c r="AB5" s="308"/>
      <c r="AC5" s="308"/>
      <c r="AD5" s="323" t="s">
        <v>828</v>
      </c>
      <c r="AE5" s="323" t="s">
        <v>774</v>
      </c>
    </row>
    <row r="6" spans="1:31" ht="156">
      <c r="A6" s="319">
        <v>0</v>
      </c>
      <c r="B6" s="319">
        <v>0</v>
      </c>
      <c r="C6" s="319" t="s">
        <v>582</v>
      </c>
      <c r="D6" s="280">
        <v>3</v>
      </c>
      <c r="E6" s="320" t="s">
        <v>585</v>
      </c>
      <c r="F6" s="321">
        <v>43538</v>
      </c>
      <c r="G6" s="308"/>
      <c r="H6" s="308"/>
      <c r="I6" s="308"/>
      <c r="J6" s="308"/>
      <c r="K6" s="308"/>
      <c r="L6" s="308"/>
      <c r="M6" s="308"/>
      <c r="N6" s="308"/>
      <c r="O6" s="308"/>
      <c r="P6" s="308"/>
      <c r="Q6" s="308"/>
      <c r="R6" s="308"/>
      <c r="S6" s="308"/>
      <c r="T6" s="308"/>
      <c r="U6" s="308"/>
      <c r="V6" s="308"/>
      <c r="W6" s="308"/>
      <c r="X6" s="308"/>
      <c r="Y6" s="308"/>
      <c r="Z6" s="308"/>
      <c r="AA6" s="308"/>
      <c r="AB6" s="308"/>
      <c r="AC6" s="308"/>
      <c r="AD6" s="333" t="s">
        <v>829</v>
      </c>
      <c r="AE6" s="323" t="s">
        <v>774</v>
      </c>
    </row>
    <row r="7" spans="1:31" ht="134.25" customHeight="1">
      <c r="A7" s="319">
        <v>0</v>
      </c>
      <c r="B7" s="319">
        <v>0</v>
      </c>
      <c r="C7" s="319" t="s">
        <v>582</v>
      </c>
      <c r="D7" s="280">
        <v>4</v>
      </c>
      <c r="E7" s="320" t="s">
        <v>586</v>
      </c>
      <c r="F7" s="321">
        <v>43538</v>
      </c>
      <c r="G7" s="308"/>
      <c r="H7" s="308"/>
      <c r="I7" s="308"/>
      <c r="J7" s="308"/>
      <c r="K7" s="308"/>
      <c r="L7" s="308"/>
      <c r="M7" s="308"/>
      <c r="N7" s="308"/>
      <c r="O7" s="308"/>
      <c r="P7" s="308"/>
      <c r="Q7" s="308"/>
      <c r="R7" s="308"/>
      <c r="S7" s="308"/>
      <c r="T7" s="308"/>
      <c r="U7" s="308"/>
      <c r="V7" s="308"/>
      <c r="W7" s="308"/>
      <c r="X7" s="308"/>
      <c r="Y7" s="308"/>
      <c r="Z7" s="308"/>
      <c r="AA7" s="308"/>
      <c r="AB7" s="308"/>
      <c r="AC7" s="308"/>
      <c r="AD7" s="323" t="s">
        <v>817</v>
      </c>
      <c r="AE7" s="323" t="s">
        <v>774</v>
      </c>
    </row>
    <row r="8" spans="1:31" ht="60">
      <c r="A8" s="319">
        <v>0</v>
      </c>
      <c r="B8" s="319">
        <v>0</v>
      </c>
      <c r="C8" s="319" t="s">
        <v>582</v>
      </c>
      <c r="D8" s="280" t="s">
        <v>608</v>
      </c>
      <c r="E8" s="320" t="s">
        <v>587</v>
      </c>
      <c r="F8" s="321">
        <v>43538</v>
      </c>
      <c r="G8" s="308"/>
      <c r="H8" s="308"/>
      <c r="I8" s="308"/>
      <c r="J8" s="308"/>
      <c r="K8" s="308"/>
      <c r="L8" s="308"/>
      <c r="M8" s="308"/>
      <c r="N8" s="308"/>
      <c r="O8" s="308"/>
      <c r="P8" s="308"/>
      <c r="Q8" s="308"/>
      <c r="R8" s="308"/>
      <c r="S8" s="308"/>
      <c r="T8" s="308"/>
      <c r="U8" s="308"/>
      <c r="V8" s="308"/>
      <c r="W8" s="308"/>
      <c r="X8" s="308"/>
      <c r="Y8" s="308"/>
      <c r="Z8" s="308"/>
      <c r="AA8" s="308"/>
      <c r="AB8" s="308"/>
      <c r="AC8" s="308"/>
      <c r="AD8" s="323" t="s">
        <v>855</v>
      </c>
      <c r="AE8" s="323" t="s">
        <v>774</v>
      </c>
    </row>
    <row r="9" spans="1:31" ht="48">
      <c r="A9" s="319">
        <v>0</v>
      </c>
      <c r="B9" s="319">
        <v>0</v>
      </c>
      <c r="C9" s="319" t="s">
        <v>582</v>
      </c>
      <c r="D9" s="280" t="s">
        <v>609</v>
      </c>
      <c r="E9" s="320" t="s">
        <v>588</v>
      </c>
      <c r="F9" s="321">
        <v>43538</v>
      </c>
      <c r="G9" s="308"/>
      <c r="H9" s="308"/>
      <c r="I9" s="308"/>
      <c r="J9" s="308"/>
      <c r="K9" s="308"/>
      <c r="L9" s="308"/>
      <c r="M9" s="308"/>
      <c r="N9" s="308"/>
      <c r="O9" s="308"/>
      <c r="P9" s="308"/>
      <c r="Q9" s="308"/>
      <c r="R9" s="308"/>
      <c r="S9" s="308"/>
      <c r="T9" s="308"/>
      <c r="U9" s="308"/>
      <c r="V9" s="308"/>
      <c r="W9" s="308"/>
      <c r="X9" s="308"/>
      <c r="Y9" s="308"/>
      <c r="Z9" s="308"/>
      <c r="AA9" s="308"/>
      <c r="AB9" s="308"/>
      <c r="AC9" s="308"/>
      <c r="AD9" s="323" t="s">
        <v>486</v>
      </c>
      <c r="AE9" s="323" t="s">
        <v>774</v>
      </c>
    </row>
    <row r="10" spans="1:31" ht="60">
      <c r="A10" s="319">
        <v>0</v>
      </c>
      <c r="B10" s="319">
        <v>0</v>
      </c>
      <c r="C10" s="319" t="s">
        <v>582</v>
      </c>
      <c r="D10" s="280" t="s">
        <v>610</v>
      </c>
      <c r="E10" s="320" t="s">
        <v>589</v>
      </c>
      <c r="F10" s="321">
        <v>43538</v>
      </c>
      <c r="G10" s="308"/>
      <c r="H10" s="308"/>
      <c r="I10" s="308"/>
      <c r="J10" s="308"/>
      <c r="K10" s="308"/>
      <c r="L10" s="308"/>
      <c r="M10" s="308"/>
      <c r="N10" s="308"/>
      <c r="O10" s="308"/>
      <c r="P10" s="308"/>
      <c r="Q10" s="308"/>
      <c r="R10" s="308"/>
      <c r="S10" s="308"/>
      <c r="T10" s="308"/>
      <c r="U10" s="308"/>
      <c r="V10" s="308"/>
      <c r="W10" s="308"/>
      <c r="X10" s="308"/>
      <c r="Y10" s="308"/>
      <c r="Z10" s="308"/>
      <c r="AA10" s="308"/>
      <c r="AB10" s="308"/>
      <c r="AC10" s="308"/>
      <c r="AD10" s="323" t="s">
        <v>488</v>
      </c>
      <c r="AE10" s="323" t="s">
        <v>774</v>
      </c>
    </row>
    <row r="11" spans="1:31" ht="48">
      <c r="A11" s="319">
        <v>0</v>
      </c>
      <c r="B11" s="319">
        <v>0</v>
      </c>
      <c r="C11" s="319" t="s">
        <v>582</v>
      </c>
      <c r="D11" s="280" t="s">
        <v>611</v>
      </c>
      <c r="E11" s="320" t="s">
        <v>590</v>
      </c>
      <c r="F11" s="321">
        <v>43538</v>
      </c>
      <c r="G11" s="308"/>
      <c r="H11" s="308"/>
      <c r="I11" s="308"/>
      <c r="J11" s="308"/>
      <c r="K11" s="308"/>
      <c r="L11" s="308"/>
      <c r="M11" s="308"/>
      <c r="N11" s="308"/>
      <c r="O11" s="308"/>
      <c r="P11" s="308"/>
      <c r="Q11" s="308"/>
      <c r="R11" s="308"/>
      <c r="S11" s="308"/>
      <c r="T11" s="308"/>
      <c r="U11" s="308"/>
      <c r="V11" s="308"/>
      <c r="W11" s="308"/>
      <c r="X11" s="308"/>
      <c r="Y11" s="308"/>
      <c r="Z11" s="308"/>
      <c r="AA11" s="308"/>
      <c r="AB11" s="308"/>
      <c r="AC11" s="308"/>
      <c r="AD11" s="323" t="s">
        <v>831</v>
      </c>
      <c r="AE11" s="323" t="s">
        <v>774</v>
      </c>
    </row>
    <row r="12" spans="1:31" ht="60">
      <c r="A12" s="319">
        <v>0</v>
      </c>
      <c r="B12" s="319">
        <v>0</v>
      </c>
      <c r="C12" s="319" t="s">
        <v>582</v>
      </c>
      <c r="D12" s="280" t="s">
        <v>612</v>
      </c>
      <c r="E12" s="320" t="s">
        <v>591</v>
      </c>
      <c r="F12" s="321">
        <v>43538</v>
      </c>
      <c r="G12" s="308"/>
      <c r="H12" s="308"/>
      <c r="I12" s="308"/>
      <c r="J12" s="308"/>
      <c r="K12" s="308"/>
      <c r="L12" s="308"/>
      <c r="M12" s="308"/>
      <c r="N12" s="308"/>
      <c r="O12" s="308"/>
      <c r="P12" s="308"/>
      <c r="Q12" s="308"/>
      <c r="R12" s="308"/>
      <c r="S12" s="308"/>
      <c r="T12" s="308"/>
      <c r="U12" s="308"/>
      <c r="V12" s="308"/>
      <c r="W12" s="308"/>
      <c r="X12" s="308"/>
      <c r="Y12" s="308"/>
      <c r="Z12" s="308"/>
      <c r="AA12" s="308"/>
      <c r="AB12" s="308"/>
      <c r="AC12" s="308"/>
      <c r="AD12" s="323" t="s">
        <v>774</v>
      </c>
      <c r="AE12" s="323" t="s">
        <v>774</v>
      </c>
    </row>
    <row r="13" spans="1:31" ht="60">
      <c r="A13" s="319">
        <v>0</v>
      </c>
      <c r="B13" s="319">
        <v>0</v>
      </c>
      <c r="C13" s="319" t="s">
        <v>582</v>
      </c>
      <c r="D13" s="280" t="s">
        <v>613</v>
      </c>
      <c r="E13" s="320" t="s">
        <v>592</v>
      </c>
      <c r="F13" s="321">
        <v>43538</v>
      </c>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23" t="s">
        <v>774</v>
      </c>
      <c r="AE13" s="323" t="s">
        <v>774</v>
      </c>
    </row>
    <row r="14" spans="1:31" ht="60">
      <c r="A14" s="319">
        <v>0</v>
      </c>
      <c r="B14" s="319">
        <v>0</v>
      </c>
      <c r="C14" s="319" t="s">
        <v>582</v>
      </c>
      <c r="D14" s="280" t="s">
        <v>614</v>
      </c>
      <c r="E14" s="320" t="s">
        <v>593</v>
      </c>
      <c r="F14" s="321">
        <v>43538</v>
      </c>
      <c r="G14" s="308"/>
      <c r="H14" s="308"/>
      <c r="I14" s="308"/>
      <c r="J14" s="308"/>
      <c r="K14" s="308"/>
      <c r="L14" s="308"/>
      <c r="M14" s="308"/>
      <c r="N14" s="308"/>
      <c r="O14" s="308"/>
      <c r="P14" s="308"/>
      <c r="Q14" s="308"/>
      <c r="R14" s="308"/>
      <c r="S14" s="308"/>
      <c r="T14" s="308"/>
      <c r="U14" s="308"/>
      <c r="V14" s="308"/>
      <c r="W14" s="308"/>
      <c r="X14" s="308"/>
      <c r="Y14" s="308"/>
      <c r="Z14" s="308"/>
      <c r="AA14" s="308"/>
      <c r="AB14" s="308"/>
      <c r="AC14" s="308"/>
      <c r="AD14" s="323" t="s">
        <v>873</v>
      </c>
      <c r="AE14" s="323" t="s">
        <v>774</v>
      </c>
    </row>
    <row r="15" spans="1:31" ht="108">
      <c r="A15" s="319">
        <v>0</v>
      </c>
      <c r="B15" s="319">
        <v>0</v>
      </c>
      <c r="C15" s="319" t="s">
        <v>582</v>
      </c>
      <c r="D15" s="280">
        <v>5</v>
      </c>
      <c r="E15" s="320" t="s">
        <v>594</v>
      </c>
      <c r="F15" s="321">
        <v>43538</v>
      </c>
      <c r="G15" s="308"/>
      <c r="H15" s="308"/>
      <c r="I15" s="308"/>
      <c r="J15" s="308"/>
      <c r="K15" s="308"/>
      <c r="L15" s="308"/>
      <c r="M15" s="308"/>
      <c r="N15" s="308"/>
      <c r="O15" s="308"/>
      <c r="P15" s="308"/>
      <c r="Q15" s="308"/>
      <c r="R15" s="308"/>
      <c r="S15" s="308"/>
      <c r="T15" s="308"/>
      <c r="U15" s="308"/>
      <c r="V15" s="308"/>
      <c r="W15" s="308"/>
      <c r="X15" s="308"/>
      <c r="Y15" s="308"/>
      <c r="Z15" s="308"/>
      <c r="AA15" s="308"/>
      <c r="AB15" s="308"/>
      <c r="AC15" s="308"/>
      <c r="AD15" s="322" t="s">
        <v>482</v>
      </c>
      <c r="AE15" s="323" t="s">
        <v>774</v>
      </c>
    </row>
    <row r="16" spans="1:31" ht="78.75" customHeight="1">
      <c r="A16" s="319">
        <v>0</v>
      </c>
      <c r="B16" s="319">
        <v>0</v>
      </c>
      <c r="C16" s="319" t="s">
        <v>582</v>
      </c>
      <c r="D16" s="280">
        <v>6</v>
      </c>
      <c r="E16" s="320" t="s">
        <v>595</v>
      </c>
      <c r="F16" s="321">
        <v>43538</v>
      </c>
      <c r="G16" s="308"/>
      <c r="H16" s="308"/>
      <c r="I16" s="308"/>
      <c r="J16" s="308"/>
      <c r="K16" s="308"/>
      <c r="L16" s="308"/>
      <c r="M16" s="308"/>
      <c r="N16" s="308"/>
      <c r="O16" s="308"/>
      <c r="P16" s="308"/>
      <c r="Q16" s="308"/>
      <c r="R16" s="308"/>
      <c r="S16" s="308"/>
      <c r="T16" s="308"/>
      <c r="U16" s="308"/>
      <c r="V16" s="308"/>
      <c r="W16" s="308"/>
      <c r="X16" s="308"/>
      <c r="Y16" s="308"/>
      <c r="Z16" s="308"/>
      <c r="AA16" s="308"/>
      <c r="AB16" s="308"/>
      <c r="AC16" s="308"/>
      <c r="AD16" s="322" t="s">
        <v>856</v>
      </c>
      <c r="AE16" s="323" t="s">
        <v>774</v>
      </c>
    </row>
    <row r="17" spans="1:31" ht="48">
      <c r="A17" s="319">
        <v>0</v>
      </c>
      <c r="B17" s="319">
        <v>0</v>
      </c>
      <c r="C17" s="319" t="s">
        <v>582</v>
      </c>
      <c r="D17" s="280">
        <v>7</v>
      </c>
      <c r="E17" s="320" t="s">
        <v>596</v>
      </c>
      <c r="F17" s="321">
        <v>43538</v>
      </c>
      <c r="G17" s="308"/>
      <c r="H17" s="308"/>
      <c r="I17" s="308"/>
      <c r="J17" s="308"/>
      <c r="K17" s="308"/>
      <c r="L17" s="308"/>
      <c r="M17" s="308"/>
      <c r="N17" s="308"/>
      <c r="O17" s="308"/>
      <c r="P17" s="308"/>
      <c r="Q17" s="308"/>
      <c r="R17" s="308"/>
      <c r="S17" s="308"/>
      <c r="T17" s="308"/>
      <c r="U17" s="308"/>
      <c r="V17" s="308"/>
      <c r="W17" s="308"/>
      <c r="X17" s="308"/>
      <c r="Y17" s="308"/>
      <c r="Z17" s="308"/>
      <c r="AA17" s="308"/>
      <c r="AB17" s="308"/>
      <c r="AC17" s="308"/>
      <c r="AD17" s="330" t="s">
        <v>857</v>
      </c>
      <c r="AE17" s="323" t="s">
        <v>774</v>
      </c>
    </row>
    <row r="18" spans="1:31" ht="64.5" customHeight="1">
      <c r="A18" s="319">
        <v>0</v>
      </c>
      <c r="B18" s="319">
        <v>0</v>
      </c>
      <c r="C18" s="319" t="s">
        <v>582</v>
      </c>
      <c r="D18" s="280">
        <v>8</v>
      </c>
      <c r="E18" s="320" t="s">
        <v>597</v>
      </c>
      <c r="F18" s="321">
        <v>43538</v>
      </c>
      <c r="G18" s="308"/>
      <c r="H18" s="308"/>
      <c r="I18" s="308"/>
      <c r="J18" s="308"/>
      <c r="K18" s="308"/>
      <c r="L18" s="308"/>
      <c r="M18" s="308"/>
      <c r="N18" s="308"/>
      <c r="O18" s="308"/>
      <c r="P18" s="308"/>
      <c r="Q18" s="308"/>
      <c r="R18" s="308"/>
      <c r="S18" s="308"/>
      <c r="T18" s="308"/>
      <c r="U18" s="308"/>
      <c r="V18" s="308"/>
      <c r="W18" s="308"/>
      <c r="X18" s="308"/>
      <c r="Y18" s="308"/>
      <c r="Z18" s="308"/>
      <c r="AA18" s="308"/>
      <c r="AB18" s="308"/>
      <c r="AC18" s="308"/>
      <c r="AD18" s="330" t="s">
        <v>858</v>
      </c>
      <c r="AE18" s="323" t="s">
        <v>774</v>
      </c>
    </row>
    <row r="19" spans="1:31" ht="48">
      <c r="A19" s="319">
        <v>0</v>
      </c>
      <c r="B19" s="319">
        <v>0</v>
      </c>
      <c r="C19" s="319" t="s">
        <v>582</v>
      </c>
      <c r="D19" s="280">
        <v>9</v>
      </c>
      <c r="E19" s="320" t="s">
        <v>598</v>
      </c>
      <c r="F19" s="321">
        <v>43538</v>
      </c>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23" t="s">
        <v>774</v>
      </c>
      <c r="AE19" s="323" t="s">
        <v>774</v>
      </c>
    </row>
    <row r="20" spans="1:31" ht="48">
      <c r="A20" s="319">
        <v>0</v>
      </c>
      <c r="B20" s="319">
        <v>0</v>
      </c>
      <c r="C20" s="319" t="s">
        <v>582</v>
      </c>
      <c r="D20" s="280">
        <v>10</v>
      </c>
      <c r="E20" s="320" t="s">
        <v>599</v>
      </c>
      <c r="F20" s="321">
        <v>43538</v>
      </c>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23" t="s">
        <v>774</v>
      </c>
      <c r="AE20" s="323" t="s">
        <v>774</v>
      </c>
    </row>
    <row r="21" spans="1:31" ht="60">
      <c r="A21" s="319">
        <v>0</v>
      </c>
      <c r="B21" s="319">
        <v>0</v>
      </c>
      <c r="C21" s="319" t="s">
        <v>582</v>
      </c>
      <c r="D21" s="280">
        <v>11</v>
      </c>
      <c r="E21" s="320" t="s">
        <v>600</v>
      </c>
      <c r="F21" s="321">
        <v>43538</v>
      </c>
      <c r="G21" s="308"/>
      <c r="H21" s="308"/>
      <c r="I21" s="308"/>
      <c r="J21" s="308"/>
      <c r="K21" s="308"/>
      <c r="L21" s="308"/>
      <c r="M21" s="308"/>
      <c r="N21" s="308"/>
      <c r="O21" s="308"/>
      <c r="P21" s="308"/>
      <c r="Q21" s="308"/>
      <c r="R21" s="308"/>
      <c r="S21" s="308"/>
      <c r="T21" s="308"/>
      <c r="U21" s="308"/>
      <c r="V21" s="308"/>
      <c r="W21" s="308"/>
      <c r="X21" s="308"/>
      <c r="Y21" s="308"/>
      <c r="Z21" s="308"/>
      <c r="AA21" s="308"/>
      <c r="AB21" s="308"/>
      <c r="AC21" s="308"/>
      <c r="AD21" s="323" t="s">
        <v>774</v>
      </c>
      <c r="AE21" s="323" t="s">
        <v>774</v>
      </c>
    </row>
    <row r="22" spans="1:31" ht="60">
      <c r="A22" s="319">
        <v>0</v>
      </c>
      <c r="B22" s="319">
        <v>0</v>
      </c>
      <c r="C22" s="319" t="s">
        <v>582</v>
      </c>
      <c r="D22" s="280">
        <v>12</v>
      </c>
      <c r="E22" s="320" t="s">
        <v>601</v>
      </c>
      <c r="F22" s="321">
        <v>43538</v>
      </c>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23" t="s">
        <v>774</v>
      </c>
      <c r="AE22" s="323" t="s">
        <v>774</v>
      </c>
    </row>
    <row r="23" spans="1:31" ht="84">
      <c r="A23" s="319">
        <v>0</v>
      </c>
      <c r="B23" s="319">
        <v>0</v>
      </c>
      <c r="C23" s="319" t="s">
        <v>582</v>
      </c>
      <c r="D23" s="280">
        <v>13</v>
      </c>
      <c r="E23" s="320" t="s">
        <v>602</v>
      </c>
      <c r="F23" s="321">
        <v>43538</v>
      </c>
      <c r="G23" s="308"/>
      <c r="H23" s="308"/>
      <c r="I23" s="308"/>
      <c r="J23" s="308"/>
      <c r="K23" s="308"/>
      <c r="L23" s="308"/>
      <c r="M23" s="308"/>
      <c r="N23" s="308"/>
      <c r="O23" s="308"/>
      <c r="P23" s="308"/>
      <c r="Q23" s="308"/>
      <c r="R23" s="308"/>
      <c r="S23" s="308"/>
      <c r="T23" s="308"/>
      <c r="U23" s="308"/>
      <c r="V23" s="308"/>
      <c r="W23" s="308"/>
      <c r="X23" s="308"/>
      <c r="Y23" s="308"/>
      <c r="Z23" s="308"/>
      <c r="AA23" s="308"/>
      <c r="AB23" s="308"/>
      <c r="AC23" s="308"/>
      <c r="AD23" s="323" t="s">
        <v>774</v>
      </c>
      <c r="AE23" s="323" t="s">
        <v>774</v>
      </c>
    </row>
    <row r="24" spans="1:31" ht="60">
      <c r="A24" s="319">
        <v>0</v>
      </c>
      <c r="B24" s="319">
        <v>0</v>
      </c>
      <c r="C24" s="319" t="s">
        <v>582</v>
      </c>
      <c r="D24" s="280">
        <v>14</v>
      </c>
      <c r="E24" s="320" t="s">
        <v>603</v>
      </c>
      <c r="F24" s="321">
        <v>43538</v>
      </c>
      <c r="G24" s="308"/>
      <c r="H24" s="308"/>
      <c r="I24" s="308"/>
      <c r="J24" s="308"/>
      <c r="K24" s="308"/>
      <c r="L24" s="308"/>
      <c r="M24" s="308"/>
      <c r="N24" s="308"/>
      <c r="O24" s="308"/>
      <c r="P24" s="308"/>
      <c r="Q24" s="308"/>
      <c r="R24" s="308"/>
      <c r="S24" s="308"/>
      <c r="T24" s="308"/>
      <c r="U24" s="308"/>
      <c r="V24" s="308"/>
      <c r="W24" s="308"/>
      <c r="X24" s="308"/>
      <c r="Y24" s="308"/>
      <c r="Z24" s="308"/>
      <c r="AA24" s="308"/>
      <c r="AB24" s="308"/>
      <c r="AC24" s="308"/>
      <c r="AD24" s="323" t="s">
        <v>774</v>
      </c>
      <c r="AE24" s="323" t="s">
        <v>774</v>
      </c>
    </row>
    <row r="25" spans="1:31" ht="60">
      <c r="A25" s="319">
        <v>0</v>
      </c>
      <c r="B25" s="319">
        <v>0</v>
      </c>
      <c r="C25" s="319" t="s">
        <v>582</v>
      </c>
      <c r="D25" s="280">
        <v>15</v>
      </c>
      <c r="E25" s="320" t="s">
        <v>604</v>
      </c>
      <c r="F25" s="321">
        <v>43538</v>
      </c>
      <c r="G25" s="308"/>
      <c r="H25" s="308"/>
      <c r="I25" s="308"/>
      <c r="J25" s="308"/>
      <c r="K25" s="308"/>
      <c r="L25" s="308"/>
      <c r="M25" s="308"/>
      <c r="N25" s="308"/>
      <c r="O25" s="308"/>
      <c r="P25" s="308"/>
      <c r="Q25" s="308"/>
      <c r="R25" s="308"/>
      <c r="S25" s="308"/>
      <c r="T25" s="308"/>
      <c r="U25" s="308"/>
      <c r="V25" s="308"/>
      <c r="W25" s="308"/>
      <c r="X25" s="308"/>
      <c r="Y25" s="308"/>
      <c r="Z25" s="308"/>
      <c r="AA25" s="308"/>
      <c r="AB25" s="308"/>
      <c r="AC25" s="308"/>
      <c r="AD25" s="323" t="s">
        <v>774</v>
      </c>
      <c r="AE25" s="323" t="s">
        <v>774</v>
      </c>
    </row>
    <row r="26" spans="1:31" ht="84">
      <c r="A26" s="319">
        <v>0</v>
      </c>
      <c r="B26" s="319">
        <v>0</v>
      </c>
      <c r="C26" s="319" t="s">
        <v>582</v>
      </c>
      <c r="D26" s="280">
        <v>16</v>
      </c>
      <c r="E26" s="320" t="s">
        <v>605</v>
      </c>
      <c r="F26" s="321">
        <v>43538</v>
      </c>
      <c r="G26" s="308"/>
      <c r="H26" s="308"/>
      <c r="I26" s="308"/>
      <c r="J26" s="308"/>
      <c r="K26" s="308"/>
      <c r="L26" s="308"/>
      <c r="M26" s="308"/>
      <c r="N26" s="308"/>
      <c r="O26" s="308"/>
      <c r="P26" s="308"/>
      <c r="Q26" s="308"/>
      <c r="R26" s="308"/>
      <c r="S26" s="308"/>
      <c r="T26" s="308"/>
      <c r="U26" s="308"/>
      <c r="V26" s="308"/>
      <c r="W26" s="308"/>
      <c r="X26" s="308"/>
      <c r="Y26" s="308"/>
      <c r="Z26" s="308"/>
      <c r="AA26" s="308"/>
      <c r="AB26" s="308"/>
      <c r="AC26" s="308"/>
      <c r="AD26" s="323" t="s">
        <v>774</v>
      </c>
      <c r="AE26" s="323" t="s">
        <v>774</v>
      </c>
    </row>
    <row r="27" spans="1:31" ht="60">
      <c r="A27" s="319">
        <v>0</v>
      </c>
      <c r="B27" s="319">
        <v>0</v>
      </c>
      <c r="C27" s="319" t="s">
        <v>582</v>
      </c>
      <c r="D27" s="280">
        <v>17</v>
      </c>
      <c r="E27" s="320" t="s">
        <v>606</v>
      </c>
      <c r="F27" s="321">
        <v>43538</v>
      </c>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23" t="s">
        <v>774</v>
      </c>
      <c r="AE27" s="323" t="s">
        <v>774</v>
      </c>
    </row>
    <row r="28" spans="1:31" ht="48">
      <c r="A28" s="319">
        <v>0</v>
      </c>
      <c r="B28" s="319"/>
      <c r="C28" s="319" t="s">
        <v>582</v>
      </c>
      <c r="D28" s="280">
        <v>18</v>
      </c>
      <c r="E28" s="320" t="s">
        <v>607</v>
      </c>
      <c r="F28" s="321">
        <v>43538</v>
      </c>
      <c r="G28" s="308"/>
      <c r="H28" s="308"/>
      <c r="I28" s="308"/>
      <c r="J28" s="308"/>
      <c r="K28" s="308"/>
      <c r="L28" s="308"/>
      <c r="M28" s="308"/>
      <c r="N28" s="308"/>
      <c r="O28" s="308"/>
      <c r="P28" s="308"/>
      <c r="Q28" s="308"/>
      <c r="R28" s="308"/>
      <c r="S28" s="308"/>
      <c r="T28" s="308"/>
      <c r="U28" s="308"/>
      <c r="V28" s="308"/>
      <c r="W28" s="308"/>
      <c r="X28" s="308"/>
      <c r="Y28" s="308"/>
      <c r="Z28" s="308"/>
      <c r="AA28" s="308"/>
      <c r="AB28" s="308"/>
      <c r="AC28" s="308"/>
      <c r="AD28" s="323" t="s">
        <v>774</v>
      </c>
      <c r="AE28" s="323" t="s">
        <v>774</v>
      </c>
    </row>
    <row r="29" spans="1:31" s="275" customFormat="1">
      <c r="A29" s="319">
        <v>1</v>
      </c>
      <c r="B29" s="319">
        <v>0</v>
      </c>
      <c r="C29" s="319"/>
      <c r="D29" s="280"/>
      <c r="E29" s="320" t="s">
        <v>684</v>
      </c>
      <c r="F29" s="321">
        <v>43538</v>
      </c>
      <c r="G29" s="308"/>
      <c r="H29" s="308"/>
      <c r="I29" s="308"/>
      <c r="J29" s="308"/>
      <c r="K29" s="308"/>
      <c r="L29" s="308"/>
      <c r="M29" s="308"/>
      <c r="N29" s="308"/>
      <c r="O29" s="308"/>
      <c r="P29" s="308"/>
      <c r="Q29" s="308"/>
      <c r="R29" s="308"/>
      <c r="S29" s="308"/>
      <c r="T29" s="308"/>
      <c r="U29" s="308"/>
      <c r="V29" s="308"/>
      <c r="W29" s="308"/>
      <c r="X29" s="308"/>
      <c r="Y29" s="308"/>
      <c r="Z29" s="308"/>
      <c r="AA29" s="308"/>
      <c r="AB29" s="308"/>
      <c r="AC29" s="308"/>
      <c r="AD29" s="323" t="s">
        <v>774</v>
      </c>
      <c r="AE29" s="323"/>
    </row>
    <row r="30" spans="1:31">
      <c r="A30" s="319">
        <v>1</v>
      </c>
      <c r="B30" s="319">
        <v>0</v>
      </c>
      <c r="C30" s="319">
        <v>1</v>
      </c>
      <c r="D30" s="280"/>
      <c r="E30" s="320" t="s">
        <v>616</v>
      </c>
      <c r="F30" s="321">
        <v>43538</v>
      </c>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23" t="s">
        <v>774</v>
      </c>
      <c r="AE30" s="323"/>
    </row>
    <row r="31" spans="1:31" ht="60">
      <c r="A31" s="319"/>
      <c r="B31" s="319">
        <v>0</v>
      </c>
      <c r="C31" s="319">
        <v>1</v>
      </c>
      <c r="D31" s="280">
        <v>1</v>
      </c>
      <c r="E31" s="320" t="s">
        <v>615</v>
      </c>
      <c r="F31" s="321">
        <v>43538</v>
      </c>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23" t="s">
        <v>774</v>
      </c>
      <c r="AE31" s="323" t="s">
        <v>774</v>
      </c>
    </row>
    <row r="32" spans="1:31" ht="36">
      <c r="A32" s="319">
        <v>1</v>
      </c>
      <c r="B32" s="319">
        <v>0</v>
      </c>
      <c r="C32" s="319">
        <v>1</v>
      </c>
      <c r="D32" s="280">
        <v>2</v>
      </c>
      <c r="E32" s="320" t="s">
        <v>617</v>
      </c>
      <c r="F32" s="321">
        <v>43538</v>
      </c>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23" t="s">
        <v>774</v>
      </c>
      <c r="AE32" s="323" t="s">
        <v>774</v>
      </c>
    </row>
    <row r="33" spans="1:31" ht="84">
      <c r="A33" s="319">
        <v>1</v>
      </c>
      <c r="B33" s="319">
        <v>0</v>
      </c>
      <c r="C33" s="319">
        <v>1</v>
      </c>
      <c r="D33" s="280">
        <v>3</v>
      </c>
      <c r="E33" s="320" t="s">
        <v>618</v>
      </c>
      <c r="F33" s="321">
        <v>43538</v>
      </c>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23" t="s">
        <v>774</v>
      </c>
      <c r="AE33" s="323" t="s">
        <v>774</v>
      </c>
    </row>
    <row r="34" spans="1:31">
      <c r="A34" s="319">
        <v>1</v>
      </c>
      <c r="B34" s="319">
        <v>0</v>
      </c>
      <c r="C34" s="319">
        <v>1</v>
      </c>
      <c r="D34" s="280">
        <v>4</v>
      </c>
      <c r="E34" s="320" t="s">
        <v>619</v>
      </c>
      <c r="F34" s="321">
        <v>43538</v>
      </c>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29"/>
      <c r="AE34" s="329"/>
    </row>
    <row r="35" spans="1:31" ht="48">
      <c r="A35" s="319">
        <v>1</v>
      </c>
      <c r="B35" s="319">
        <v>0</v>
      </c>
      <c r="C35" s="319">
        <v>1</v>
      </c>
      <c r="D35" s="280" t="s">
        <v>608</v>
      </c>
      <c r="E35" s="320" t="s">
        <v>620</v>
      </c>
      <c r="F35" s="321">
        <v>43538</v>
      </c>
      <c r="G35" s="308"/>
      <c r="H35" s="308"/>
      <c r="I35" s="308"/>
      <c r="J35" s="308"/>
      <c r="K35" s="308"/>
      <c r="L35" s="308"/>
      <c r="M35" s="308"/>
      <c r="N35" s="308"/>
      <c r="O35" s="308"/>
      <c r="P35" s="308"/>
      <c r="Q35" s="308"/>
      <c r="R35" s="308"/>
      <c r="S35" s="308"/>
      <c r="T35" s="308"/>
      <c r="U35" s="308"/>
      <c r="V35" s="308"/>
      <c r="W35" s="308"/>
      <c r="X35" s="308"/>
      <c r="Y35" s="308"/>
      <c r="Z35" s="308"/>
      <c r="AA35" s="308"/>
      <c r="AB35" s="308"/>
      <c r="AC35" s="308"/>
      <c r="AD35" s="323" t="s">
        <v>774</v>
      </c>
      <c r="AE35" s="323" t="s">
        <v>774</v>
      </c>
    </row>
    <row r="36" spans="1:31" ht="36">
      <c r="A36" s="319">
        <v>1</v>
      </c>
      <c r="B36" s="319">
        <v>0</v>
      </c>
      <c r="C36" s="319">
        <v>1</v>
      </c>
      <c r="D36" s="280" t="s">
        <v>609</v>
      </c>
      <c r="E36" s="320" t="s">
        <v>621</v>
      </c>
      <c r="F36" s="321">
        <v>43538</v>
      </c>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23" t="s">
        <v>774</v>
      </c>
      <c r="AE36" s="323" t="s">
        <v>775</v>
      </c>
    </row>
    <row r="37" spans="1:31">
      <c r="A37" s="319">
        <v>1</v>
      </c>
      <c r="B37" s="319">
        <v>0</v>
      </c>
      <c r="C37" s="319">
        <v>1</v>
      </c>
      <c r="D37" s="280">
        <v>5</v>
      </c>
      <c r="E37" s="320" t="s">
        <v>622</v>
      </c>
      <c r="F37" s="321">
        <v>43538</v>
      </c>
      <c r="G37" s="308"/>
      <c r="H37" s="308"/>
      <c r="I37" s="308"/>
      <c r="J37" s="308"/>
      <c r="K37" s="308"/>
      <c r="L37" s="308"/>
      <c r="M37" s="308"/>
      <c r="N37" s="308"/>
      <c r="O37" s="308"/>
      <c r="P37" s="308"/>
      <c r="Q37" s="308"/>
      <c r="R37" s="308"/>
      <c r="S37" s="308"/>
      <c r="T37" s="308"/>
      <c r="U37" s="308"/>
      <c r="V37" s="308"/>
      <c r="W37" s="308"/>
      <c r="X37" s="308"/>
      <c r="Y37" s="308"/>
      <c r="Z37" s="308"/>
      <c r="AA37" s="308"/>
      <c r="AB37" s="308"/>
      <c r="AC37" s="308"/>
      <c r="AD37" s="329"/>
      <c r="AE37" s="329"/>
    </row>
    <row r="38" spans="1:31" ht="24">
      <c r="A38" s="319">
        <v>1</v>
      </c>
      <c r="B38" s="319">
        <v>0</v>
      </c>
      <c r="C38" s="319">
        <v>1</v>
      </c>
      <c r="D38" s="280" t="s">
        <v>624</v>
      </c>
      <c r="E38" s="320" t="s">
        <v>623</v>
      </c>
      <c r="F38" s="321">
        <v>43538</v>
      </c>
      <c r="G38" s="308"/>
      <c r="H38" s="308"/>
      <c r="I38" s="308"/>
      <c r="J38" s="308"/>
      <c r="K38" s="308"/>
      <c r="L38" s="308"/>
      <c r="M38" s="308"/>
      <c r="N38" s="308"/>
      <c r="O38" s="308"/>
      <c r="P38" s="308"/>
      <c r="Q38" s="308"/>
      <c r="R38" s="308"/>
      <c r="S38" s="308"/>
      <c r="T38" s="308"/>
      <c r="U38" s="308"/>
      <c r="V38" s="308"/>
      <c r="W38" s="308"/>
      <c r="X38" s="308"/>
      <c r="Y38" s="308"/>
      <c r="Z38" s="308"/>
      <c r="AA38" s="308"/>
      <c r="AB38" s="308"/>
      <c r="AC38" s="308"/>
      <c r="AD38" s="330" t="s">
        <v>818</v>
      </c>
      <c r="AE38" s="323" t="s">
        <v>776</v>
      </c>
    </row>
    <row r="39" spans="1:31" ht="24">
      <c r="A39" s="319">
        <v>1</v>
      </c>
      <c r="B39" s="319">
        <v>0</v>
      </c>
      <c r="C39" s="319">
        <v>1</v>
      </c>
      <c r="D39" s="280" t="s">
        <v>625</v>
      </c>
      <c r="E39" s="320" t="s">
        <v>626</v>
      </c>
      <c r="F39" s="321">
        <v>43538</v>
      </c>
      <c r="G39" s="308"/>
      <c r="H39" s="308"/>
      <c r="I39" s="308"/>
      <c r="J39" s="308"/>
      <c r="K39" s="308"/>
      <c r="L39" s="308"/>
      <c r="M39" s="308"/>
      <c r="N39" s="308"/>
      <c r="O39" s="308"/>
      <c r="P39" s="308"/>
      <c r="Q39" s="308"/>
      <c r="R39" s="308"/>
      <c r="S39" s="308"/>
      <c r="T39" s="308"/>
      <c r="U39" s="308"/>
      <c r="V39" s="308"/>
      <c r="W39" s="308"/>
      <c r="X39" s="308"/>
      <c r="Y39" s="308"/>
      <c r="Z39" s="308"/>
      <c r="AA39" s="308"/>
      <c r="AB39" s="308"/>
      <c r="AC39" s="308"/>
      <c r="AD39" s="330" t="s">
        <v>818</v>
      </c>
      <c r="AE39" s="323" t="s">
        <v>777</v>
      </c>
    </row>
    <row r="40" spans="1:31" ht="36">
      <c r="A40" s="319">
        <v>1</v>
      </c>
      <c r="B40" s="319">
        <v>0</v>
      </c>
      <c r="C40" s="319">
        <v>1</v>
      </c>
      <c r="D40" s="280" t="s">
        <v>628</v>
      </c>
      <c r="E40" s="320" t="s">
        <v>627</v>
      </c>
      <c r="F40" s="321">
        <v>43538</v>
      </c>
      <c r="G40" s="308"/>
      <c r="H40" s="308"/>
      <c r="I40" s="308"/>
      <c r="J40" s="308"/>
      <c r="K40" s="308"/>
      <c r="L40" s="308"/>
      <c r="M40" s="308"/>
      <c r="N40" s="308"/>
      <c r="O40" s="308"/>
      <c r="P40" s="308"/>
      <c r="Q40" s="308"/>
      <c r="R40" s="308"/>
      <c r="S40" s="308"/>
      <c r="T40" s="308"/>
      <c r="U40" s="308"/>
      <c r="V40" s="308"/>
      <c r="W40" s="308"/>
      <c r="X40" s="308"/>
      <c r="Y40" s="308"/>
      <c r="Z40" s="308"/>
      <c r="AA40" s="308"/>
      <c r="AB40" s="308"/>
      <c r="AC40" s="308"/>
      <c r="AD40" s="330" t="s">
        <v>818</v>
      </c>
      <c r="AE40" s="323" t="s">
        <v>776</v>
      </c>
    </row>
    <row r="41" spans="1:31" ht="24">
      <c r="A41" s="319">
        <v>1</v>
      </c>
      <c r="B41" s="319">
        <v>0</v>
      </c>
      <c r="C41" s="319">
        <v>1</v>
      </c>
      <c r="D41" s="280" t="s">
        <v>629</v>
      </c>
      <c r="E41" s="320" t="s">
        <v>630</v>
      </c>
      <c r="F41" s="321">
        <v>43538</v>
      </c>
      <c r="G41" s="308"/>
      <c r="H41" s="308"/>
      <c r="I41" s="308"/>
      <c r="J41" s="308"/>
      <c r="K41" s="308"/>
      <c r="L41" s="308"/>
      <c r="M41" s="308"/>
      <c r="N41" s="308"/>
      <c r="O41" s="308"/>
      <c r="P41" s="308"/>
      <c r="Q41" s="308"/>
      <c r="R41" s="308"/>
      <c r="S41" s="308"/>
      <c r="T41" s="308"/>
      <c r="U41" s="308"/>
      <c r="V41" s="308"/>
      <c r="W41" s="308"/>
      <c r="X41" s="308"/>
      <c r="Y41" s="308"/>
      <c r="Z41" s="308"/>
      <c r="AA41" s="308"/>
      <c r="AB41" s="308"/>
      <c r="AC41" s="308"/>
      <c r="AD41" s="330" t="s">
        <v>818</v>
      </c>
      <c r="AE41" s="323" t="s">
        <v>778</v>
      </c>
    </row>
    <row r="42" spans="1:31" ht="36">
      <c r="A42" s="319">
        <v>1</v>
      </c>
      <c r="B42" s="319">
        <v>0</v>
      </c>
      <c r="C42" s="319">
        <v>1</v>
      </c>
      <c r="D42" s="280" t="s">
        <v>631</v>
      </c>
      <c r="E42" s="320" t="s">
        <v>632</v>
      </c>
      <c r="F42" s="321">
        <v>43538</v>
      </c>
      <c r="G42" s="308"/>
      <c r="H42" s="308"/>
      <c r="I42" s="308"/>
      <c r="J42" s="308"/>
      <c r="K42" s="308"/>
      <c r="L42" s="308"/>
      <c r="M42" s="308"/>
      <c r="N42" s="308"/>
      <c r="O42" s="308"/>
      <c r="P42" s="308"/>
      <c r="Q42" s="308"/>
      <c r="R42" s="308"/>
      <c r="S42" s="308"/>
      <c r="T42" s="308"/>
      <c r="U42" s="308"/>
      <c r="V42" s="308"/>
      <c r="W42" s="308"/>
      <c r="X42" s="308"/>
      <c r="Y42" s="308"/>
      <c r="Z42" s="308"/>
      <c r="AA42" s="308"/>
      <c r="AB42" s="308"/>
      <c r="AC42" s="308"/>
      <c r="AD42" s="330" t="s">
        <v>818</v>
      </c>
      <c r="AE42" s="323" t="s">
        <v>779</v>
      </c>
    </row>
    <row r="43" spans="1:31" ht="24">
      <c r="A43" s="319">
        <v>1</v>
      </c>
      <c r="B43" s="319">
        <v>0</v>
      </c>
      <c r="C43" s="319">
        <v>1</v>
      </c>
      <c r="D43" s="280" t="s">
        <v>634</v>
      </c>
      <c r="E43" s="320" t="s">
        <v>633</v>
      </c>
      <c r="F43" s="321">
        <v>43538</v>
      </c>
      <c r="G43" s="308"/>
      <c r="H43" s="308"/>
      <c r="I43" s="308"/>
      <c r="J43" s="308"/>
      <c r="K43" s="308"/>
      <c r="L43" s="308"/>
      <c r="M43" s="308"/>
      <c r="N43" s="308"/>
      <c r="O43" s="308"/>
      <c r="P43" s="308"/>
      <c r="Q43" s="308"/>
      <c r="R43" s="308"/>
      <c r="S43" s="308"/>
      <c r="T43" s="308"/>
      <c r="U43" s="308"/>
      <c r="V43" s="308"/>
      <c r="W43" s="308"/>
      <c r="X43" s="308"/>
      <c r="Y43" s="308"/>
      <c r="Z43" s="308"/>
      <c r="AA43" s="308"/>
      <c r="AB43" s="308"/>
      <c r="AC43" s="308"/>
      <c r="AD43" s="330" t="s">
        <v>818</v>
      </c>
      <c r="AE43" s="323" t="s">
        <v>780</v>
      </c>
    </row>
    <row r="44" spans="1:31" ht="36">
      <c r="A44" s="319">
        <v>1</v>
      </c>
      <c r="B44" s="319">
        <v>0</v>
      </c>
      <c r="C44" s="319">
        <v>1</v>
      </c>
      <c r="D44" s="280">
        <v>6</v>
      </c>
      <c r="E44" s="320" t="s">
        <v>635</v>
      </c>
      <c r="F44" s="321">
        <v>43538</v>
      </c>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23" t="s">
        <v>781</v>
      </c>
      <c r="AE44" s="323" t="s">
        <v>781</v>
      </c>
    </row>
    <row r="45" spans="1:31" ht="24">
      <c r="A45" s="319">
        <v>1</v>
      </c>
      <c r="B45" s="319">
        <v>0</v>
      </c>
      <c r="C45" s="319">
        <v>1</v>
      </c>
      <c r="D45" s="280" t="s">
        <v>636</v>
      </c>
      <c r="E45" s="320" t="s">
        <v>637</v>
      </c>
      <c r="F45" s="321">
        <v>43538</v>
      </c>
      <c r="G45" s="308"/>
      <c r="H45" s="308"/>
      <c r="I45" s="308"/>
      <c r="J45" s="308"/>
      <c r="K45" s="308"/>
      <c r="L45" s="308"/>
      <c r="M45" s="308"/>
      <c r="N45" s="308"/>
      <c r="O45" s="308"/>
      <c r="P45" s="308"/>
      <c r="Q45" s="308"/>
      <c r="R45" s="308"/>
      <c r="S45" s="308"/>
      <c r="T45" s="308"/>
      <c r="U45" s="308"/>
      <c r="V45" s="308"/>
      <c r="W45" s="308"/>
      <c r="X45" s="308"/>
      <c r="Y45" s="308"/>
      <c r="Z45" s="308"/>
      <c r="AA45" s="308"/>
      <c r="AB45" s="308"/>
      <c r="AC45" s="308"/>
      <c r="AD45" s="323" t="s">
        <v>781</v>
      </c>
      <c r="AE45" s="323" t="s">
        <v>781</v>
      </c>
    </row>
    <row r="46" spans="1:31" ht="60">
      <c r="A46" s="319">
        <v>1</v>
      </c>
      <c r="B46" s="319">
        <v>0</v>
      </c>
      <c r="C46" s="319">
        <v>1</v>
      </c>
      <c r="D46" s="280" t="s">
        <v>639</v>
      </c>
      <c r="E46" s="320" t="s">
        <v>638</v>
      </c>
      <c r="F46" s="321">
        <v>43538</v>
      </c>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23" t="s">
        <v>781</v>
      </c>
      <c r="AE46" s="323" t="s">
        <v>781</v>
      </c>
    </row>
    <row r="47" spans="1:31" ht="36">
      <c r="A47" s="319">
        <v>1</v>
      </c>
      <c r="B47" s="319">
        <v>0</v>
      </c>
      <c r="C47" s="319">
        <v>1</v>
      </c>
      <c r="D47" s="280" t="s">
        <v>640</v>
      </c>
      <c r="E47" s="320" t="s">
        <v>641</v>
      </c>
      <c r="F47" s="321">
        <v>43538</v>
      </c>
      <c r="G47" s="308"/>
      <c r="H47" s="308"/>
      <c r="I47" s="308"/>
      <c r="J47" s="308"/>
      <c r="K47" s="308"/>
      <c r="L47" s="308"/>
      <c r="M47" s="308"/>
      <c r="N47" s="308"/>
      <c r="O47" s="308"/>
      <c r="P47" s="308"/>
      <c r="Q47" s="308"/>
      <c r="R47" s="308"/>
      <c r="S47" s="308"/>
      <c r="T47" s="308"/>
      <c r="U47" s="308"/>
      <c r="V47" s="308"/>
      <c r="W47" s="308"/>
      <c r="X47" s="308"/>
      <c r="Y47" s="308"/>
      <c r="Z47" s="308"/>
      <c r="AA47" s="308"/>
      <c r="AB47" s="308"/>
      <c r="AC47" s="308"/>
      <c r="AD47" s="323" t="s">
        <v>781</v>
      </c>
      <c r="AE47" s="323" t="s">
        <v>781</v>
      </c>
    </row>
    <row r="48" spans="1:31" ht="24">
      <c r="A48" s="319">
        <v>1</v>
      </c>
      <c r="B48" s="319">
        <v>0</v>
      </c>
      <c r="C48" s="319">
        <v>1</v>
      </c>
      <c r="D48" s="280" t="s">
        <v>642</v>
      </c>
      <c r="E48" s="320" t="s">
        <v>643</v>
      </c>
      <c r="F48" s="321">
        <v>43538</v>
      </c>
      <c r="G48" s="308"/>
      <c r="H48" s="308"/>
      <c r="I48" s="308"/>
      <c r="J48" s="308"/>
      <c r="K48" s="308"/>
      <c r="L48" s="308"/>
      <c r="M48" s="308"/>
      <c r="N48" s="308"/>
      <c r="O48" s="308"/>
      <c r="P48" s="308"/>
      <c r="Q48" s="308"/>
      <c r="R48" s="308"/>
      <c r="S48" s="308"/>
      <c r="T48" s="308"/>
      <c r="U48" s="308"/>
      <c r="V48" s="308"/>
      <c r="W48" s="308"/>
      <c r="X48" s="308"/>
      <c r="Y48" s="308"/>
      <c r="Z48" s="308"/>
      <c r="AA48" s="308"/>
      <c r="AB48" s="308"/>
      <c r="AC48" s="308"/>
      <c r="AD48" s="323" t="s">
        <v>781</v>
      </c>
      <c r="AE48" s="323" t="s">
        <v>781</v>
      </c>
    </row>
    <row r="49" spans="1:31" ht="60">
      <c r="A49" s="319">
        <v>1</v>
      </c>
      <c r="B49" s="319">
        <v>0</v>
      </c>
      <c r="C49" s="319">
        <v>1</v>
      </c>
      <c r="D49" s="280" t="s">
        <v>644</v>
      </c>
      <c r="E49" s="320" t="s">
        <v>645</v>
      </c>
      <c r="F49" s="321">
        <v>43538</v>
      </c>
      <c r="G49" s="308"/>
      <c r="H49" s="308"/>
      <c r="I49" s="308"/>
      <c r="J49" s="308"/>
      <c r="K49" s="308"/>
      <c r="L49" s="308"/>
      <c r="M49" s="308"/>
      <c r="N49" s="308"/>
      <c r="O49" s="308"/>
      <c r="P49" s="308"/>
      <c r="Q49" s="308"/>
      <c r="R49" s="308"/>
      <c r="S49" s="308"/>
      <c r="T49" s="308"/>
      <c r="U49" s="308"/>
      <c r="V49" s="308"/>
      <c r="W49" s="308"/>
      <c r="X49" s="308"/>
      <c r="Y49" s="308"/>
      <c r="Z49" s="308"/>
      <c r="AA49" s="308"/>
      <c r="AB49" s="308"/>
      <c r="AC49" s="308"/>
      <c r="AD49" s="323" t="s">
        <v>781</v>
      </c>
      <c r="AE49" s="323" t="s">
        <v>781</v>
      </c>
    </row>
    <row r="50" spans="1:31" ht="24">
      <c r="A50" s="319">
        <v>1</v>
      </c>
      <c r="B50" s="319">
        <v>0</v>
      </c>
      <c r="C50" s="319">
        <v>1</v>
      </c>
      <c r="D50" s="280">
        <v>7</v>
      </c>
      <c r="E50" s="320" t="s">
        <v>646</v>
      </c>
      <c r="F50" s="321">
        <v>43538</v>
      </c>
      <c r="G50" s="308"/>
      <c r="H50" s="308"/>
      <c r="I50" s="308"/>
      <c r="J50" s="308"/>
      <c r="K50" s="308"/>
      <c r="L50" s="308"/>
      <c r="M50" s="308"/>
      <c r="N50" s="308"/>
      <c r="O50" s="308"/>
      <c r="P50" s="308"/>
      <c r="Q50" s="308"/>
      <c r="R50" s="308"/>
      <c r="S50" s="308"/>
      <c r="T50" s="308"/>
      <c r="U50" s="308"/>
      <c r="V50" s="308"/>
      <c r="W50" s="308"/>
      <c r="X50" s="308"/>
      <c r="Y50" s="308"/>
      <c r="Z50" s="308"/>
      <c r="AA50" s="308"/>
      <c r="AB50" s="308"/>
      <c r="AC50" s="308"/>
      <c r="AD50" s="424" t="s">
        <v>781</v>
      </c>
      <c r="AE50" s="424" t="s">
        <v>781</v>
      </c>
    </row>
    <row r="51" spans="1:31" ht="24">
      <c r="A51" s="319">
        <v>1</v>
      </c>
      <c r="B51" s="319">
        <v>0</v>
      </c>
      <c r="C51" s="319">
        <v>1</v>
      </c>
      <c r="D51" s="280"/>
      <c r="E51" s="320" t="s">
        <v>647</v>
      </c>
      <c r="F51" s="321">
        <v>43538</v>
      </c>
      <c r="G51" s="308"/>
      <c r="H51" s="308"/>
      <c r="I51" s="308"/>
      <c r="J51" s="308"/>
      <c r="K51" s="308"/>
      <c r="L51" s="308"/>
      <c r="M51" s="308"/>
      <c r="N51" s="308"/>
      <c r="O51" s="308"/>
      <c r="P51" s="308"/>
      <c r="Q51" s="308"/>
      <c r="R51" s="308"/>
      <c r="S51" s="308"/>
      <c r="T51" s="308"/>
      <c r="U51" s="308"/>
      <c r="V51" s="308"/>
      <c r="W51" s="308"/>
      <c r="X51" s="308"/>
      <c r="Y51" s="308"/>
      <c r="Z51" s="308"/>
      <c r="AA51" s="308"/>
      <c r="AB51" s="308"/>
      <c r="AC51" s="308"/>
      <c r="AD51" s="424"/>
      <c r="AE51" s="424"/>
    </row>
    <row r="52" spans="1:31" ht="24">
      <c r="A52" s="319">
        <v>1</v>
      </c>
      <c r="B52" s="319">
        <v>0</v>
      </c>
      <c r="C52" s="319">
        <v>1</v>
      </c>
      <c r="D52" s="280"/>
      <c r="E52" s="320" t="s">
        <v>648</v>
      </c>
      <c r="F52" s="321">
        <v>43538</v>
      </c>
      <c r="G52" s="308"/>
      <c r="H52" s="308"/>
      <c r="I52" s="308"/>
      <c r="J52" s="308"/>
      <c r="K52" s="308"/>
      <c r="L52" s="308"/>
      <c r="M52" s="308"/>
      <c r="N52" s="308"/>
      <c r="O52" s="308"/>
      <c r="P52" s="308"/>
      <c r="Q52" s="308"/>
      <c r="R52" s="308"/>
      <c r="S52" s="308"/>
      <c r="T52" s="308"/>
      <c r="U52" s="308"/>
      <c r="V52" s="308"/>
      <c r="W52" s="308"/>
      <c r="X52" s="308"/>
      <c r="Y52" s="308"/>
      <c r="Z52" s="308"/>
      <c r="AA52" s="308"/>
      <c r="AB52" s="308"/>
      <c r="AC52" s="308"/>
      <c r="AD52" s="424"/>
      <c r="AE52" s="424"/>
    </row>
    <row r="53" spans="1:31" ht="24">
      <c r="A53" s="319">
        <v>1</v>
      </c>
      <c r="B53" s="319">
        <v>0</v>
      </c>
      <c r="C53" s="319">
        <v>1</v>
      </c>
      <c r="D53" s="280"/>
      <c r="E53" s="320" t="s">
        <v>649</v>
      </c>
      <c r="F53" s="321">
        <v>43538</v>
      </c>
      <c r="G53" s="308"/>
      <c r="H53" s="308"/>
      <c r="I53" s="308"/>
      <c r="J53" s="308"/>
      <c r="K53" s="308"/>
      <c r="L53" s="308"/>
      <c r="M53" s="308"/>
      <c r="N53" s="308"/>
      <c r="O53" s="308"/>
      <c r="P53" s="308"/>
      <c r="Q53" s="308"/>
      <c r="R53" s="308"/>
      <c r="S53" s="308"/>
      <c r="T53" s="308"/>
      <c r="U53" s="308"/>
      <c r="V53" s="308"/>
      <c r="W53" s="308"/>
      <c r="X53" s="308"/>
      <c r="Y53" s="308"/>
      <c r="Z53" s="308"/>
      <c r="AA53" s="308"/>
      <c r="AB53" s="308"/>
      <c r="AC53" s="308"/>
      <c r="AD53" s="424"/>
      <c r="AE53" s="424"/>
    </row>
    <row r="54" spans="1:31" ht="24">
      <c r="A54" s="319">
        <v>1</v>
      </c>
      <c r="B54" s="319">
        <v>0</v>
      </c>
      <c r="C54" s="319">
        <v>1</v>
      </c>
      <c r="D54" s="280"/>
      <c r="E54" s="320" t="s">
        <v>650</v>
      </c>
      <c r="F54" s="321">
        <v>43538</v>
      </c>
      <c r="G54" s="308"/>
      <c r="H54" s="308"/>
      <c r="I54" s="308"/>
      <c r="J54" s="308"/>
      <c r="K54" s="308"/>
      <c r="L54" s="308"/>
      <c r="M54" s="308"/>
      <c r="N54" s="308"/>
      <c r="O54" s="308"/>
      <c r="P54" s="308"/>
      <c r="Q54" s="308"/>
      <c r="R54" s="308"/>
      <c r="S54" s="308"/>
      <c r="T54" s="308"/>
      <c r="U54" s="308"/>
      <c r="V54" s="308"/>
      <c r="W54" s="308"/>
      <c r="X54" s="308"/>
      <c r="Y54" s="308"/>
      <c r="Z54" s="308"/>
      <c r="AA54" s="308"/>
      <c r="AB54" s="308"/>
      <c r="AC54" s="308"/>
      <c r="AD54" s="424"/>
      <c r="AE54" s="424"/>
    </row>
    <row r="55" spans="1:31">
      <c r="A55" s="319">
        <v>1</v>
      </c>
      <c r="B55" s="319">
        <v>0</v>
      </c>
      <c r="C55" s="319">
        <v>1</v>
      </c>
      <c r="D55" s="280"/>
      <c r="E55" s="320" t="s">
        <v>651</v>
      </c>
      <c r="F55" s="321">
        <v>43538</v>
      </c>
      <c r="G55" s="308"/>
      <c r="H55" s="308"/>
      <c r="I55" s="308"/>
      <c r="J55" s="308"/>
      <c r="K55" s="308"/>
      <c r="L55" s="308"/>
      <c r="M55" s="308"/>
      <c r="N55" s="308"/>
      <c r="O55" s="308"/>
      <c r="P55" s="308"/>
      <c r="Q55" s="308"/>
      <c r="R55" s="308"/>
      <c r="S55" s="308"/>
      <c r="T55" s="308"/>
      <c r="U55" s="308"/>
      <c r="V55" s="308"/>
      <c r="W55" s="308"/>
      <c r="X55" s="308"/>
      <c r="Y55" s="308"/>
      <c r="Z55" s="308"/>
      <c r="AA55" s="308"/>
      <c r="AB55" s="308"/>
      <c r="AC55" s="308"/>
      <c r="AD55" s="424"/>
      <c r="AE55" s="424"/>
    </row>
    <row r="56" spans="1:31">
      <c r="A56" s="319">
        <v>1</v>
      </c>
      <c r="B56" s="319">
        <v>0</v>
      </c>
      <c r="C56" s="319">
        <v>2</v>
      </c>
      <c r="D56" s="280"/>
      <c r="E56" s="320" t="s">
        <v>652</v>
      </c>
      <c r="F56" s="321">
        <v>43538</v>
      </c>
      <c r="G56" s="308"/>
      <c r="H56" s="308"/>
      <c r="I56" s="308"/>
      <c r="J56" s="308"/>
      <c r="K56" s="308"/>
      <c r="L56" s="308"/>
      <c r="M56" s="308"/>
      <c r="N56" s="308"/>
      <c r="O56" s="308"/>
      <c r="P56" s="308"/>
      <c r="Q56" s="308"/>
      <c r="R56" s="308"/>
      <c r="S56" s="308"/>
      <c r="T56" s="308"/>
      <c r="U56" s="308"/>
      <c r="V56" s="308"/>
      <c r="W56" s="308"/>
      <c r="X56" s="308"/>
      <c r="Y56" s="308"/>
      <c r="Z56" s="308"/>
      <c r="AA56" s="308"/>
      <c r="AB56" s="308"/>
      <c r="AC56" s="308"/>
      <c r="AD56" s="424"/>
      <c r="AE56" s="424"/>
    </row>
    <row r="57" spans="1:31" ht="151.5" customHeight="1">
      <c r="A57" s="319">
        <v>1</v>
      </c>
      <c r="B57" s="319">
        <v>0</v>
      </c>
      <c r="C57" s="319">
        <v>2</v>
      </c>
      <c r="D57" s="280">
        <v>1</v>
      </c>
      <c r="E57" s="320" t="s">
        <v>653</v>
      </c>
      <c r="F57" s="321">
        <v>43538</v>
      </c>
      <c r="G57" s="308"/>
      <c r="H57" s="308"/>
      <c r="I57" s="308"/>
      <c r="J57" s="308"/>
      <c r="K57" s="308"/>
      <c r="L57" s="308"/>
      <c r="M57" s="308"/>
      <c r="N57" s="308"/>
      <c r="O57" s="308"/>
      <c r="P57" s="308"/>
      <c r="Q57" s="308"/>
      <c r="R57" s="308"/>
      <c r="S57" s="308"/>
      <c r="T57" s="308"/>
      <c r="U57" s="308"/>
      <c r="V57" s="308"/>
      <c r="W57" s="308"/>
      <c r="X57" s="308"/>
      <c r="Y57" s="308"/>
      <c r="Z57" s="308"/>
      <c r="AA57" s="308"/>
      <c r="AB57" s="308"/>
      <c r="AC57" s="308"/>
      <c r="AD57" s="323" t="s">
        <v>782</v>
      </c>
      <c r="AE57" s="323" t="s">
        <v>782</v>
      </c>
    </row>
    <row r="58" spans="1:31" ht="60">
      <c r="A58" s="319">
        <v>1</v>
      </c>
      <c r="B58" s="319">
        <v>0</v>
      </c>
      <c r="C58" s="319">
        <v>2</v>
      </c>
      <c r="D58" s="280">
        <v>2</v>
      </c>
      <c r="E58" s="320" t="s">
        <v>655</v>
      </c>
      <c r="F58" s="321">
        <v>43538</v>
      </c>
      <c r="G58" s="308"/>
      <c r="H58" s="308"/>
      <c r="I58" s="308"/>
      <c r="J58" s="308"/>
      <c r="K58" s="308"/>
      <c r="L58" s="308"/>
      <c r="M58" s="308"/>
      <c r="N58" s="308"/>
      <c r="O58" s="308"/>
      <c r="P58" s="308"/>
      <c r="Q58" s="308"/>
      <c r="R58" s="308"/>
      <c r="S58" s="308"/>
      <c r="T58" s="308"/>
      <c r="U58" s="308"/>
      <c r="V58" s="308"/>
      <c r="W58" s="308"/>
      <c r="X58" s="308"/>
      <c r="Y58" s="308"/>
      <c r="Z58" s="308"/>
      <c r="AA58" s="308"/>
      <c r="AB58" s="308"/>
      <c r="AC58" s="308"/>
      <c r="AD58" s="323" t="s">
        <v>782</v>
      </c>
      <c r="AE58" s="323" t="s">
        <v>782</v>
      </c>
    </row>
    <row r="59" spans="1:31" ht="30" customHeight="1">
      <c r="A59" s="319">
        <v>1</v>
      </c>
      <c r="B59" s="319">
        <v>0</v>
      </c>
      <c r="C59" s="319">
        <v>2</v>
      </c>
      <c r="D59" s="280">
        <v>3</v>
      </c>
      <c r="E59" s="320" t="s">
        <v>654</v>
      </c>
      <c r="F59" s="321">
        <v>43538</v>
      </c>
      <c r="G59" s="308"/>
      <c r="H59" s="308"/>
      <c r="I59" s="308"/>
      <c r="J59" s="308"/>
      <c r="K59" s="308"/>
      <c r="L59" s="308"/>
      <c r="M59" s="308"/>
      <c r="N59" s="308"/>
      <c r="O59" s="308"/>
      <c r="P59" s="308"/>
      <c r="Q59" s="308"/>
      <c r="R59" s="308"/>
      <c r="S59" s="308"/>
      <c r="T59" s="308"/>
      <c r="U59" s="308"/>
      <c r="V59" s="308"/>
      <c r="W59" s="308"/>
      <c r="X59" s="308"/>
      <c r="Y59" s="308"/>
      <c r="Z59" s="308"/>
      <c r="AA59" s="308"/>
      <c r="AB59" s="308"/>
      <c r="AC59" s="308"/>
      <c r="AD59" s="323" t="s">
        <v>782</v>
      </c>
      <c r="AE59" s="323" t="s">
        <v>782</v>
      </c>
    </row>
    <row r="60" spans="1:31" ht="33.75" customHeight="1">
      <c r="A60" s="319">
        <v>1</v>
      </c>
      <c r="B60" s="319">
        <v>0</v>
      </c>
      <c r="C60" s="319">
        <v>2</v>
      </c>
      <c r="D60" s="280" t="s">
        <v>656</v>
      </c>
      <c r="E60" s="320" t="s">
        <v>657</v>
      </c>
      <c r="F60" s="321">
        <v>43538</v>
      </c>
      <c r="G60" s="308"/>
      <c r="H60" s="308"/>
      <c r="I60" s="308"/>
      <c r="J60" s="308"/>
      <c r="K60" s="308"/>
      <c r="L60" s="308"/>
      <c r="M60" s="308"/>
      <c r="N60" s="308"/>
      <c r="O60" s="308"/>
      <c r="P60" s="308"/>
      <c r="Q60" s="308"/>
      <c r="R60" s="308"/>
      <c r="S60" s="308"/>
      <c r="T60" s="308"/>
      <c r="U60" s="308"/>
      <c r="V60" s="308"/>
      <c r="W60" s="308"/>
      <c r="X60" s="308"/>
      <c r="Y60" s="308"/>
      <c r="Z60" s="308"/>
      <c r="AA60" s="308"/>
      <c r="AB60" s="308"/>
      <c r="AC60" s="308"/>
      <c r="AD60" s="323" t="s">
        <v>782</v>
      </c>
      <c r="AE60" s="323" t="s">
        <v>782</v>
      </c>
    </row>
    <row r="61" spans="1:31" ht="35.25" customHeight="1">
      <c r="A61" s="319">
        <v>1</v>
      </c>
      <c r="B61" s="319">
        <v>0</v>
      </c>
      <c r="C61" s="319">
        <v>2</v>
      </c>
      <c r="D61" s="280" t="s">
        <v>659</v>
      </c>
      <c r="E61" s="320" t="s">
        <v>658</v>
      </c>
      <c r="F61" s="321">
        <v>43538</v>
      </c>
      <c r="G61" s="308"/>
      <c r="H61" s="308"/>
      <c r="I61" s="308"/>
      <c r="J61" s="308"/>
      <c r="K61" s="308"/>
      <c r="L61" s="308"/>
      <c r="M61" s="308"/>
      <c r="N61" s="308"/>
      <c r="O61" s="308"/>
      <c r="P61" s="308"/>
      <c r="Q61" s="308"/>
      <c r="R61" s="308"/>
      <c r="S61" s="308"/>
      <c r="T61" s="308"/>
      <c r="U61" s="308"/>
      <c r="V61" s="308"/>
      <c r="W61" s="308"/>
      <c r="X61" s="308"/>
      <c r="Y61" s="308"/>
      <c r="Z61" s="308"/>
      <c r="AA61" s="308"/>
      <c r="AB61" s="308"/>
      <c r="AC61" s="308"/>
      <c r="AD61" s="323" t="s">
        <v>782</v>
      </c>
      <c r="AE61" s="323" t="s">
        <v>782</v>
      </c>
    </row>
    <row r="62" spans="1:31" ht="31.5" customHeight="1">
      <c r="A62" s="319">
        <v>1</v>
      </c>
      <c r="B62" s="319">
        <v>0</v>
      </c>
      <c r="C62" s="319">
        <v>2</v>
      </c>
      <c r="D62" s="280" t="s">
        <v>662</v>
      </c>
      <c r="E62" s="320" t="s">
        <v>660</v>
      </c>
      <c r="F62" s="321">
        <v>43538</v>
      </c>
      <c r="G62" s="308"/>
      <c r="H62" s="308"/>
      <c r="I62" s="308"/>
      <c r="J62" s="308"/>
      <c r="K62" s="308"/>
      <c r="L62" s="308"/>
      <c r="M62" s="308"/>
      <c r="N62" s="308"/>
      <c r="O62" s="308"/>
      <c r="P62" s="308"/>
      <c r="Q62" s="308"/>
      <c r="R62" s="308"/>
      <c r="S62" s="308"/>
      <c r="T62" s="308"/>
      <c r="U62" s="308"/>
      <c r="V62" s="308"/>
      <c r="W62" s="308"/>
      <c r="X62" s="308"/>
      <c r="Y62" s="308"/>
      <c r="Z62" s="308"/>
      <c r="AA62" s="308"/>
      <c r="AB62" s="308"/>
      <c r="AC62" s="308"/>
      <c r="AD62" s="323" t="s">
        <v>782</v>
      </c>
      <c r="AE62" s="323" t="s">
        <v>782</v>
      </c>
    </row>
    <row r="63" spans="1:31" ht="111" customHeight="1">
      <c r="A63" s="319">
        <v>1</v>
      </c>
      <c r="B63" s="319">
        <v>0</v>
      </c>
      <c r="C63" s="319">
        <v>2</v>
      </c>
      <c r="D63" s="280">
        <v>4</v>
      </c>
      <c r="E63" s="320" t="s">
        <v>661</v>
      </c>
      <c r="F63" s="321">
        <v>43538</v>
      </c>
      <c r="G63" s="308"/>
      <c r="H63" s="308"/>
      <c r="I63" s="308"/>
      <c r="J63" s="308"/>
      <c r="K63" s="308"/>
      <c r="L63" s="308"/>
      <c r="M63" s="308"/>
      <c r="N63" s="308"/>
      <c r="O63" s="308"/>
      <c r="P63" s="308"/>
      <c r="Q63" s="308"/>
      <c r="R63" s="308"/>
      <c r="S63" s="308"/>
      <c r="T63" s="308"/>
      <c r="U63" s="308"/>
      <c r="V63" s="308"/>
      <c r="W63" s="308"/>
      <c r="X63" s="308"/>
      <c r="Y63" s="308"/>
      <c r="Z63" s="308"/>
      <c r="AA63" s="308"/>
      <c r="AB63" s="308"/>
      <c r="AC63" s="308"/>
      <c r="AD63" s="335" t="s">
        <v>859</v>
      </c>
      <c r="AE63" s="323" t="s">
        <v>782</v>
      </c>
    </row>
    <row r="64" spans="1:31" ht="40.5" customHeight="1">
      <c r="A64" s="319">
        <v>1</v>
      </c>
      <c r="B64" s="319">
        <v>0</v>
      </c>
      <c r="C64" s="319">
        <v>2</v>
      </c>
      <c r="D64" s="280">
        <v>5</v>
      </c>
      <c r="E64" s="320" t="s">
        <v>663</v>
      </c>
      <c r="F64" s="321">
        <v>43538</v>
      </c>
      <c r="G64" s="308"/>
      <c r="H64" s="308"/>
      <c r="I64" s="308"/>
      <c r="J64" s="308"/>
      <c r="K64" s="308"/>
      <c r="L64" s="308"/>
      <c r="M64" s="308"/>
      <c r="N64" s="308"/>
      <c r="O64" s="308"/>
      <c r="P64" s="308"/>
      <c r="Q64" s="308"/>
      <c r="R64" s="308"/>
      <c r="S64" s="308"/>
      <c r="T64" s="308"/>
      <c r="U64" s="308"/>
      <c r="V64" s="308"/>
      <c r="W64" s="308"/>
      <c r="X64" s="308"/>
      <c r="Y64" s="308"/>
      <c r="Z64" s="308"/>
      <c r="AA64" s="308"/>
      <c r="AB64" s="308"/>
      <c r="AC64" s="308"/>
      <c r="AD64" s="323" t="s">
        <v>782</v>
      </c>
      <c r="AE64" s="323" t="s">
        <v>782</v>
      </c>
    </row>
    <row r="65" spans="1:31">
      <c r="A65" s="319">
        <v>1</v>
      </c>
      <c r="B65" s="319">
        <v>0</v>
      </c>
      <c r="C65" s="319">
        <v>3</v>
      </c>
      <c r="D65" s="280"/>
      <c r="E65" s="320" t="s">
        <v>664</v>
      </c>
      <c r="F65" s="321">
        <v>43538</v>
      </c>
      <c r="G65" s="308"/>
      <c r="H65" s="308"/>
      <c r="I65" s="308"/>
      <c r="J65" s="308"/>
      <c r="K65" s="308"/>
      <c r="L65" s="308"/>
      <c r="M65" s="308"/>
      <c r="N65" s="308"/>
      <c r="O65" s="308"/>
      <c r="P65" s="308"/>
      <c r="Q65" s="308"/>
      <c r="R65" s="308"/>
      <c r="S65" s="308"/>
      <c r="T65" s="308"/>
      <c r="U65" s="308"/>
      <c r="V65" s="308"/>
      <c r="W65" s="308"/>
      <c r="X65" s="308"/>
      <c r="Y65" s="308"/>
      <c r="Z65" s="308"/>
      <c r="AA65" s="308"/>
      <c r="AB65" s="308"/>
      <c r="AC65" s="308"/>
      <c r="AD65" s="329"/>
      <c r="AE65" s="329"/>
    </row>
    <row r="66" spans="1:31" ht="63" customHeight="1">
      <c r="A66" s="319">
        <v>1</v>
      </c>
      <c r="B66" s="319">
        <v>0</v>
      </c>
      <c r="C66" s="319">
        <v>3</v>
      </c>
      <c r="D66" s="280">
        <v>1</v>
      </c>
      <c r="E66" s="320" t="s">
        <v>665</v>
      </c>
      <c r="F66" s="321">
        <v>43538</v>
      </c>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30" t="s">
        <v>819</v>
      </c>
      <c r="AE66" s="323" t="s">
        <v>783</v>
      </c>
    </row>
    <row r="67" spans="1:31" ht="147" customHeight="1">
      <c r="A67" s="319">
        <v>1</v>
      </c>
      <c r="B67" s="319">
        <v>0</v>
      </c>
      <c r="C67" s="319">
        <v>3</v>
      </c>
      <c r="D67" s="280">
        <v>2</v>
      </c>
      <c r="E67" s="320" t="s">
        <v>666</v>
      </c>
      <c r="F67" s="321">
        <v>43538</v>
      </c>
      <c r="G67" s="308"/>
      <c r="H67" s="308"/>
      <c r="I67" s="308"/>
      <c r="J67" s="308"/>
      <c r="K67" s="308"/>
      <c r="L67" s="308"/>
      <c r="M67" s="308"/>
      <c r="N67" s="308"/>
      <c r="O67" s="308"/>
      <c r="P67" s="308"/>
      <c r="Q67" s="308"/>
      <c r="R67" s="308"/>
      <c r="S67" s="308"/>
      <c r="T67" s="308"/>
      <c r="U67" s="308"/>
      <c r="V67" s="308"/>
      <c r="W67" s="308"/>
      <c r="X67" s="308"/>
      <c r="Y67" s="308"/>
      <c r="Z67" s="308"/>
      <c r="AA67" s="308"/>
      <c r="AB67" s="308"/>
      <c r="AC67" s="308"/>
      <c r="AD67" s="323" t="s">
        <v>811</v>
      </c>
      <c r="AE67" s="323" t="s">
        <v>784</v>
      </c>
    </row>
    <row r="68" spans="1:31" ht="95.25" customHeight="1">
      <c r="A68" s="319">
        <v>1</v>
      </c>
      <c r="B68" s="319">
        <v>0</v>
      </c>
      <c r="C68" s="319">
        <v>3</v>
      </c>
      <c r="D68" s="280">
        <v>3</v>
      </c>
      <c r="E68" s="320" t="s">
        <v>667</v>
      </c>
      <c r="F68" s="321">
        <v>43538</v>
      </c>
      <c r="G68" s="308"/>
      <c r="H68" s="308"/>
      <c r="I68" s="308"/>
      <c r="J68" s="308"/>
      <c r="K68" s="308"/>
      <c r="L68" s="308"/>
      <c r="M68" s="308"/>
      <c r="N68" s="308"/>
      <c r="O68" s="308"/>
      <c r="P68" s="308"/>
      <c r="Q68" s="308"/>
      <c r="R68" s="308"/>
      <c r="S68" s="308"/>
      <c r="T68" s="308"/>
      <c r="U68" s="308"/>
      <c r="V68" s="308"/>
      <c r="W68" s="308"/>
      <c r="X68" s="308"/>
      <c r="Y68" s="308"/>
      <c r="Z68" s="308"/>
      <c r="AA68" s="308"/>
      <c r="AB68" s="308"/>
      <c r="AC68" s="308"/>
      <c r="AD68" s="323" t="s">
        <v>811</v>
      </c>
      <c r="AE68" s="323" t="s">
        <v>785</v>
      </c>
    </row>
    <row r="69" spans="1:31" ht="60">
      <c r="A69" s="319">
        <v>1</v>
      </c>
      <c r="B69" s="319">
        <v>0</v>
      </c>
      <c r="C69" s="319">
        <v>3</v>
      </c>
      <c r="D69" s="280">
        <v>4</v>
      </c>
      <c r="E69" s="320" t="s">
        <v>668</v>
      </c>
      <c r="F69" s="321">
        <v>43538</v>
      </c>
      <c r="G69" s="308"/>
      <c r="H69" s="308"/>
      <c r="I69" s="308"/>
      <c r="J69" s="308"/>
      <c r="K69" s="308"/>
      <c r="L69" s="308"/>
      <c r="M69" s="308"/>
      <c r="N69" s="308"/>
      <c r="O69" s="308"/>
      <c r="P69" s="308"/>
      <c r="Q69" s="308"/>
      <c r="R69" s="308"/>
      <c r="S69" s="308"/>
      <c r="T69" s="308"/>
      <c r="U69" s="308"/>
      <c r="V69" s="308"/>
      <c r="W69" s="308"/>
      <c r="X69" s="308"/>
      <c r="Y69" s="308"/>
      <c r="Z69" s="308"/>
      <c r="AA69" s="308"/>
      <c r="AB69" s="308"/>
      <c r="AC69" s="308"/>
      <c r="AD69" s="323" t="s">
        <v>820</v>
      </c>
      <c r="AE69" s="323" t="s">
        <v>786</v>
      </c>
    </row>
    <row r="70" spans="1:31" ht="60">
      <c r="A70" s="319">
        <v>1</v>
      </c>
      <c r="B70" s="319">
        <v>0</v>
      </c>
      <c r="C70" s="319">
        <v>3</v>
      </c>
      <c r="D70" s="280">
        <v>5</v>
      </c>
      <c r="E70" s="320" t="s">
        <v>669</v>
      </c>
      <c r="F70" s="321">
        <v>43538</v>
      </c>
      <c r="G70" s="308"/>
      <c r="H70" s="308"/>
      <c r="I70" s="308"/>
      <c r="J70" s="308"/>
      <c r="K70" s="308"/>
      <c r="L70" s="308"/>
      <c r="M70" s="308"/>
      <c r="N70" s="308"/>
      <c r="O70" s="308"/>
      <c r="P70" s="308"/>
      <c r="Q70" s="308"/>
      <c r="R70" s="308"/>
      <c r="S70" s="308"/>
      <c r="T70" s="308"/>
      <c r="U70" s="308"/>
      <c r="V70" s="308"/>
      <c r="W70" s="308"/>
      <c r="X70" s="308"/>
      <c r="Y70" s="308"/>
      <c r="Z70" s="308"/>
      <c r="AA70" s="308"/>
      <c r="AB70" s="308"/>
      <c r="AC70" s="308"/>
      <c r="AD70" s="332" t="s">
        <v>815</v>
      </c>
      <c r="AE70" s="323" t="s">
        <v>787</v>
      </c>
    </row>
    <row r="71" spans="1:31" ht="48">
      <c r="A71" s="319">
        <v>1</v>
      </c>
      <c r="B71" s="319">
        <v>0</v>
      </c>
      <c r="C71" s="319">
        <v>3</v>
      </c>
      <c r="D71" s="280">
        <v>6</v>
      </c>
      <c r="E71" s="320" t="s">
        <v>670</v>
      </c>
      <c r="F71" s="321">
        <v>43538</v>
      </c>
      <c r="G71" s="308"/>
      <c r="H71" s="308"/>
      <c r="I71" s="308"/>
      <c r="J71" s="308"/>
      <c r="K71" s="308"/>
      <c r="L71" s="308"/>
      <c r="M71" s="308"/>
      <c r="N71" s="308"/>
      <c r="O71" s="308"/>
      <c r="P71" s="308"/>
      <c r="Q71" s="308"/>
      <c r="R71" s="308"/>
      <c r="S71" s="308"/>
      <c r="T71" s="308"/>
      <c r="U71" s="308"/>
      <c r="V71" s="308"/>
      <c r="W71" s="308"/>
      <c r="X71" s="308"/>
      <c r="Y71" s="308"/>
      <c r="Z71" s="308"/>
      <c r="AA71" s="308"/>
      <c r="AB71" s="308"/>
      <c r="AC71" s="308"/>
      <c r="AD71" s="323" t="s">
        <v>876</v>
      </c>
      <c r="AE71" s="323" t="s">
        <v>788</v>
      </c>
    </row>
    <row r="72" spans="1:31" ht="108">
      <c r="A72" s="319">
        <v>1</v>
      </c>
      <c r="B72" s="319">
        <v>0</v>
      </c>
      <c r="C72" s="319">
        <v>3</v>
      </c>
      <c r="D72" s="280">
        <v>7</v>
      </c>
      <c r="E72" s="320" t="s">
        <v>671</v>
      </c>
      <c r="F72" s="321">
        <v>43538</v>
      </c>
      <c r="G72" s="308"/>
      <c r="H72" s="308"/>
      <c r="I72" s="308"/>
      <c r="J72" s="308"/>
      <c r="K72" s="308"/>
      <c r="L72" s="308"/>
      <c r="M72" s="308"/>
      <c r="N72" s="308"/>
      <c r="O72" s="308"/>
      <c r="P72" s="308"/>
      <c r="Q72" s="308"/>
      <c r="R72" s="308"/>
      <c r="S72" s="308"/>
      <c r="T72" s="308"/>
      <c r="U72" s="308"/>
      <c r="V72" s="308"/>
      <c r="W72" s="308"/>
      <c r="X72" s="308"/>
      <c r="Y72" s="308"/>
      <c r="Z72" s="308"/>
      <c r="AA72" s="308"/>
      <c r="AB72" s="308"/>
      <c r="AC72" s="308"/>
      <c r="AD72" s="323" t="s">
        <v>807</v>
      </c>
      <c r="AE72" s="323" t="s">
        <v>789</v>
      </c>
    </row>
    <row r="73" spans="1:31" ht="60">
      <c r="A73" s="319">
        <v>1</v>
      </c>
      <c r="B73" s="319">
        <v>0</v>
      </c>
      <c r="C73" s="319">
        <v>3</v>
      </c>
      <c r="D73" s="280">
        <v>8</v>
      </c>
      <c r="E73" s="320" t="s">
        <v>672</v>
      </c>
      <c r="F73" s="321">
        <v>43538</v>
      </c>
      <c r="G73" s="308"/>
      <c r="H73" s="308"/>
      <c r="I73" s="308"/>
      <c r="J73" s="308"/>
      <c r="K73" s="308"/>
      <c r="L73" s="308"/>
      <c r="M73" s="308"/>
      <c r="N73" s="308"/>
      <c r="O73" s="308"/>
      <c r="P73" s="308"/>
      <c r="Q73" s="308"/>
      <c r="R73" s="308"/>
      <c r="S73" s="308"/>
      <c r="T73" s="308"/>
      <c r="U73" s="308"/>
      <c r="V73" s="308"/>
      <c r="W73" s="308"/>
      <c r="X73" s="308"/>
      <c r="Y73" s="308"/>
      <c r="Z73" s="308"/>
      <c r="AA73" s="308"/>
      <c r="AB73" s="308"/>
      <c r="AC73" s="308"/>
      <c r="AD73" s="323" t="s">
        <v>807</v>
      </c>
      <c r="AE73" s="323" t="s">
        <v>785</v>
      </c>
    </row>
    <row r="74" spans="1:31" ht="132">
      <c r="A74" s="319">
        <v>1</v>
      </c>
      <c r="B74" s="319">
        <v>0</v>
      </c>
      <c r="C74" s="319">
        <v>3</v>
      </c>
      <c r="D74" s="280">
        <v>9</v>
      </c>
      <c r="E74" s="320" t="s">
        <v>673</v>
      </c>
      <c r="F74" s="321">
        <v>43538</v>
      </c>
      <c r="G74" s="308"/>
      <c r="H74" s="308"/>
      <c r="I74" s="308"/>
      <c r="J74" s="308"/>
      <c r="K74" s="308"/>
      <c r="L74" s="308"/>
      <c r="M74" s="308"/>
      <c r="N74" s="308"/>
      <c r="O74" s="308"/>
      <c r="P74" s="308"/>
      <c r="Q74" s="308"/>
      <c r="R74" s="308"/>
      <c r="S74" s="308"/>
      <c r="T74" s="308"/>
      <c r="U74" s="308"/>
      <c r="V74" s="308"/>
      <c r="W74" s="308"/>
      <c r="X74" s="308"/>
      <c r="Y74" s="308"/>
      <c r="Z74" s="308"/>
      <c r="AA74" s="308"/>
      <c r="AB74" s="308"/>
      <c r="AC74" s="308"/>
      <c r="AD74" s="323" t="s">
        <v>877</v>
      </c>
      <c r="AE74" s="323" t="s">
        <v>808</v>
      </c>
    </row>
    <row r="75" spans="1:31">
      <c r="A75" s="319">
        <v>1</v>
      </c>
      <c r="B75" s="319">
        <v>0</v>
      </c>
      <c r="C75" s="319">
        <v>4</v>
      </c>
      <c r="D75" s="280">
        <v>0</v>
      </c>
      <c r="E75" s="320" t="s">
        <v>674</v>
      </c>
      <c r="F75" s="321">
        <v>43538</v>
      </c>
      <c r="G75" s="308"/>
      <c r="H75" s="308"/>
      <c r="I75" s="308"/>
      <c r="J75" s="308"/>
      <c r="K75" s="308"/>
      <c r="L75" s="308"/>
      <c r="M75" s="308"/>
      <c r="N75" s="308"/>
      <c r="O75" s="308"/>
      <c r="P75" s="308"/>
      <c r="Q75" s="308"/>
      <c r="R75" s="308"/>
      <c r="S75" s="308"/>
      <c r="T75" s="308"/>
      <c r="U75" s="308"/>
      <c r="V75" s="308"/>
      <c r="W75" s="308"/>
      <c r="X75" s="308"/>
      <c r="Y75" s="308"/>
      <c r="Z75" s="308"/>
      <c r="AA75" s="308"/>
      <c r="AB75" s="308"/>
      <c r="AC75" s="308"/>
      <c r="AD75" s="329"/>
      <c r="AE75" s="329"/>
    </row>
    <row r="76" spans="1:31" ht="84">
      <c r="A76" s="319">
        <v>1</v>
      </c>
      <c r="B76" s="319">
        <v>0</v>
      </c>
      <c r="C76" s="319">
        <v>4</v>
      </c>
      <c r="D76" s="280">
        <v>1</v>
      </c>
      <c r="E76" s="320" t="s">
        <v>675</v>
      </c>
      <c r="F76" s="321">
        <v>43538</v>
      </c>
      <c r="G76" s="308"/>
      <c r="H76" s="308"/>
      <c r="I76" s="308"/>
      <c r="J76" s="308"/>
      <c r="K76" s="308"/>
      <c r="L76" s="308"/>
      <c r="M76" s="308"/>
      <c r="N76" s="308"/>
      <c r="O76" s="308"/>
      <c r="P76" s="308"/>
      <c r="Q76" s="308"/>
      <c r="R76" s="308"/>
      <c r="S76" s="308"/>
      <c r="T76" s="308"/>
      <c r="U76" s="308"/>
      <c r="V76" s="308"/>
      <c r="W76" s="308"/>
      <c r="X76" s="308"/>
      <c r="Y76" s="308"/>
      <c r="Z76" s="308"/>
      <c r="AA76" s="308"/>
      <c r="AB76" s="308"/>
      <c r="AC76" s="308"/>
      <c r="AD76" s="330" t="s">
        <v>821</v>
      </c>
      <c r="AE76" s="323" t="s">
        <v>790</v>
      </c>
    </row>
    <row r="77" spans="1:31" ht="48">
      <c r="A77" s="319">
        <v>1</v>
      </c>
      <c r="B77" s="319">
        <v>0</v>
      </c>
      <c r="C77" s="319">
        <v>4</v>
      </c>
      <c r="D77" s="280">
        <v>2</v>
      </c>
      <c r="E77" s="320" t="s">
        <v>676</v>
      </c>
      <c r="F77" s="321">
        <v>43538</v>
      </c>
      <c r="G77" s="308"/>
      <c r="H77" s="308"/>
      <c r="I77" s="308"/>
      <c r="J77" s="308"/>
      <c r="K77" s="308"/>
      <c r="L77" s="308"/>
      <c r="M77" s="308"/>
      <c r="N77" s="308"/>
      <c r="O77" s="308"/>
      <c r="P77" s="308"/>
      <c r="Q77" s="308"/>
      <c r="R77" s="308"/>
      <c r="S77" s="308"/>
      <c r="T77" s="308"/>
      <c r="U77" s="308"/>
      <c r="V77" s="308"/>
      <c r="W77" s="308"/>
      <c r="X77" s="308"/>
      <c r="Y77" s="308"/>
      <c r="Z77" s="308"/>
      <c r="AA77" s="308"/>
      <c r="AB77" s="308"/>
      <c r="AC77" s="308"/>
      <c r="AD77" s="330" t="s">
        <v>821</v>
      </c>
      <c r="AE77" s="323" t="s">
        <v>484</v>
      </c>
    </row>
    <row r="78" spans="1:31">
      <c r="A78" s="319">
        <v>1</v>
      </c>
      <c r="B78" s="319">
        <v>0</v>
      </c>
      <c r="C78" s="319">
        <v>5</v>
      </c>
      <c r="D78" s="280"/>
      <c r="E78" s="320" t="s">
        <v>677</v>
      </c>
      <c r="F78" s="321">
        <v>43538</v>
      </c>
      <c r="G78" s="308"/>
      <c r="H78" s="308"/>
      <c r="I78" s="308"/>
      <c r="J78" s="308"/>
      <c r="K78" s="308"/>
      <c r="L78" s="308"/>
      <c r="M78" s="308"/>
      <c r="N78" s="308"/>
      <c r="O78" s="308"/>
      <c r="P78" s="308"/>
      <c r="Q78" s="308"/>
      <c r="R78" s="308"/>
      <c r="S78" s="308"/>
      <c r="T78" s="308"/>
      <c r="U78" s="308"/>
      <c r="V78" s="308"/>
      <c r="W78" s="308"/>
      <c r="X78" s="308"/>
      <c r="Y78" s="308"/>
      <c r="Z78" s="308"/>
      <c r="AA78" s="308"/>
      <c r="AB78" s="308"/>
      <c r="AC78" s="308"/>
      <c r="AD78" s="329"/>
      <c r="AE78" s="329"/>
    </row>
    <row r="79" spans="1:31" ht="60">
      <c r="A79" s="319">
        <v>1</v>
      </c>
      <c r="B79" s="319">
        <v>0</v>
      </c>
      <c r="C79" s="319">
        <v>5</v>
      </c>
      <c r="D79" s="280">
        <v>1</v>
      </c>
      <c r="E79" s="320" t="s">
        <v>678</v>
      </c>
      <c r="F79" s="321">
        <v>43538</v>
      </c>
      <c r="G79" s="308"/>
      <c r="H79" s="308"/>
      <c r="I79" s="308"/>
      <c r="J79" s="308"/>
      <c r="K79" s="308"/>
      <c r="L79" s="308"/>
      <c r="M79" s="308"/>
      <c r="N79" s="308"/>
      <c r="O79" s="308"/>
      <c r="P79" s="308"/>
      <c r="Q79" s="308"/>
      <c r="R79" s="308"/>
      <c r="S79" s="308"/>
      <c r="T79" s="308"/>
      <c r="U79" s="308"/>
      <c r="V79" s="308"/>
      <c r="W79" s="308"/>
      <c r="X79" s="308"/>
      <c r="Y79" s="308"/>
      <c r="Z79" s="308"/>
      <c r="AA79" s="308"/>
      <c r="AB79" s="308"/>
      <c r="AC79" s="308"/>
      <c r="AD79" s="335" t="s">
        <v>822</v>
      </c>
      <c r="AE79" s="327" t="s">
        <v>834</v>
      </c>
    </row>
    <row r="80" spans="1:31" ht="36">
      <c r="A80" s="319">
        <v>1</v>
      </c>
      <c r="B80" s="319">
        <v>0</v>
      </c>
      <c r="C80" s="319">
        <v>5</v>
      </c>
      <c r="D80" s="280">
        <v>2</v>
      </c>
      <c r="E80" s="320" t="s">
        <v>679</v>
      </c>
      <c r="F80" s="321">
        <v>43538</v>
      </c>
      <c r="G80" s="308"/>
      <c r="H80" s="308"/>
      <c r="I80" s="308"/>
      <c r="J80" s="308"/>
      <c r="K80" s="308"/>
      <c r="L80" s="308"/>
      <c r="M80" s="308"/>
      <c r="N80" s="308"/>
      <c r="O80" s="308"/>
      <c r="P80" s="308"/>
      <c r="Q80" s="308"/>
      <c r="R80" s="308"/>
      <c r="S80" s="308"/>
      <c r="T80" s="308"/>
      <c r="U80" s="308"/>
      <c r="V80" s="308"/>
      <c r="W80" s="308"/>
      <c r="X80" s="308"/>
      <c r="Y80" s="308"/>
      <c r="Z80" s="308"/>
      <c r="AA80" s="308"/>
      <c r="AB80" s="308"/>
      <c r="AC80" s="308"/>
      <c r="AD80" s="330" t="s">
        <v>812</v>
      </c>
      <c r="AE80" s="323" t="s">
        <v>830</v>
      </c>
    </row>
    <row r="81" spans="1:31" ht="168">
      <c r="A81" s="319">
        <v>1</v>
      </c>
      <c r="B81" s="319">
        <v>0</v>
      </c>
      <c r="C81" s="319">
        <v>5</v>
      </c>
      <c r="D81" s="280">
        <v>3</v>
      </c>
      <c r="E81" s="320" t="s">
        <v>680</v>
      </c>
      <c r="F81" s="321">
        <v>43538</v>
      </c>
      <c r="G81" s="308"/>
      <c r="H81" s="308"/>
      <c r="I81" s="308"/>
      <c r="J81" s="308"/>
      <c r="K81" s="308"/>
      <c r="L81" s="308"/>
      <c r="M81" s="308"/>
      <c r="N81" s="308"/>
      <c r="O81" s="308"/>
      <c r="P81" s="308"/>
      <c r="Q81" s="308"/>
      <c r="R81" s="308"/>
      <c r="S81" s="308"/>
      <c r="T81" s="308"/>
      <c r="U81" s="308"/>
      <c r="V81" s="308"/>
      <c r="W81" s="308"/>
      <c r="X81" s="308"/>
      <c r="Y81" s="308"/>
      <c r="Z81" s="308"/>
      <c r="AA81" s="308"/>
      <c r="AB81" s="308"/>
      <c r="AC81" s="308"/>
      <c r="AD81" s="335" t="s">
        <v>851</v>
      </c>
      <c r="AE81" s="334" t="s">
        <v>484</v>
      </c>
    </row>
    <row r="82" spans="1:31" ht="60">
      <c r="A82" s="319">
        <v>1</v>
      </c>
      <c r="B82" s="319">
        <v>0</v>
      </c>
      <c r="C82" s="319">
        <v>5</v>
      </c>
      <c r="D82" s="280">
        <v>4</v>
      </c>
      <c r="E82" s="320" t="s">
        <v>681</v>
      </c>
      <c r="F82" s="321">
        <v>43538</v>
      </c>
      <c r="G82" s="308"/>
      <c r="H82" s="308"/>
      <c r="I82" s="308"/>
      <c r="J82" s="308"/>
      <c r="K82" s="308"/>
      <c r="L82" s="308"/>
      <c r="M82" s="308"/>
      <c r="N82" s="308"/>
      <c r="O82" s="308"/>
      <c r="P82" s="308"/>
      <c r="Q82" s="308"/>
      <c r="R82" s="308"/>
      <c r="S82" s="308"/>
      <c r="T82" s="308"/>
      <c r="U82" s="308"/>
      <c r="V82" s="308"/>
      <c r="W82" s="308"/>
      <c r="X82" s="308"/>
      <c r="Y82" s="308"/>
      <c r="Z82" s="308"/>
      <c r="AA82" s="308"/>
      <c r="AB82" s="308"/>
      <c r="AC82" s="308"/>
      <c r="AD82" s="335" t="s">
        <v>823</v>
      </c>
      <c r="AE82" s="323" t="s">
        <v>791</v>
      </c>
    </row>
    <row r="83" spans="1:31" ht="36">
      <c r="A83" s="319">
        <v>1</v>
      </c>
      <c r="B83" s="319">
        <v>0</v>
      </c>
      <c r="C83" s="319">
        <v>5</v>
      </c>
      <c r="D83" s="280">
        <v>5</v>
      </c>
      <c r="E83" s="320" t="s">
        <v>682</v>
      </c>
      <c r="F83" s="321">
        <v>43538</v>
      </c>
      <c r="G83" s="308"/>
      <c r="H83" s="308"/>
      <c r="I83" s="308"/>
      <c r="J83" s="308"/>
      <c r="K83" s="308"/>
      <c r="L83" s="308"/>
      <c r="M83" s="308"/>
      <c r="N83" s="308"/>
      <c r="O83" s="308"/>
      <c r="P83" s="308"/>
      <c r="Q83" s="308"/>
      <c r="R83" s="308"/>
      <c r="S83" s="308"/>
      <c r="T83" s="308"/>
      <c r="U83" s="308"/>
      <c r="V83" s="308"/>
      <c r="W83" s="308"/>
      <c r="X83" s="308"/>
      <c r="Y83" s="308"/>
      <c r="Z83" s="308"/>
      <c r="AA83" s="308"/>
      <c r="AB83" s="308"/>
      <c r="AC83" s="308"/>
      <c r="AD83" s="323" t="s">
        <v>792</v>
      </c>
      <c r="AE83" s="323" t="s">
        <v>792</v>
      </c>
    </row>
    <row r="84" spans="1:31" ht="60">
      <c r="A84" s="319">
        <v>1</v>
      </c>
      <c r="B84" s="319">
        <v>0</v>
      </c>
      <c r="C84" s="319">
        <v>5</v>
      </c>
      <c r="D84" s="280">
        <v>6</v>
      </c>
      <c r="E84" s="320" t="s">
        <v>683</v>
      </c>
      <c r="F84" s="321">
        <v>43538</v>
      </c>
      <c r="G84" s="308"/>
      <c r="H84" s="308"/>
      <c r="I84" s="308"/>
      <c r="J84" s="308"/>
      <c r="K84" s="308"/>
      <c r="L84" s="308"/>
      <c r="M84" s="308"/>
      <c r="N84" s="308"/>
      <c r="O84" s="308"/>
      <c r="P84" s="308"/>
      <c r="Q84" s="308"/>
      <c r="R84" s="308"/>
      <c r="S84" s="308"/>
      <c r="T84" s="308"/>
      <c r="U84" s="308"/>
      <c r="V84" s="308"/>
      <c r="W84" s="308"/>
      <c r="X84" s="308"/>
      <c r="Y84" s="308"/>
      <c r="Z84" s="308"/>
      <c r="AA84" s="308"/>
      <c r="AB84" s="308"/>
      <c r="AC84" s="308"/>
      <c r="AD84" s="330" t="s">
        <v>821</v>
      </c>
      <c r="AE84" s="323" t="s">
        <v>484</v>
      </c>
    </row>
    <row r="85" spans="1:31">
      <c r="A85" s="319">
        <v>2</v>
      </c>
      <c r="B85" s="319">
        <v>0</v>
      </c>
      <c r="C85" s="319"/>
      <c r="D85" s="280"/>
      <c r="E85" s="320" t="s">
        <v>685</v>
      </c>
      <c r="F85" s="321">
        <v>43538</v>
      </c>
      <c r="G85" s="308"/>
      <c r="H85" s="308"/>
      <c r="I85" s="308"/>
      <c r="J85" s="308"/>
      <c r="K85" s="308"/>
      <c r="L85" s="308"/>
      <c r="M85" s="308"/>
      <c r="N85" s="308"/>
      <c r="O85" s="308"/>
      <c r="P85" s="308"/>
      <c r="Q85" s="308"/>
      <c r="R85" s="308"/>
      <c r="S85" s="308"/>
      <c r="T85" s="308"/>
      <c r="U85" s="308"/>
      <c r="V85" s="308"/>
      <c r="W85" s="308"/>
      <c r="X85" s="308"/>
      <c r="Y85" s="308"/>
      <c r="Z85" s="308"/>
      <c r="AA85" s="308"/>
      <c r="AB85" s="308"/>
      <c r="AC85" s="308"/>
      <c r="AD85" s="329"/>
      <c r="AE85" s="329"/>
    </row>
    <row r="86" spans="1:31">
      <c r="A86" s="319">
        <v>2</v>
      </c>
      <c r="B86" s="319">
        <v>1</v>
      </c>
      <c r="C86" s="319">
        <v>0</v>
      </c>
      <c r="D86" s="280">
        <v>0</v>
      </c>
      <c r="E86" s="320" t="s">
        <v>686</v>
      </c>
      <c r="F86" s="321">
        <v>43538</v>
      </c>
      <c r="G86" s="308"/>
      <c r="H86" s="308"/>
      <c r="I86" s="308"/>
      <c r="J86" s="308"/>
      <c r="K86" s="308"/>
      <c r="L86" s="308"/>
      <c r="M86" s="308"/>
      <c r="N86" s="308"/>
      <c r="O86" s="308"/>
      <c r="P86" s="308"/>
      <c r="Q86" s="308"/>
      <c r="R86" s="308"/>
      <c r="S86" s="308"/>
      <c r="T86" s="308"/>
      <c r="U86" s="308"/>
      <c r="V86" s="308"/>
      <c r="W86" s="308"/>
      <c r="X86" s="308"/>
      <c r="Y86" s="308"/>
      <c r="Z86" s="308"/>
      <c r="AA86" s="308"/>
      <c r="AB86" s="308"/>
      <c r="AC86" s="308"/>
      <c r="AD86" s="329"/>
      <c r="AE86" s="329"/>
    </row>
    <row r="87" spans="1:31">
      <c r="A87" s="319">
        <v>2</v>
      </c>
      <c r="B87" s="319">
        <v>1</v>
      </c>
      <c r="C87" s="319">
        <v>6</v>
      </c>
      <c r="D87" s="280">
        <v>0</v>
      </c>
      <c r="E87" s="320" t="s">
        <v>687</v>
      </c>
      <c r="F87" s="321">
        <v>43538</v>
      </c>
      <c r="G87" s="308"/>
      <c r="H87" s="308"/>
      <c r="I87" s="308"/>
      <c r="J87" s="308"/>
      <c r="K87" s="308"/>
      <c r="L87" s="308"/>
      <c r="M87" s="308"/>
      <c r="N87" s="308"/>
      <c r="O87" s="308"/>
      <c r="P87" s="308"/>
      <c r="Q87" s="308"/>
      <c r="R87" s="308"/>
      <c r="S87" s="308"/>
      <c r="T87" s="308"/>
      <c r="U87" s="308"/>
      <c r="V87" s="308"/>
      <c r="W87" s="308"/>
      <c r="X87" s="308"/>
      <c r="Y87" s="308"/>
      <c r="Z87" s="308"/>
      <c r="AA87" s="308"/>
      <c r="AB87" s="308"/>
      <c r="AC87" s="308"/>
      <c r="AD87" s="329"/>
      <c r="AE87" s="329"/>
    </row>
    <row r="88" spans="1:31" ht="36">
      <c r="A88" s="319">
        <v>2</v>
      </c>
      <c r="B88" s="319">
        <v>1</v>
      </c>
      <c r="C88" s="319">
        <v>6</v>
      </c>
      <c r="D88" s="280">
        <v>1</v>
      </c>
      <c r="E88" s="320" t="s">
        <v>688</v>
      </c>
      <c r="F88" s="321">
        <v>43538</v>
      </c>
      <c r="G88" s="308"/>
      <c r="H88" s="308"/>
      <c r="I88" s="308"/>
      <c r="J88" s="308"/>
      <c r="K88" s="308"/>
      <c r="L88" s="308"/>
      <c r="M88" s="308"/>
      <c r="N88" s="308"/>
      <c r="O88" s="308"/>
      <c r="P88" s="308"/>
      <c r="Q88" s="308"/>
      <c r="R88" s="308"/>
      <c r="S88" s="308"/>
      <c r="T88" s="308"/>
      <c r="U88" s="308"/>
      <c r="V88" s="308"/>
      <c r="W88" s="308"/>
      <c r="X88" s="308"/>
      <c r="Y88" s="308"/>
      <c r="Z88" s="308"/>
      <c r="AA88" s="308"/>
      <c r="AB88" s="308"/>
      <c r="AC88" s="308"/>
      <c r="AD88" s="323" t="s">
        <v>878</v>
      </c>
      <c r="AE88" s="323" t="s">
        <v>484</v>
      </c>
    </row>
    <row r="89" spans="1:31" ht="60">
      <c r="A89" s="319">
        <v>2</v>
      </c>
      <c r="B89" s="319">
        <v>1</v>
      </c>
      <c r="C89" s="319">
        <v>6</v>
      </c>
      <c r="D89" s="280">
        <v>2</v>
      </c>
      <c r="E89" s="320" t="s">
        <v>689</v>
      </c>
      <c r="F89" s="321">
        <v>43538</v>
      </c>
      <c r="G89" s="308"/>
      <c r="H89" s="308"/>
      <c r="I89" s="308"/>
      <c r="J89" s="308"/>
      <c r="K89" s="308"/>
      <c r="L89" s="308"/>
      <c r="M89" s="308"/>
      <c r="N89" s="308"/>
      <c r="O89" s="308"/>
      <c r="P89" s="308"/>
      <c r="Q89" s="308"/>
      <c r="R89" s="308"/>
      <c r="S89" s="308"/>
      <c r="T89" s="308"/>
      <c r="U89" s="308"/>
      <c r="V89" s="308"/>
      <c r="W89" s="308"/>
      <c r="X89" s="308"/>
      <c r="Y89" s="308"/>
      <c r="Z89" s="308"/>
      <c r="AA89" s="308"/>
      <c r="AB89" s="308"/>
      <c r="AC89" s="308"/>
      <c r="AD89" s="322" t="s">
        <v>861</v>
      </c>
      <c r="AE89" s="323" t="s">
        <v>484</v>
      </c>
    </row>
    <row r="90" spans="1:31" ht="60">
      <c r="A90" s="319">
        <v>2</v>
      </c>
      <c r="B90" s="319">
        <v>1</v>
      </c>
      <c r="C90" s="319">
        <v>6</v>
      </c>
      <c r="D90" s="280">
        <v>3</v>
      </c>
      <c r="E90" s="320" t="s">
        <v>690</v>
      </c>
      <c r="F90" s="321">
        <v>43538</v>
      </c>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22" t="s">
        <v>881</v>
      </c>
      <c r="AE90" s="323" t="s">
        <v>484</v>
      </c>
    </row>
    <row r="91" spans="1:31" ht="36">
      <c r="A91" s="319">
        <v>2</v>
      </c>
      <c r="B91" s="319">
        <v>1</v>
      </c>
      <c r="C91" s="319">
        <v>6</v>
      </c>
      <c r="D91" s="280">
        <v>4</v>
      </c>
      <c r="E91" s="320" t="s">
        <v>691</v>
      </c>
      <c r="F91" s="321">
        <v>43538</v>
      </c>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23" t="s">
        <v>879</v>
      </c>
      <c r="AE91" s="323" t="s">
        <v>484</v>
      </c>
    </row>
    <row r="92" spans="1:31" ht="60">
      <c r="A92" s="319">
        <v>2</v>
      </c>
      <c r="B92" s="319">
        <v>1</v>
      </c>
      <c r="C92" s="319">
        <v>6</v>
      </c>
      <c r="D92" s="280">
        <v>5</v>
      </c>
      <c r="E92" s="320" t="s">
        <v>692</v>
      </c>
      <c r="F92" s="321">
        <v>43538</v>
      </c>
      <c r="G92" s="308"/>
      <c r="H92" s="308"/>
      <c r="I92" s="308"/>
      <c r="J92" s="308"/>
      <c r="K92" s="308"/>
      <c r="L92" s="308"/>
      <c r="M92" s="308"/>
      <c r="N92" s="308"/>
      <c r="O92" s="308"/>
      <c r="P92" s="308"/>
      <c r="Q92" s="308"/>
      <c r="R92" s="308"/>
      <c r="S92" s="308"/>
      <c r="T92" s="308"/>
      <c r="U92" s="308"/>
      <c r="V92" s="308"/>
      <c r="W92" s="308"/>
      <c r="X92" s="308"/>
      <c r="Y92" s="308"/>
      <c r="Z92" s="308"/>
      <c r="AA92" s="308"/>
      <c r="AB92" s="308"/>
      <c r="AC92" s="308"/>
      <c r="AD92" s="323" t="s">
        <v>880</v>
      </c>
      <c r="AE92" s="323" t="s">
        <v>484</v>
      </c>
    </row>
    <row r="93" spans="1:31" ht="38.25">
      <c r="A93" s="319">
        <v>2</v>
      </c>
      <c r="B93" s="319">
        <v>1</v>
      </c>
      <c r="C93" s="319">
        <v>6</v>
      </c>
      <c r="D93" s="280">
        <v>6</v>
      </c>
      <c r="E93" s="320" t="s">
        <v>693</v>
      </c>
      <c r="F93" s="321">
        <v>43538</v>
      </c>
      <c r="G93" s="308"/>
      <c r="H93" s="308"/>
      <c r="I93" s="308"/>
      <c r="J93" s="308"/>
      <c r="K93" s="308"/>
      <c r="L93" s="308"/>
      <c r="M93" s="308"/>
      <c r="N93" s="308"/>
      <c r="O93" s="308"/>
      <c r="P93" s="308"/>
      <c r="Q93" s="308"/>
      <c r="R93" s="308"/>
      <c r="S93" s="308"/>
      <c r="T93" s="308"/>
      <c r="U93" s="308"/>
      <c r="V93" s="308"/>
      <c r="W93" s="308"/>
      <c r="X93" s="308"/>
      <c r="Y93" s="308"/>
      <c r="Z93" s="308"/>
      <c r="AA93" s="308"/>
      <c r="AB93" s="308"/>
      <c r="AC93" s="308"/>
      <c r="AD93" s="322" t="s">
        <v>882</v>
      </c>
      <c r="AE93" s="323" t="s">
        <v>484</v>
      </c>
    </row>
    <row r="94" spans="1:31" ht="48">
      <c r="A94" s="319">
        <v>2</v>
      </c>
      <c r="B94" s="319">
        <v>1</v>
      </c>
      <c r="C94" s="319">
        <v>6</v>
      </c>
      <c r="D94" s="280">
        <v>7</v>
      </c>
      <c r="E94" s="320" t="s">
        <v>694</v>
      </c>
      <c r="F94" s="321">
        <v>43538</v>
      </c>
      <c r="G94" s="308"/>
      <c r="H94" s="308"/>
      <c r="I94" s="308"/>
      <c r="J94" s="308"/>
      <c r="K94" s="308"/>
      <c r="L94" s="308"/>
      <c r="M94" s="308"/>
      <c r="N94" s="308"/>
      <c r="O94" s="308"/>
      <c r="P94" s="308"/>
      <c r="Q94" s="308"/>
      <c r="R94" s="308"/>
      <c r="S94" s="308"/>
      <c r="T94" s="308"/>
      <c r="U94" s="308"/>
      <c r="V94" s="308"/>
      <c r="W94" s="308"/>
      <c r="X94" s="308"/>
      <c r="Y94" s="308"/>
      <c r="Z94" s="308"/>
      <c r="AA94" s="308"/>
      <c r="AB94" s="308"/>
      <c r="AC94" s="308"/>
      <c r="AD94" s="322" t="s">
        <v>882</v>
      </c>
      <c r="AE94" s="323" t="s">
        <v>484</v>
      </c>
    </row>
    <row r="95" spans="1:31" ht="51">
      <c r="A95" s="319">
        <v>2</v>
      </c>
      <c r="B95" s="319">
        <v>1</v>
      </c>
      <c r="C95" s="319">
        <v>6</v>
      </c>
      <c r="D95" s="280">
        <v>8</v>
      </c>
      <c r="E95" s="320" t="s">
        <v>695</v>
      </c>
      <c r="F95" s="321">
        <v>43538</v>
      </c>
      <c r="G95" s="308"/>
      <c r="H95" s="308"/>
      <c r="I95" s="308"/>
      <c r="J95" s="308"/>
      <c r="K95" s="308"/>
      <c r="L95" s="308"/>
      <c r="M95" s="308"/>
      <c r="N95" s="308"/>
      <c r="O95" s="308"/>
      <c r="P95" s="308"/>
      <c r="Q95" s="308"/>
      <c r="R95" s="308"/>
      <c r="S95" s="308"/>
      <c r="T95" s="308"/>
      <c r="U95" s="308"/>
      <c r="V95" s="308"/>
      <c r="W95" s="308"/>
      <c r="X95" s="308"/>
      <c r="Y95" s="308"/>
      <c r="Z95" s="308"/>
      <c r="AA95" s="308"/>
      <c r="AB95" s="308"/>
      <c r="AC95" s="308"/>
      <c r="AD95" s="330" t="s">
        <v>884</v>
      </c>
      <c r="AE95" s="323" t="s">
        <v>484</v>
      </c>
    </row>
    <row r="96" spans="1:31" ht="84">
      <c r="A96" s="319">
        <v>2</v>
      </c>
      <c r="B96" s="319">
        <v>1</v>
      </c>
      <c r="C96" s="319">
        <v>6</v>
      </c>
      <c r="D96" s="280">
        <v>9</v>
      </c>
      <c r="E96" s="320" t="s">
        <v>696</v>
      </c>
      <c r="F96" s="321">
        <v>43538</v>
      </c>
      <c r="G96" s="308"/>
      <c r="H96" s="308"/>
      <c r="I96" s="308"/>
      <c r="J96" s="308"/>
      <c r="K96" s="308"/>
      <c r="L96" s="308"/>
      <c r="M96" s="308"/>
      <c r="N96" s="308"/>
      <c r="O96" s="308"/>
      <c r="P96" s="308"/>
      <c r="Q96" s="308"/>
      <c r="R96" s="308"/>
      <c r="S96" s="308"/>
      <c r="T96" s="308"/>
      <c r="U96" s="308"/>
      <c r="V96" s="308"/>
      <c r="W96" s="308"/>
      <c r="X96" s="308"/>
      <c r="Y96" s="308"/>
      <c r="Z96" s="308"/>
      <c r="AA96" s="308"/>
      <c r="AB96" s="308"/>
      <c r="AC96" s="308"/>
      <c r="AD96" s="330" t="s">
        <v>883</v>
      </c>
      <c r="AE96" s="323" t="s">
        <v>484</v>
      </c>
    </row>
    <row r="97" spans="1:31" ht="36">
      <c r="A97" s="319">
        <v>2</v>
      </c>
      <c r="B97" s="319">
        <v>1</v>
      </c>
      <c r="C97" s="319">
        <v>6</v>
      </c>
      <c r="D97" s="280">
        <v>10</v>
      </c>
      <c r="E97" s="320" t="s">
        <v>697</v>
      </c>
      <c r="F97" s="321">
        <v>43538</v>
      </c>
      <c r="G97" s="308"/>
      <c r="H97" s="308"/>
      <c r="I97" s="308"/>
      <c r="J97" s="308"/>
      <c r="K97" s="308"/>
      <c r="L97" s="308"/>
      <c r="M97" s="308"/>
      <c r="N97" s="308"/>
      <c r="O97" s="308"/>
      <c r="P97" s="308"/>
      <c r="Q97" s="308"/>
      <c r="R97" s="308"/>
      <c r="S97" s="308"/>
      <c r="T97" s="308"/>
      <c r="U97" s="308"/>
      <c r="V97" s="308"/>
      <c r="W97" s="308"/>
      <c r="X97" s="308"/>
      <c r="Y97" s="308"/>
      <c r="Z97" s="308"/>
      <c r="AA97" s="308"/>
      <c r="AB97" s="308"/>
      <c r="AC97" s="308"/>
      <c r="AD97" s="330" t="s">
        <v>832</v>
      </c>
      <c r="AE97" s="323" t="s">
        <v>484</v>
      </c>
    </row>
    <row r="98" spans="1:31">
      <c r="A98" s="319">
        <v>2</v>
      </c>
      <c r="B98" s="319">
        <v>1</v>
      </c>
      <c r="C98" s="319">
        <v>7</v>
      </c>
      <c r="D98" s="280"/>
      <c r="E98" s="320" t="s">
        <v>698</v>
      </c>
      <c r="F98" s="321">
        <v>43538</v>
      </c>
      <c r="G98" s="308"/>
      <c r="H98" s="308"/>
      <c r="I98" s="308"/>
      <c r="J98" s="308"/>
      <c r="K98" s="308"/>
      <c r="L98" s="308"/>
      <c r="M98" s="308"/>
      <c r="N98" s="308"/>
      <c r="O98" s="308"/>
      <c r="P98" s="308"/>
      <c r="Q98" s="308"/>
      <c r="R98" s="308"/>
      <c r="S98" s="308"/>
      <c r="T98" s="308"/>
      <c r="U98" s="308"/>
      <c r="V98" s="308"/>
      <c r="W98" s="308"/>
      <c r="X98" s="308"/>
      <c r="Y98" s="308"/>
      <c r="Z98" s="308"/>
      <c r="AA98" s="308"/>
      <c r="AB98" s="308"/>
      <c r="AC98" s="308"/>
      <c r="AD98" s="329"/>
      <c r="AE98" s="329"/>
    </row>
    <row r="99" spans="1:31" ht="60">
      <c r="A99" s="319">
        <v>2</v>
      </c>
      <c r="B99" s="319">
        <v>1</v>
      </c>
      <c r="C99" s="319">
        <v>7</v>
      </c>
      <c r="D99" s="280">
        <v>1</v>
      </c>
      <c r="E99" s="320" t="s">
        <v>699</v>
      </c>
      <c r="F99" s="321">
        <v>43538</v>
      </c>
      <c r="G99" s="308"/>
      <c r="H99" s="308"/>
      <c r="I99" s="308"/>
      <c r="J99" s="308"/>
      <c r="K99" s="308"/>
      <c r="L99" s="308"/>
      <c r="M99" s="308"/>
      <c r="N99" s="308"/>
      <c r="O99" s="308"/>
      <c r="P99" s="308"/>
      <c r="Q99" s="308"/>
      <c r="R99" s="308"/>
      <c r="S99" s="308"/>
      <c r="T99" s="308"/>
      <c r="U99" s="308"/>
      <c r="V99" s="308"/>
      <c r="W99" s="308"/>
      <c r="X99" s="308"/>
      <c r="Y99" s="308"/>
      <c r="Z99" s="308"/>
      <c r="AA99" s="308"/>
      <c r="AB99" s="308"/>
      <c r="AC99" s="308"/>
      <c r="AD99" s="335" t="s">
        <v>863</v>
      </c>
      <c r="AE99" s="323" t="s">
        <v>484</v>
      </c>
    </row>
    <row r="100" spans="1:31" ht="84">
      <c r="A100" s="319">
        <v>2</v>
      </c>
      <c r="B100" s="319">
        <v>1</v>
      </c>
      <c r="C100" s="319">
        <v>7</v>
      </c>
      <c r="D100" s="280">
        <v>2</v>
      </c>
      <c r="E100" s="320" t="s">
        <v>700</v>
      </c>
      <c r="F100" s="321">
        <v>43538</v>
      </c>
      <c r="G100" s="308"/>
      <c r="H100" s="308"/>
      <c r="I100" s="308"/>
      <c r="J100" s="308"/>
      <c r="K100" s="308"/>
      <c r="L100" s="308"/>
      <c r="M100" s="308"/>
      <c r="N100" s="308"/>
      <c r="O100" s="308"/>
      <c r="P100" s="308"/>
      <c r="Q100" s="308"/>
      <c r="R100" s="308"/>
      <c r="S100" s="308"/>
      <c r="T100" s="308"/>
      <c r="U100" s="308"/>
      <c r="V100" s="308"/>
      <c r="W100" s="308"/>
      <c r="X100" s="308"/>
      <c r="Y100" s="308"/>
      <c r="Z100" s="308"/>
      <c r="AA100" s="308"/>
      <c r="AB100" s="308"/>
      <c r="AC100" s="308"/>
      <c r="AD100" s="335" t="s">
        <v>885</v>
      </c>
      <c r="AE100" s="323" t="s">
        <v>484</v>
      </c>
    </row>
    <row r="101" spans="1:31">
      <c r="A101" s="319">
        <v>2</v>
      </c>
      <c r="B101" s="319">
        <v>1</v>
      </c>
      <c r="C101" s="319">
        <v>8</v>
      </c>
      <c r="D101" s="280">
        <v>0</v>
      </c>
      <c r="E101" s="320" t="s">
        <v>701</v>
      </c>
      <c r="F101" s="321">
        <v>43538</v>
      </c>
      <c r="G101" s="308"/>
      <c r="H101" s="308"/>
      <c r="I101" s="308"/>
      <c r="J101" s="308"/>
      <c r="K101" s="308"/>
      <c r="L101" s="308"/>
      <c r="M101" s="308"/>
      <c r="N101" s="308"/>
      <c r="O101" s="308"/>
      <c r="P101" s="308"/>
      <c r="Q101" s="308"/>
      <c r="R101" s="308"/>
      <c r="S101" s="308"/>
      <c r="T101" s="308"/>
      <c r="U101" s="308"/>
      <c r="V101" s="308"/>
      <c r="W101" s="308"/>
      <c r="X101" s="308"/>
      <c r="Y101" s="308"/>
      <c r="Z101" s="308"/>
      <c r="AA101" s="308"/>
      <c r="AB101" s="308"/>
      <c r="AC101" s="308"/>
      <c r="AD101" s="329"/>
      <c r="AE101" s="329"/>
    </row>
    <row r="102" spans="1:31" ht="60">
      <c r="A102" s="319">
        <v>2</v>
      </c>
      <c r="B102" s="319">
        <v>1</v>
      </c>
      <c r="C102" s="319">
        <v>8</v>
      </c>
      <c r="D102" s="280">
        <v>1</v>
      </c>
      <c r="E102" s="320" t="s">
        <v>702</v>
      </c>
      <c r="F102" s="321">
        <v>43538</v>
      </c>
      <c r="G102" s="308"/>
      <c r="H102" s="308"/>
      <c r="I102" s="308"/>
      <c r="J102" s="308"/>
      <c r="K102" s="308"/>
      <c r="L102" s="308"/>
      <c r="M102" s="308"/>
      <c r="N102" s="308"/>
      <c r="O102" s="308"/>
      <c r="P102" s="308"/>
      <c r="Q102" s="308"/>
      <c r="R102" s="308"/>
      <c r="S102" s="308"/>
      <c r="T102" s="308"/>
      <c r="U102" s="308"/>
      <c r="V102" s="308"/>
      <c r="W102" s="308"/>
      <c r="X102" s="308"/>
      <c r="Y102" s="308"/>
      <c r="Z102" s="308"/>
      <c r="AA102" s="308"/>
      <c r="AB102" s="308"/>
      <c r="AC102" s="308"/>
      <c r="AD102" s="330" t="s">
        <v>864</v>
      </c>
      <c r="AE102" s="323" t="s">
        <v>484</v>
      </c>
    </row>
    <row r="103" spans="1:31" ht="38.25">
      <c r="A103" s="319">
        <v>2</v>
      </c>
      <c r="B103" s="319">
        <v>1</v>
      </c>
      <c r="C103" s="319">
        <v>8</v>
      </c>
      <c r="D103" s="280" t="s">
        <v>704</v>
      </c>
      <c r="E103" s="320" t="s">
        <v>703</v>
      </c>
      <c r="F103" s="321">
        <v>43538</v>
      </c>
      <c r="G103" s="308"/>
      <c r="H103" s="308"/>
      <c r="I103" s="308"/>
      <c r="J103" s="308"/>
      <c r="K103" s="308"/>
      <c r="L103" s="308"/>
      <c r="M103" s="308"/>
      <c r="N103" s="308"/>
      <c r="O103" s="308"/>
      <c r="P103" s="308"/>
      <c r="Q103" s="308"/>
      <c r="R103" s="308"/>
      <c r="S103" s="308"/>
      <c r="T103" s="308"/>
      <c r="U103" s="308"/>
      <c r="V103" s="308"/>
      <c r="W103" s="308"/>
      <c r="X103" s="308"/>
      <c r="Y103" s="308"/>
      <c r="Z103" s="308"/>
      <c r="AA103" s="308"/>
      <c r="AB103" s="308"/>
      <c r="AC103" s="308"/>
      <c r="AD103" s="330" t="s">
        <v>864</v>
      </c>
      <c r="AE103" s="323" t="s">
        <v>484</v>
      </c>
    </row>
    <row r="104" spans="1:31" ht="38.25">
      <c r="A104" s="319">
        <v>2</v>
      </c>
      <c r="B104" s="319">
        <v>1</v>
      </c>
      <c r="C104" s="319">
        <v>8</v>
      </c>
      <c r="D104" s="280" t="s">
        <v>705</v>
      </c>
      <c r="E104" s="320" t="s">
        <v>706</v>
      </c>
      <c r="F104" s="321">
        <v>43538</v>
      </c>
      <c r="G104" s="308"/>
      <c r="H104" s="308"/>
      <c r="I104" s="308"/>
      <c r="J104" s="308"/>
      <c r="K104" s="308"/>
      <c r="L104" s="308"/>
      <c r="M104" s="308"/>
      <c r="N104" s="308"/>
      <c r="O104" s="308"/>
      <c r="P104" s="308"/>
      <c r="Q104" s="308"/>
      <c r="R104" s="308"/>
      <c r="S104" s="308"/>
      <c r="T104" s="308"/>
      <c r="U104" s="308"/>
      <c r="V104" s="308"/>
      <c r="W104" s="308"/>
      <c r="X104" s="308"/>
      <c r="Y104" s="308"/>
      <c r="Z104" s="308"/>
      <c r="AA104" s="308"/>
      <c r="AB104" s="308"/>
      <c r="AC104" s="308"/>
      <c r="AD104" s="330" t="s">
        <v>864</v>
      </c>
      <c r="AE104" s="323" t="s">
        <v>484</v>
      </c>
    </row>
    <row r="105" spans="1:31" ht="38.25">
      <c r="A105" s="319">
        <v>2</v>
      </c>
      <c r="B105" s="319">
        <v>1</v>
      </c>
      <c r="C105" s="319">
        <v>8</v>
      </c>
      <c r="D105" s="280" t="s">
        <v>707</v>
      </c>
      <c r="E105" s="320" t="s">
        <v>708</v>
      </c>
      <c r="F105" s="321">
        <v>43538</v>
      </c>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30" t="s">
        <v>864</v>
      </c>
      <c r="AE105" s="323" t="s">
        <v>484</v>
      </c>
    </row>
    <row r="106" spans="1:31" ht="38.25">
      <c r="A106" s="319">
        <v>2</v>
      </c>
      <c r="B106" s="319">
        <v>1</v>
      </c>
      <c r="C106" s="319">
        <v>8</v>
      </c>
      <c r="D106" s="280" t="s">
        <v>710</v>
      </c>
      <c r="E106" s="320" t="s">
        <v>709</v>
      </c>
      <c r="F106" s="321">
        <v>43538</v>
      </c>
      <c r="G106" s="308"/>
      <c r="H106" s="308"/>
      <c r="I106" s="308"/>
      <c r="J106" s="308"/>
      <c r="K106" s="308"/>
      <c r="L106" s="308"/>
      <c r="M106" s="308"/>
      <c r="N106" s="308"/>
      <c r="O106" s="308"/>
      <c r="P106" s="308"/>
      <c r="Q106" s="308"/>
      <c r="R106" s="308"/>
      <c r="S106" s="308"/>
      <c r="T106" s="308"/>
      <c r="U106" s="308"/>
      <c r="V106" s="308"/>
      <c r="W106" s="308"/>
      <c r="X106" s="308"/>
      <c r="Y106" s="308"/>
      <c r="Z106" s="308"/>
      <c r="AA106" s="308"/>
      <c r="AB106" s="308"/>
      <c r="AC106" s="308"/>
      <c r="AD106" s="330" t="s">
        <v>864</v>
      </c>
      <c r="AE106" s="323" t="s">
        <v>484</v>
      </c>
    </row>
    <row r="107" spans="1:31" ht="38.25">
      <c r="A107" s="319">
        <v>2</v>
      </c>
      <c r="B107" s="319">
        <v>1</v>
      </c>
      <c r="C107" s="319">
        <v>8</v>
      </c>
      <c r="D107" s="280" t="s">
        <v>711</v>
      </c>
      <c r="E107" s="320" t="s">
        <v>712</v>
      </c>
      <c r="F107" s="321">
        <v>43538</v>
      </c>
      <c r="G107" s="308"/>
      <c r="H107" s="308"/>
      <c r="I107" s="308"/>
      <c r="J107" s="308"/>
      <c r="K107" s="308"/>
      <c r="L107" s="308"/>
      <c r="M107" s="308"/>
      <c r="N107" s="308"/>
      <c r="O107" s="308"/>
      <c r="P107" s="308"/>
      <c r="Q107" s="308"/>
      <c r="R107" s="308"/>
      <c r="S107" s="308"/>
      <c r="T107" s="308"/>
      <c r="U107" s="308"/>
      <c r="V107" s="308"/>
      <c r="W107" s="308"/>
      <c r="X107" s="308"/>
      <c r="Y107" s="308"/>
      <c r="Z107" s="308"/>
      <c r="AA107" s="308"/>
      <c r="AB107" s="308"/>
      <c r="AC107" s="308"/>
      <c r="AD107" s="330" t="s">
        <v>864</v>
      </c>
      <c r="AE107" s="323" t="s">
        <v>484</v>
      </c>
    </row>
    <row r="108" spans="1:31" ht="36">
      <c r="A108" s="319">
        <v>2</v>
      </c>
      <c r="B108" s="319">
        <v>1</v>
      </c>
      <c r="C108" s="319">
        <v>8</v>
      </c>
      <c r="D108" s="280">
        <v>2</v>
      </c>
      <c r="E108" s="320" t="s">
        <v>713</v>
      </c>
      <c r="F108" s="321">
        <v>43538</v>
      </c>
      <c r="G108" s="308"/>
      <c r="H108" s="308"/>
      <c r="I108" s="308"/>
      <c r="J108" s="308"/>
      <c r="K108" s="308"/>
      <c r="L108" s="308"/>
      <c r="M108" s="308"/>
      <c r="N108" s="308"/>
      <c r="O108" s="308"/>
      <c r="P108" s="308"/>
      <c r="Q108" s="308"/>
      <c r="R108" s="308"/>
      <c r="S108" s="308"/>
      <c r="T108" s="308"/>
      <c r="U108" s="308"/>
      <c r="V108" s="308"/>
      <c r="W108" s="308"/>
      <c r="X108" s="308"/>
      <c r="Y108" s="308"/>
      <c r="Z108" s="308"/>
      <c r="AA108" s="308"/>
      <c r="AB108" s="308"/>
      <c r="AC108" s="308"/>
      <c r="AD108" s="330" t="s">
        <v>862</v>
      </c>
      <c r="AE108" s="323" t="s">
        <v>484</v>
      </c>
    </row>
    <row r="109" spans="1:31">
      <c r="A109" s="319">
        <v>2</v>
      </c>
      <c r="B109" s="319">
        <v>1</v>
      </c>
      <c r="C109" s="319">
        <v>9</v>
      </c>
      <c r="D109" s="280">
        <v>0</v>
      </c>
      <c r="E109" s="320" t="s">
        <v>714</v>
      </c>
      <c r="F109" s="321">
        <v>43538</v>
      </c>
      <c r="G109" s="308"/>
      <c r="H109" s="308"/>
      <c r="I109" s="308"/>
      <c r="J109" s="308"/>
      <c r="K109" s="308"/>
      <c r="L109" s="308"/>
      <c r="M109" s="308"/>
      <c r="N109" s="308"/>
      <c r="O109" s="308"/>
      <c r="P109" s="308"/>
      <c r="Q109" s="308"/>
      <c r="R109" s="308"/>
      <c r="S109" s="308"/>
      <c r="T109" s="308"/>
      <c r="U109" s="308"/>
      <c r="V109" s="308"/>
      <c r="W109" s="308"/>
      <c r="X109" s="308"/>
      <c r="Y109" s="308"/>
      <c r="Z109" s="308"/>
      <c r="AA109" s="308"/>
      <c r="AB109" s="308"/>
      <c r="AC109" s="308"/>
      <c r="AD109" s="329"/>
      <c r="AE109" s="329"/>
    </row>
    <row r="110" spans="1:31" ht="84">
      <c r="A110" s="319">
        <v>2</v>
      </c>
      <c r="B110" s="319">
        <v>1</v>
      </c>
      <c r="C110" s="319">
        <v>9</v>
      </c>
      <c r="D110" s="280">
        <v>1</v>
      </c>
      <c r="E110" s="320" t="s">
        <v>860</v>
      </c>
      <c r="F110" s="321">
        <v>43538</v>
      </c>
      <c r="G110" s="308"/>
      <c r="H110" s="308"/>
      <c r="I110" s="308"/>
      <c r="J110" s="308"/>
      <c r="K110" s="308"/>
      <c r="L110" s="308"/>
      <c r="M110" s="308"/>
      <c r="N110" s="308"/>
      <c r="O110" s="308"/>
      <c r="P110" s="308"/>
      <c r="Q110" s="308"/>
      <c r="R110" s="308"/>
      <c r="S110" s="308"/>
      <c r="T110" s="308"/>
      <c r="U110" s="308"/>
      <c r="V110" s="308"/>
      <c r="W110" s="308"/>
      <c r="X110" s="308"/>
      <c r="Y110" s="308"/>
      <c r="Z110" s="308"/>
      <c r="AA110" s="308"/>
      <c r="AB110" s="308"/>
      <c r="AC110" s="308"/>
      <c r="AD110" s="335" t="s">
        <v>865</v>
      </c>
      <c r="AE110" s="323" t="s">
        <v>484</v>
      </c>
    </row>
    <row r="111" spans="1:31" ht="76.5">
      <c r="A111" s="319">
        <v>2</v>
      </c>
      <c r="B111" s="319">
        <v>1</v>
      </c>
      <c r="C111" s="319">
        <v>9</v>
      </c>
      <c r="D111" s="280">
        <v>2</v>
      </c>
      <c r="E111" s="320" t="s">
        <v>813</v>
      </c>
      <c r="F111" s="321">
        <v>43538</v>
      </c>
      <c r="G111" s="308"/>
      <c r="H111" s="308"/>
      <c r="I111" s="308"/>
      <c r="J111" s="308"/>
      <c r="K111" s="308"/>
      <c r="L111" s="308"/>
      <c r="M111" s="308"/>
      <c r="N111" s="308"/>
      <c r="O111" s="308"/>
      <c r="P111" s="308"/>
      <c r="Q111" s="308"/>
      <c r="R111" s="308"/>
      <c r="S111" s="308"/>
      <c r="T111" s="308"/>
      <c r="U111" s="308"/>
      <c r="V111" s="308"/>
      <c r="W111" s="308"/>
      <c r="X111" s="308"/>
      <c r="Y111" s="308"/>
      <c r="Z111" s="308"/>
      <c r="AA111" s="308"/>
      <c r="AB111" s="308"/>
      <c r="AC111" s="308"/>
      <c r="AD111" s="335" t="s">
        <v>866</v>
      </c>
      <c r="AE111" s="323" t="s">
        <v>484</v>
      </c>
    </row>
    <row r="112" spans="1:31" ht="51">
      <c r="A112" s="319">
        <v>2</v>
      </c>
      <c r="B112" s="319">
        <v>1</v>
      </c>
      <c r="C112" s="319">
        <v>9</v>
      </c>
      <c r="D112" s="280">
        <v>3</v>
      </c>
      <c r="E112" s="320" t="s">
        <v>814</v>
      </c>
      <c r="F112" s="321">
        <v>43538</v>
      </c>
      <c r="G112" s="308"/>
      <c r="H112" s="308"/>
      <c r="I112" s="308"/>
      <c r="J112" s="308"/>
      <c r="K112" s="308"/>
      <c r="L112" s="308"/>
      <c r="M112" s="308"/>
      <c r="N112" s="308"/>
      <c r="O112" s="308"/>
      <c r="P112" s="308"/>
      <c r="Q112" s="308"/>
      <c r="R112" s="308"/>
      <c r="S112" s="308"/>
      <c r="T112" s="308"/>
      <c r="U112" s="308"/>
      <c r="V112" s="308"/>
      <c r="W112" s="308"/>
      <c r="X112" s="308"/>
      <c r="Y112" s="308"/>
      <c r="Z112" s="308"/>
      <c r="AA112" s="308"/>
      <c r="AB112" s="308"/>
      <c r="AC112" s="308"/>
      <c r="AD112" s="335" t="s">
        <v>867</v>
      </c>
      <c r="AE112" s="323" t="s">
        <v>484</v>
      </c>
    </row>
    <row r="113" spans="1:31" ht="96">
      <c r="A113" s="319">
        <v>2</v>
      </c>
      <c r="B113" s="319">
        <v>1</v>
      </c>
      <c r="C113" s="319">
        <v>9</v>
      </c>
      <c r="D113" s="280">
        <v>4</v>
      </c>
      <c r="E113" s="320" t="s">
        <v>715</v>
      </c>
      <c r="F113" s="321">
        <v>43538</v>
      </c>
      <c r="G113" s="308"/>
      <c r="H113" s="308"/>
      <c r="I113" s="308"/>
      <c r="J113" s="308"/>
      <c r="K113" s="308"/>
      <c r="L113" s="308"/>
      <c r="M113" s="308"/>
      <c r="N113" s="308"/>
      <c r="O113" s="308"/>
      <c r="P113" s="308"/>
      <c r="Q113" s="308"/>
      <c r="R113" s="308"/>
      <c r="S113" s="308"/>
      <c r="T113" s="308"/>
      <c r="U113" s="308"/>
      <c r="V113" s="308"/>
      <c r="W113" s="308"/>
      <c r="X113" s="308"/>
      <c r="Y113" s="308"/>
      <c r="Z113" s="308"/>
      <c r="AA113" s="308"/>
      <c r="AB113" s="308"/>
      <c r="AC113" s="308"/>
      <c r="AD113" s="330" t="s">
        <v>886</v>
      </c>
      <c r="AE113" s="323" t="s">
        <v>484</v>
      </c>
    </row>
    <row r="114" spans="1:31" ht="84">
      <c r="A114" s="319">
        <v>2</v>
      </c>
      <c r="B114" s="319">
        <v>1</v>
      </c>
      <c r="C114" s="319">
        <v>9</v>
      </c>
      <c r="D114" s="280">
        <v>5</v>
      </c>
      <c r="E114" s="320" t="s">
        <v>716</v>
      </c>
      <c r="F114" s="321">
        <v>43538</v>
      </c>
      <c r="G114" s="308"/>
      <c r="H114" s="308"/>
      <c r="I114" s="308"/>
      <c r="J114" s="308"/>
      <c r="K114" s="308"/>
      <c r="L114" s="308"/>
      <c r="M114" s="308"/>
      <c r="N114" s="308"/>
      <c r="O114" s="308"/>
      <c r="P114" s="308"/>
      <c r="Q114" s="308"/>
      <c r="R114" s="308"/>
      <c r="S114" s="308"/>
      <c r="T114" s="308"/>
      <c r="U114" s="308"/>
      <c r="V114" s="308"/>
      <c r="W114" s="308"/>
      <c r="X114" s="308"/>
      <c r="Y114" s="308"/>
      <c r="Z114" s="308"/>
      <c r="AA114" s="308"/>
      <c r="AB114" s="308"/>
      <c r="AC114" s="308"/>
      <c r="AD114" s="330" t="s">
        <v>887</v>
      </c>
      <c r="AE114" s="323" t="s">
        <v>484</v>
      </c>
    </row>
    <row r="115" spans="1:31">
      <c r="A115" s="319">
        <v>2</v>
      </c>
      <c r="B115" s="319">
        <v>1</v>
      </c>
      <c r="C115" s="319">
        <v>10</v>
      </c>
      <c r="D115" s="280">
        <v>0</v>
      </c>
      <c r="E115" s="320" t="s">
        <v>717</v>
      </c>
      <c r="F115" s="321">
        <v>43538</v>
      </c>
      <c r="G115" s="308"/>
      <c r="H115" s="308"/>
      <c r="I115" s="308"/>
      <c r="J115" s="308"/>
      <c r="K115" s="308"/>
      <c r="L115" s="308"/>
      <c r="M115" s="308"/>
      <c r="N115" s="308"/>
      <c r="O115" s="308"/>
      <c r="P115" s="308"/>
      <c r="Q115" s="308"/>
      <c r="R115" s="308"/>
      <c r="S115" s="308"/>
      <c r="T115" s="308"/>
      <c r="U115" s="308"/>
      <c r="V115" s="308"/>
      <c r="W115" s="308"/>
      <c r="X115" s="308"/>
      <c r="Y115" s="308"/>
      <c r="Z115" s="308"/>
      <c r="AA115" s="308"/>
      <c r="AB115" s="308"/>
      <c r="AC115" s="308"/>
      <c r="AD115" s="329"/>
      <c r="AE115" s="329"/>
    </row>
    <row r="116" spans="1:31" ht="89.25">
      <c r="A116" s="319">
        <v>2</v>
      </c>
      <c r="B116" s="319">
        <v>1</v>
      </c>
      <c r="C116" s="319">
        <v>10</v>
      </c>
      <c r="D116" s="280">
        <v>1</v>
      </c>
      <c r="E116" s="320" t="s">
        <v>718</v>
      </c>
      <c r="F116" s="321">
        <v>43538</v>
      </c>
      <c r="G116" s="308"/>
      <c r="H116" s="308"/>
      <c r="I116" s="308"/>
      <c r="J116" s="308"/>
      <c r="K116" s="308"/>
      <c r="L116" s="308"/>
      <c r="M116" s="308"/>
      <c r="N116" s="308"/>
      <c r="O116" s="308"/>
      <c r="P116" s="308"/>
      <c r="Q116" s="308"/>
      <c r="R116" s="308"/>
      <c r="S116" s="308"/>
      <c r="T116" s="308"/>
      <c r="U116" s="308"/>
      <c r="V116" s="308"/>
      <c r="W116" s="308"/>
      <c r="X116" s="308"/>
      <c r="Y116" s="308"/>
      <c r="Z116" s="308"/>
      <c r="AA116" s="308"/>
      <c r="AB116" s="308"/>
      <c r="AC116" s="308"/>
      <c r="AD116" s="330" t="s">
        <v>874</v>
      </c>
      <c r="AE116" s="323" t="s">
        <v>484</v>
      </c>
    </row>
    <row r="117" spans="1:31" ht="89.25">
      <c r="A117" s="319">
        <v>2</v>
      </c>
      <c r="B117" s="319">
        <v>1</v>
      </c>
      <c r="C117" s="319">
        <v>10</v>
      </c>
      <c r="D117" s="280">
        <v>2</v>
      </c>
      <c r="E117" s="320" t="s">
        <v>719</v>
      </c>
      <c r="F117" s="321">
        <v>43538</v>
      </c>
      <c r="G117" s="308"/>
      <c r="H117" s="308"/>
      <c r="I117" s="308"/>
      <c r="J117" s="308"/>
      <c r="K117" s="308"/>
      <c r="L117" s="308"/>
      <c r="M117" s="308"/>
      <c r="N117" s="308"/>
      <c r="O117" s="308"/>
      <c r="P117" s="308"/>
      <c r="Q117" s="308"/>
      <c r="R117" s="308"/>
      <c r="S117" s="308"/>
      <c r="T117" s="308"/>
      <c r="U117" s="308"/>
      <c r="V117" s="308"/>
      <c r="W117" s="308"/>
      <c r="X117" s="308"/>
      <c r="Y117" s="308"/>
      <c r="Z117" s="308"/>
      <c r="AA117" s="308"/>
      <c r="AB117" s="308"/>
      <c r="AC117" s="308"/>
      <c r="AD117" s="330" t="s">
        <v>874</v>
      </c>
      <c r="AE117" s="323" t="s">
        <v>484</v>
      </c>
    </row>
    <row r="118" spans="1:31" ht="108">
      <c r="A118" s="319">
        <v>2</v>
      </c>
      <c r="B118" s="319">
        <v>1</v>
      </c>
      <c r="C118" s="319">
        <v>10</v>
      </c>
      <c r="D118" s="280">
        <v>3</v>
      </c>
      <c r="E118" s="320" t="s">
        <v>720</v>
      </c>
      <c r="F118" s="321">
        <v>43538</v>
      </c>
      <c r="G118" s="308"/>
      <c r="H118" s="308"/>
      <c r="I118" s="308"/>
      <c r="J118" s="308"/>
      <c r="K118" s="308"/>
      <c r="L118" s="308"/>
      <c r="M118" s="308"/>
      <c r="N118" s="308"/>
      <c r="O118" s="308"/>
      <c r="P118" s="308"/>
      <c r="Q118" s="308"/>
      <c r="R118" s="308"/>
      <c r="S118" s="308"/>
      <c r="T118" s="308"/>
      <c r="U118" s="308"/>
      <c r="V118" s="308"/>
      <c r="W118" s="308"/>
      <c r="X118" s="308"/>
      <c r="Y118" s="308"/>
      <c r="Z118" s="308"/>
      <c r="AA118" s="308"/>
      <c r="AB118" s="308"/>
      <c r="AC118" s="308"/>
      <c r="AD118" s="335" t="s">
        <v>871</v>
      </c>
      <c r="AE118" s="323" t="s">
        <v>484</v>
      </c>
    </row>
    <row r="119" spans="1:31" ht="36">
      <c r="A119" s="319">
        <v>2</v>
      </c>
      <c r="B119" s="319">
        <v>1</v>
      </c>
      <c r="C119" s="319">
        <v>10</v>
      </c>
      <c r="D119" s="280">
        <v>4</v>
      </c>
      <c r="E119" s="320" t="s">
        <v>721</v>
      </c>
      <c r="F119" s="321">
        <v>43538</v>
      </c>
      <c r="G119" s="308"/>
      <c r="H119" s="308"/>
      <c r="I119" s="308"/>
      <c r="J119" s="308"/>
      <c r="K119" s="308"/>
      <c r="L119" s="308"/>
      <c r="M119" s="308"/>
      <c r="N119" s="308"/>
      <c r="O119" s="308"/>
      <c r="P119" s="308"/>
      <c r="Q119" s="308"/>
      <c r="R119" s="308"/>
      <c r="S119" s="308"/>
      <c r="T119" s="308"/>
      <c r="U119" s="308"/>
      <c r="V119" s="308"/>
      <c r="W119" s="308"/>
      <c r="X119" s="308"/>
      <c r="Y119" s="308"/>
      <c r="Z119" s="308"/>
      <c r="AA119" s="308"/>
      <c r="AB119" s="308"/>
      <c r="AC119" s="308"/>
      <c r="AD119" s="330" t="s">
        <v>888</v>
      </c>
      <c r="AE119" s="323" t="s">
        <v>484</v>
      </c>
    </row>
    <row r="120" spans="1:31" ht="25.5">
      <c r="A120" s="319">
        <v>2</v>
      </c>
      <c r="B120" s="319">
        <v>1</v>
      </c>
      <c r="C120" s="319">
        <v>10</v>
      </c>
      <c r="D120" s="280" t="s">
        <v>608</v>
      </c>
      <c r="E120" s="320" t="s">
        <v>722</v>
      </c>
      <c r="F120" s="321">
        <v>43538</v>
      </c>
      <c r="G120" s="308"/>
      <c r="H120" s="308"/>
      <c r="I120" s="308"/>
      <c r="J120" s="308"/>
      <c r="K120" s="308"/>
      <c r="L120" s="308"/>
      <c r="M120" s="308"/>
      <c r="N120" s="308"/>
      <c r="O120" s="308"/>
      <c r="P120" s="308"/>
      <c r="Q120" s="308"/>
      <c r="R120" s="308"/>
      <c r="S120" s="308"/>
      <c r="T120" s="308"/>
      <c r="U120" s="308"/>
      <c r="V120" s="308"/>
      <c r="W120" s="308"/>
      <c r="X120" s="308"/>
      <c r="Y120" s="308"/>
      <c r="Z120" s="308"/>
      <c r="AA120" s="308"/>
      <c r="AB120" s="308"/>
      <c r="AC120" s="308"/>
      <c r="AD120" s="330" t="s">
        <v>872</v>
      </c>
      <c r="AE120" s="323" t="s">
        <v>484</v>
      </c>
    </row>
    <row r="121" spans="1:31" ht="25.5">
      <c r="A121" s="319">
        <v>2</v>
      </c>
      <c r="B121" s="319">
        <v>1</v>
      </c>
      <c r="C121" s="319">
        <v>10</v>
      </c>
      <c r="D121" s="280" t="s">
        <v>609</v>
      </c>
      <c r="E121" s="320" t="s">
        <v>723</v>
      </c>
      <c r="F121" s="321">
        <v>43538</v>
      </c>
      <c r="G121" s="308"/>
      <c r="H121" s="308"/>
      <c r="I121" s="308"/>
      <c r="J121" s="308"/>
      <c r="K121" s="308"/>
      <c r="L121" s="308"/>
      <c r="M121" s="308"/>
      <c r="N121" s="308"/>
      <c r="O121" s="308"/>
      <c r="P121" s="308"/>
      <c r="Q121" s="308"/>
      <c r="R121" s="308"/>
      <c r="S121" s="308"/>
      <c r="T121" s="308"/>
      <c r="U121" s="308"/>
      <c r="V121" s="308"/>
      <c r="W121" s="308"/>
      <c r="X121" s="308"/>
      <c r="Y121" s="308"/>
      <c r="Z121" s="308"/>
      <c r="AA121" s="308"/>
      <c r="AB121" s="308"/>
      <c r="AC121" s="308"/>
      <c r="AD121" s="330" t="s">
        <v>872</v>
      </c>
      <c r="AE121" s="323" t="s">
        <v>484</v>
      </c>
    </row>
    <row r="122" spans="1:31" ht="36">
      <c r="A122" s="319">
        <v>2</v>
      </c>
      <c r="B122" s="319">
        <v>1</v>
      </c>
      <c r="C122" s="319">
        <v>10</v>
      </c>
      <c r="D122" s="280" t="s">
        <v>610</v>
      </c>
      <c r="E122" s="320" t="s">
        <v>724</v>
      </c>
      <c r="F122" s="321">
        <v>43538</v>
      </c>
      <c r="G122" s="308"/>
      <c r="H122" s="308"/>
      <c r="I122" s="308"/>
      <c r="J122" s="308"/>
      <c r="K122" s="308"/>
      <c r="L122" s="308"/>
      <c r="M122" s="308"/>
      <c r="N122" s="308"/>
      <c r="O122" s="308"/>
      <c r="P122" s="308"/>
      <c r="Q122" s="308"/>
      <c r="R122" s="308"/>
      <c r="S122" s="308"/>
      <c r="T122" s="308"/>
      <c r="U122" s="308"/>
      <c r="V122" s="308"/>
      <c r="W122" s="308"/>
      <c r="X122" s="308"/>
      <c r="Y122" s="308"/>
      <c r="Z122" s="308"/>
      <c r="AA122" s="308"/>
      <c r="AB122" s="308"/>
      <c r="AC122" s="308"/>
      <c r="AD122" s="330" t="s">
        <v>872</v>
      </c>
      <c r="AE122" s="323" t="s">
        <v>484</v>
      </c>
    </row>
    <row r="123" spans="1:31" ht="25.5">
      <c r="A123" s="319">
        <v>2</v>
      </c>
      <c r="B123" s="319">
        <v>1</v>
      </c>
      <c r="C123" s="319">
        <v>10</v>
      </c>
      <c r="D123" s="280" t="s">
        <v>611</v>
      </c>
      <c r="E123" s="320" t="s">
        <v>725</v>
      </c>
      <c r="F123" s="321">
        <v>43538</v>
      </c>
      <c r="G123" s="308"/>
      <c r="H123" s="308"/>
      <c r="I123" s="308"/>
      <c r="J123" s="308"/>
      <c r="K123" s="308"/>
      <c r="L123" s="308"/>
      <c r="M123" s="308"/>
      <c r="N123" s="308"/>
      <c r="O123" s="308"/>
      <c r="P123" s="308"/>
      <c r="Q123" s="308"/>
      <c r="R123" s="308"/>
      <c r="S123" s="308"/>
      <c r="T123" s="308"/>
      <c r="U123" s="308"/>
      <c r="V123" s="308"/>
      <c r="W123" s="308"/>
      <c r="X123" s="308"/>
      <c r="Y123" s="308"/>
      <c r="Z123" s="308"/>
      <c r="AA123" s="308"/>
      <c r="AB123" s="308"/>
      <c r="AC123" s="308"/>
      <c r="AD123" s="330" t="s">
        <v>872</v>
      </c>
      <c r="AE123" s="323" t="s">
        <v>484</v>
      </c>
    </row>
    <row r="124" spans="1:31" ht="36">
      <c r="A124" s="319">
        <v>2</v>
      </c>
      <c r="B124" s="319">
        <v>1</v>
      </c>
      <c r="C124" s="319">
        <v>10</v>
      </c>
      <c r="D124" s="280" t="s">
        <v>727</v>
      </c>
      <c r="E124" s="320" t="s">
        <v>726</v>
      </c>
      <c r="F124" s="321">
        <v>43538</v>
      </c>
      <c r="G124" s="308"/>
      <c r="H124" s="308"/>
      <c r="I124" s="308"/>
      <c r="J124" s="308"/>
      <c r="K124" s="308"/>
      <c r="L124" s="308"/>
      <c r="M124" s="308"/>
      <c r="N124" s="308"/>
      <c r="O124" s="308"/>
      <c r="P124" s="308"/>
      <c r="Q124" s="308"/>
      <c r="R124" s="308"/>
      <c r="S124" s="308"/>
      <c r="T124" s="308"/>
      <c r="U124" s="308"/>
      <c r="V124" s="308"/>
      <c r="W124" s="308"/>
      <c r="X124" s="308"/>
      <c r="Y124" s="308"/>
      <c r="Z124" s="308"/>
      <c r="AA124" s="308"/>
      <c r="AB124" s="308"/>
      <c r="AC124" s="308"/>
      <c r="AD124" s="330" t="s">
        <v>872</v>
      </c>
      <c r="AE124" s="323" t="s">
        <v>484</v>
      </c>
    </row>
    <row r="125" spans="1:31" ht="25.5">
      <c r="A125" s="319">
        <v>2</v>
      </c>
      <c r="B125" s="319">
        <v>1</v>
      </c>
      <c r="C125" s="319">
        <v>10</v>
      </c>
      <c r="D125" s="280" t="s">
        <v>613</v>
      </c>
      <c r="E125" s="320" t="s">
        <v>728</v>
      </c>
      <c r="F125" s="321">
        <v>43538</v>
      </c>
      <c r="G125" s="308"/>
      <c r="H125" s="308"/>
      <c r="I125" s="308"/>
      <c r="J125" s="308"/>
      <c r="K125" s="308"/>
      <c r="L125" s="308"/>
      <c r="M125" s="308"/>
      <c r="N125" s="308"/>
      <c r="O125" s="308"/>
      <c r="P125" s="308"/>
      <c r="Q125" s="308"/>
      <c r="R125" s="308"/>
      <c r="S125" s="308"/>
      <c r="T125" s="308"/>
      <c r="U125" s="308"/>
      <c r="V125" s="308"/>
      <c r="W125" s="308"/>
      <c r="X125" s="308"/>
      <c r="Y125" s="308"/>
      <c r="Z125" s="308"/>
      <c r="AA125" s="308"/>
      <c r="AB125" s="308"/>
      <c r="AC125" s="308"/>
      <c r="AD125" s="330" t="s">
        <v>872</v>
      </c>
      <c r="AE125" s="323" t="s">
        <v>484</v>
      </c>
    </row>
    <row r="126" spans="1:31" ht="36">
      <c r="A126" s="319">
        <v>2</v>
      </c>
      <c r="B126" s="319">
        <v>1</v>
      </c>
      <c r="C126" s="319">
        <v>10</v>
      </c>
      <c r="D126" s="280">
        <v>5</v>
      </c>
      <c r="E126" s="320" t="s">
        <v>729</v>
      </c>
      <c r="F126" s="321">
        <v>43538</v>
      </c>
      <c r="G126" s="308"/>
      <c r="H126" s="308"/>
      <c r="I126" s="308"/>
      <c r="J126" s="308"/>
      <c r="K126" s="308"/>
      <c r="L126" s="308"/>
      <c r="M126" s="308"/>
      <c r="N126" s="308"/>
      <c r="O126" s="308"/>
      <c r="P126" s="308"/>
      <c r="Q126" s="308"/>
      <c r="R126" s="308"/>
      <c r="S126" s="308"/>
      <c r="T126" s="308"/>
      <c r="U126" s="308"/>
      <c r="V126" s="308"/>
      <c r="W126" s="308"/>
      <c r="X126" s="308"/>
      <c r="Y126" s="308"/>
      <c r="Z126" s="308"/>
      <c r="AA126" s="308"/>
      <c r="AB126" s="308"/>
      <c r="AC126" s="308"/>
      <c r="AD126" s="330" t="s">
        <v>872</v>
      </c>
      <c r="AE126" s="323" t="s">
        <v>484</v>
      </c>
    </row>
    <row r="127" spans="1:31">
      <c r="A127" s="319">
        <v>2</v>
      </c>
      <c r="B127" s="319">
        <v>2</v>
      </c>
      <c r="C127" s="319">
        <v>0</v>
      </c>
      <c r="D127" s="280">
        <v>0</v>
      </c>
      <c r="E127" s="320" t="s">
        <v>730</v>
      </c>
      <c r="F127" s="321">
        <v>43538</v>
      </c>
      <c r="G127" s="308"/>
      <c r="H127" s="308"/>
      <c r="I127" s="308"/>
      <c r="J127" s="308"/>
      <c r="K127" s="308"/>
      <c r="L127" s="308"/>
      <c r="M127" s="308"/>
      <c r="N127" s="308"/>
      <c r="O127" s="308"/>
      <c r="P127" s="308"/>
      <c r="Q127" s="308"/>
      <c r="R127" s="308"/>
      <c r="S127" s="308"/>
      <c r="T127" s="308"/>
      <c r="U127" s="308"/>
      <c r="V127" s="308"/>
      <c r="W127" s="308"/>
      <c r="X127" s="308"/>
      <c r="Y127" s="308"/>
      <c r="Z127" s="308"/>
      <c r="AA127" s="308"/>
      <c r="AB127" s="308"/>
      <c r="AC127" s="308"/>
      <c r="AD127" s="329"/>
      <c r="AE127" s="329"/>
    </row>
    <row r="128" spans="1:31" ht="127.5">
      <c r="A128" s="319">
        <v>2</v>
      </c>
      <c r="B128" s="319">
        <v>2</v>
      </c>
      <c r="C128" s="319">
        <v>11</v>
      </c>
      <c r="D128" s="280">
        <v>1</v>
      </c>
      <c r="E128" s="320" t="s">
        <v>731</v>
      </c>
      <c r="F128" s="321">
        <v>43538</v>
      </c>
      <c r="G128" s="308"/>
      <c r="H128" s="308"/>
      <c r="I128" s="308"/>
      <c r="J128" s="308"/>
      <c r="K128" s="308"/>
      <c r="L128" s="308"/>
      <c r="M128" s="308"/>
      <c r="N128" s="308"/>
      <c r="O128" s="308"/>
      <c r="P128" s="308"/>
      <c r="Q128" s="308"/>
      <c r="R128" s="308"/>
      <c r="S128" s="308"/>
      <c r="T128" s="308"/>
      <c r="U128" s="308"/>
      <c r="V128" s="308"/>
      <c r="W128" s="308"/>
      <c r="X128" s="308"/>
      <c r="Y128" s="308"/>
      <c r="Z128" s="308"/>
      <c r="AA128" s="308"/>
      <c r="AB128" s="308"/>
      <c r="AC128" s="308"/>
      <c r="AD128" s="335" t="s">
        <v>850</v>
      </c>
      <c r="AE128" s="323" t="s">
        <v>793</v>
      </c>
    </row>
    <row r="129" spans="1:31" ht="127.5">
      <c r="A129" s="319">
        <v>2</v>
      </c>
      <c r="B129" s="319">
        <v>2</v>
      </c>
      <c r="C129" s="319">
        <v>11</v>
      </c>
      <c r="D129" s="280" t="s">
        <v>704</v>
      </c>
      <c r="E129" s="320" t="s">
        <v>732</v>
      </c>
      <c r="F129" s="321">
        <v>43538</v>
      </c>
      <c r="G129" s="308"/>
      <c r="H129" s="308"/>
      <c r="I129" s="308"/>
      <c r="J129" s="308"/>
      <c r="K129" s="308"/>
      <c r="L129" s="308"/>
      <c r="M129" s="308"/>
      <c r="N129" s="308"/>
      <c r="O129" s="308"/>
      <c r="P129" s="308"/>
      <c r="Q129" s="308"/>
      <c r="R129" s="308"/>
      <c r="S129" s="308"/>
      <c r="T129" s="308"/>
      <c r="U129" s="308"/>
      <c r="V129" s="308"/>
      <c r="W129" s="308"/>
      <c r="X129" s="308"/>
      <c r="Y129" s="308"/>
      <c r="Z129" s="308"/>
      <c r="AA129" s="308"/>
      <c r="AB129" s="308"/>
      <c r="AC129" s="308"/>
      <c r="AD129" s="330" t="s">
        <v>825</v>
      </c>
      <c r="AE129" s="323" t="s">
        <v>844</v>
      </c>
    </row>
    <row r="130" spans="1:31" ht="127.5">
      <c r="A130" s="319">
        <v>2</v>
      </c>
      <c r="B130" s="319">
        <v>2</v>
      </c>
      <c r="C130" s="319">
        <v>11</v>
      </c>
      <c r="D130" s="280" t="s">
        <v>705</v>
      </c>
      <c r="E130" s="320" t="s">
        <v>733</v>
      </c>
      <c r="F130" s="321">
        <v>43538</v>
      </c>
      <c r="G130" s="308"/>
      <c r="H130" s="308"/>
      <c r="I130" s="308"/>
      <c r="J130" s="308"/>
      <c r="K130" s="308"/>
      <c r="L130" s="308"/>
      <c r="M130" s="308"/>
      <c r="N130" s="308"/>
      <c r="O130" s="308"/>
      <c r="P130" s="308"/>
      <c r="Q130" s="308"/>
      <c r="R130" s="308"/>
      <c r="S130" s="308"/>
      <c r="T130" s="308"/>
      <c r="U130" s="308"/>
      <c r="V130" s="308"/>
      <c r="W130" s="308"/>
      <c r="X130" s="308"/>
      <c r="Y130" s="308"/>
      <c r="Z130" s="308"/>
      <c r="AA130" s="308"/>
      <c r="AB130" s="308"/>
      <c r="AC130" s="308"/>
      <c r="AD130" s="330" t="s">
        <v>825</v>
      </c>
      <c r="AE130" s="323" t="s">
        <v>836</v>
      </c>
    </row>
    <row r="131" spans="1:31" ht="127.5">
      <c r="A131" s="319">
        <v>2</v>
      </c>
      <c r="B131" s="319">
        <v>2</v>
      </c>
      <c r="C131" s="319">
        <v>11</v>
      </c>
      <c r="D131" s="280" t="s">
        <v>707</v>
      </c>
      <c r="E131" s="320" t="s">
        <v>734</v>
      </c>
      <c r="F131" s="321">
        <v>43538</v>
      </c>
      <c r="G131" s="308"/>
      <c r="H131" s="308"/>
      <c r="I131" s="308"/>
      <c r="J131" s="308"/>
      <c r="K131" s="308"/>
      <c r="L131" s="308"/>
      <c r="M131" s="308"/>
      <c r="N131" s="308"/>
      <c r="O131" s="308"/>
      <c r="P131" s="308"/>
      <c r="Q131" s="308"/>
      <c r="R131" s="308"/>
      <c r="S131" s="308"/>
      <c r="T131" s="308"/>
      <c r="U131" s="308"/>
      <c r="V131" s="308"/>
      <c r="W131" s="308"/>
      <c r="X131" s="308"/>
      <c r="Y131" s="308"/>
      <c r="Z131" s="308"/>
      <c r="AA131" s="308"/>
      <c r="AB131" s="308"/>
      <c r="AC131" s="308"/>
      <c r="AD131" s="330" t="s">
        <v>825</v>
      </c>
      <c r="AE131" s="323" t="s">
        <v>835</v>
      </c>
    </row>
    <row r="132" spans="1:31" ht="76.5">
      <c r="A132" s="319">
        <v>2</v>
      </c>
      <c r="B132" s="319">
        <v>2</v>
      </c>
      <c r="C132" s="319">
        <v>11</v>
      </c>
      <c r="D132" s="280" t="s">
        <v>710</v>
      </c>
      <c r="E132" s="320" t="s">
        <v>735</v>
      </c>
      <c r="F132" s="321">
        <v>43538</v>
      </c>
      <c r="G132" s="308"/>
      <c r="H132" s="308"/>
      <c r="I132" s="308"/>
      <c r="J132" s="308"/>
      <c r="K132" s="308"/>
      <c r="L132" s="308"/>
      <c r="M132" s="308"/>
      <c r="N132" s="308"/>
      <c r="O132" s="308"/>
      <c r="P132" s="308"/>
      <c r="Q132" s="308"/>
      <c r="R132" s="308"/>
      <c r="S132" s="308"/>
      <c r="T132" s="308"/>
      <c r="U132" s="308"/>
      <c r="V132" s="308"/>
      <c r="W132" s="308"/>
      <c r="X132" s="308"/>
      <c r="Y132" s="308"/>
      <c r="Z132" s="308"/>
      <c r="AA132" s="308"/>
      <c r="AB132" s="308"/>
      <c r="AC132" s="308"/>
      <c r="AD132" s="336" t="s">
        <v>852</v>
      </c>
      <c r="AE132" s="323" t="s">
        <v>837</v>
      </c>
    </row>
    <row r="133" spans="1:31" ht="36">
      <c r="A133" s="319">
        <v>2</v>
      </c>
      <c r="B133" s="319">
        <v>2</v>
      </c>
      <c r="C133" s="319">
        <v>11</v>
      </c>
      <c r="D133" s="280" t="s">
        <v>711</v>
      </c>
      <c r="E133" s="320" t="s">
        <v>712</v>
      </c>
      <c r="F133" s="321">
        <v>43538</v>
      </c>
      <c r="G133" s="308"/>
      <c r="H133" s="308"/>
      <c r="I133" s="308"/>
      <c r="J133" s="308"/>
      <c r="K133" s="308"/>
      <c r="L133" s="308"/>
      <c r="M133" s="308"/>
      <c r="N133" s="308"/>
      <c r="O133" s="308"/>
      <c r="P133" s="308"/>
      <c r="Q133" s="308"/>
      <c r="R133" s="308"/>
      <c r="S133" s="308"/>
      <c r="T133" s="308"/>
      <c r="U133" s="308"/>
      <c r="V133" s="308"/>
      <c r="W133" s="308"/>
      <c r="X133" s="308"/>
      <c r="Y133" s="308"/>
      <c r="Z133" s="308"/>
      <c r="AA133" s="308"/>
      <c r="AB133" s="308"/>
      <c r="AC133" s="308"/>
      <c r="AD133" s="330" t="s">
        <v>845</v>
      </c>
      <c r="AE133" s="323" t="s">
        <v>838</v>
      </c>
    </row>
    <row r="134" spans="1:31" ht="84">
      <c r="A134" s="319">
        <v>2</v>
      </c>
      <c r="B134" s="319">
        <v>2</v>
      </c>
      <c r="C134" s="319">
        <v>11</v>
      </c>
      <c r="D134" s="280">
        <v>2</v>
      </c>
      <c r="E134" s="320" t="s">
        <v>736</v>
      </c>
      <c r="F134" s="321">
        <v>43538</v>
      </c>
      <c r="G134" s="308"/>
      <c r="H134" s="308"/>
      <c r="I134" s="308"/>
      <c r="J134" s="308"/>
      <c r="K134" s="308"/>
      <c r="L134" s="308"/>
      <c r="M134" s="308"/>
      <c r="N134" s="308"/>
      <c r="O134" s="308"/>
      <c r="P134" s="308"/>
      <c r="Q134" s="308"/>
      <c r="R134" s="308"/>
      <c r="S134" s="308"/>
      <c r="T134" s="308"/>
      <c r="U134" s="308"/>
      <c r="V134" s="308"/>
      <c r="W134" s="308"/>
      <c r="X134" s="308"/>
      <c r="Y134" s="308"/>
      <c r="Z134" s="308"/>
      <c r="AA134" s="308"/>
      <c r="AB134" s="308"/>
      <c r="AC134" s="308"/>
      <c r="AD134" s="323" t="s">
        <v>846</v>
      </c>
      <c r="AE134" s="323" t="s">
        <v>841</v>
      </c>
    </row>
    <row r="135" spans="1:31" ht="36">
      <c r="A135" s="319">
        <v>2</v>
      </c>
      <c r="B135" s="319">
        <v>2</v>
      </c>
      <c r="C135" s="319">
        <v>11</v>
      </c>
      <c r="D135" s="280">
        <v>3</v>
      </c>
      <c r="E135" s="320" t="s">
        <v>737</v>
      </c>
      <c r="F135" s="321">
        <v>43538</v>
      </c>
      <c r="G135" s="308"/>
      <c r="H135" s="308"/>
      <c r="I135" s="308"/>
      <c r="J135" s="308"/>
      <c r="K135" s="308"/>
      <c r="L135" s="308"/>
      <c r="M135" s="308"/>
      <c r="N135" s="308"/>
      <c r="O135" s="308"/>
      <c r="P135" s="308"/>
      <c r="Q135" s="308"/>
      <c r="R135" s="308"/>
      <c r="S135" s="308"/>
      <c r="T135" s="308"/>
      <c r="U135" s="308"/>
      <c r="V135" s="308"/>
      <c r="W135" s="308"/>
      <c r="X135" s="308"/>
      <c r="Y135" s="308"/>
      <c r="Z135" s="308"/>
      <c r="AA135" s="308"/>
      <c r="AB135" s="308"/>
      <c r="AC135" s="308"/>
      <c r="AD135" s="330" t="s">
        <v>815</v>
      </c>
      <c r="AE135" s="327" t="s">
        <v>794</v>
      </c>
    </row>
    <row r="136" spans="1:31">
      <c r="A136" s="319">
        <v>2</v>
      </c>
      <c r="B136" s="319">
        <v>2</v>
      </c>
      <c r="C136" s="319">
        <v>12</v>
      </c>
      <c r="D136" s="280">
        <v>0</v>
      </c>
      <c r="E136" s="320" t="s">
        <v>738</v>
      </c>
      <c r="F136" s="321">
        <v>43538</v>
      </c>
      <c r="G136" s="308"/>
      <c r="H136" s="308"/>
      <c r="I136" s="308"/>
      <c r="J136" s="308"/>
      <c r="K136" s="308"/>
      <c r="L136" s="308"/>
      <c r="M136" s="308"/>
      <c r="N136" s="308"/>
      <c r="O136" s="308"/>
      <c r="P136" s="308"/>
      <c r="Q136" s="308"/>
      <c r="R136" s="308"/>
      <c r="S136" s="308"/>
      <c r="T136" s="308"/>
      <c r="U136" s="308"/>
      <c r="V136" s="308"/>
      <c r="W136" s="308"/>
      <c r="X136" s="308"/>
      <c r="Y136" s="308"/>
      <c r="Z136" s="308"/>
      <c r="AA136" s="308"/>
      <c r="AB136" s="308"/>
      <c r="AC136" s="308"/>
      <c r="AD136" s="329"/>
      <c r="AE136" s="329"/>
    </row>
    <row r="137" spans="1:31" ht="144">
      <c r="A137" s="319">
        <v>2</v>
      </c>
      <c r="B137" s="319">
        <v>2</v>
      </c>
      <c r="C137" s="319">
        <v>12</v>
      </c>
      <c r="D137" s="280">
        <v>1</v>
      </c>
      <c r="E137" s="320" t="s">
        <v>739</v>
      </c>
      <c r="F137" s="321">
        <v>43538</v>
      </c>
      <c r="G137" s="308"/>
      <c r="H137" s="308"/>
      <c r="I137" s="308"/>
      <c r="J137" s="308"/>
      <c r="K137" s="308"/>
      <c r="L137" s="308"/>
      <c r="M137" s="308"/>
      <c r="N137" s="308"/>
      <c r="O137" s="308"/>
      <c r="P137" s="308"/>
      <c r="Q137" s="308"/>
      <c r="R137" s="308"/>
      <c r="S137" s="308"/>
      <c r="T137" s="308"/>
      <c r="U137" s="308"/>
      <c r="V137" s="308"/>
      <c r="W137" s="308"/>
      <c r="X137" s="308"/>
      <c r="Y137" s="308"/>
      <c r="Z137" s="308"/>
      <c r="AA137" s="308"/>
      <c r="AB137" s="308"/>
      <c r="AC137" s="308"/>
      <c r="AD137" s="335" t="s">
        <v>847</v>
      </c>
      <c r="AE137" s="323" t="s">
        <v>795</v>
      </c>
    </row>
    <row r="138" spans="1:31" ht="36">
      <c r="A138" s="319">
        <v>2</v>
      </c>
      <c r="B138" s="319">
        <v>2</v>
      </c>
      <c r="C138" s="319">
        <v>12</v>
      </c>
      <c r="D138" s="280">
        <v>2</v>
      </c>
      <c r="E138" s="320" t="s">
        <v>740</v>
      </c>
      <c r="F138" s="321">
        <v>43538</v>
      </c>
      <c r="G138" s="308"/>
      <c r="H138" s="308"/>
      <c r="I138" s="308"/>
      <c r="J138" s="308"/>
      <c r="K138" s="308"/>
      <c r="L138" s="308"/>
      <c r="M138" s="308"/>
      <c r="N138" s="308"/>
      <c r="O138" s="308"/>
      <c r="P138" s="308"/>
      <c r="Q138" s="308"/>
      <c r="R138" s="308"/>
      <c r="S138" s="308"/>
      <c r="T138" s="308"/>
      <c r="U138" s="308"/>
      <c r="V138" s="308"/>
      <c r="W138" s="308"/>
      <c r="X138" s="308"/>
      <c r="Y138" s="308"/>
      <c r="Z138" s="308"/>
      <c r="AA138" s="308"/>
      <c r="AB138" s="308"/>
      <c r="AC138" s="308"/>
      <c r="AD138" s="330" t="s">
        <v>815</v>
      </c>
      <c r="AE138" s="323" t="s">
        <v>839</v>
      </c>
    </row>
    <row r="139" spans="1:31">
      <c r="A139" s="319">
        <v>2</v>
      </c>
      <c r="B139" s="319">
        <v>2</v>
      </c>
      <c r="C139" s="319">
        <v>13</v>
      </c>
      <c r="D139" s="280">
        <v>0</v>
      </c>
      <c r="E139" s="320" t="s">
        <v>741</v>
      </c>
      <c r="F139" s="321">
        <v>43538</v>
      </c>
      <c r="G139" s="308"/>
      <c r="H139" s="308"/>
      <c r="I139" s="308"/>
      <c r="J139" s="308"/>
      <c r="K139" s="308"/>
      <c r="L139" s="308"/>
      <c r="M139" s="308"/>
      <c r="N139" s="308"/>
      <c r="O139" s="308"/>
      <c r="P139" s="308"/>
      <c r="Q139" s="308"/>
      <c r="R139" s="308"/>
      <c r="S139" s="308"/>
      <c r="T139" s="308"/>
      <c r="U139" s="308"/>
      <c r="V139" s="308"/>
      <c r="W139" s="308"/>
      <c r="X139" s="308"/>
      <c r="Y139" s="308"/>
      <c r="Z139" s="308"/>
      <c r="AA139" s="308"/>
      <c r="AB139" s="308"/>
      <c r="AC139" s="308"/>
      <c r="AD139" s="330" t="s">
        <v>848</v>
      </c>
      <c r="AE139" s="323"/>
    </row>
    <row r="140" spans="1:31" ht="102">
      <c r="A140" s="319">
        <v>2</v>
      </c>
      <c r="B140" s="319">
        <v>2</v>
      </c>
      <c r="C140" s="319">
        <v>13</v>
      </c>
      <c r="D140" s="280">
        <v>1</v>
      </c>
      <c r="E140" s="320" t="s">
        <v>742</v>
      </c>
      <c r="F140" s="321">
        <v>43538</v>
      </c>
      <c r="G140" s="308"/>
      <c r="H140" s="308"/>
      <c r="I140" s="308"/>
      <c r="J140" s="308"/>
      <c r="K140" s="308"/>
      <c r="L140" s="308"/>
      <c r="M140" s="308"/>
      <c r="N140" s="308"/>
      <c r="O140" s="308"/>
      <c r="P140" s="308"/>
      <c r="Q140" s="308"/>
      <c r="R140" s="308"/>
      <c r="S140" s="308"/>
      <c r="T140" s="308"/>
      <c r="U140" s="308"/>
      <c r="V140" s="308"/>
      <c r="W140" s="308"/>
      <c r="X140" s="308"/>
      <c r="Y140" s="308"/>
      <c r="Z140" s="308"/>
      <c r="AA140" s="308"/>
      <c r="AB140" s="308"/>
      <c r="AC140" s="308"/>
      <c r="AD140" s="323" t="s">
        <v>870</v>
      </c>
      <c r="AE140" s="323" t="s">
        <v>796</v>
      </c>
    </row>
    <row r="141" spans="1:31">
      <c r="A141" s="319">
        <v>2</v>
      </c>
      <c r="B141" s="319">
        <v>2</v>
      </c>
      <c r="C141" s="319">
        <v>13</v>
      </c>
      <c r="D141" s="280">
        <v>2</v>
      </c>
      <c r="E141" s="320" t="s">
        <v>743</v>
      </c>
      <c r="F141" s="321">
        <v>43538</v>
      </c>
      <c r="G141" s="308"/>
      <c r="H141" s="308"/>
      <c r="I141" s="308"/>
      <c r="J141" s="308"/>
      <c r="K141" s="308"/>
      <c r="L141" s="308"/>
      <c r="M141" s="308"/>
      <c r="N141" s="308"/>
      <c r="O141" s="308"/>
      <c r="P141" s="308"/>
      <c r="Q141" s="308"/>
      <c r="R141" s="308"/>
      <c r="S141" s="308"/>
      <c r="T141" s="308"/>
      <c r="U141" s="308"/>
      <c r="V141" s="308"/>
      <c r="W141" s="308"/>
      <c r="X141" s="308"/>
      <c r="Y141" s="308"/>
      <c r="Z141" s="308"/>
      <c r="AA141" s="308"/>
      <c r="AB141" s="308"/>
      <c r="AC141" s="308"/>
      <c r="AD141" s="329"/>
      <c r="AE141" s="329"/>
    </row>
    <row r="142" spans="1:31" ht="89.25">
      <c r="A142" s="319">
        <v>2</v>
      </c>
      <c r="B142" s="319">
        <v>2</v>
      </c>
      <c r="C142" s="319">
        <v>13</v>
      </c>
      <c r="D142" s="280" t="s">
        <v>744</v>
      </c>
      <c r="E142" s="320" t="s">
        <v>722</v>
      </c>
      <c r="F142" s="321">
        <v>43538</v>
      </c>
      <c r="G142" s="308"/>
      <c r="H142" s="308"/>
      <c r="I142" s="308"/>
      <c r="J142" s="308"/>
      <c r="K142" s="308"/>
      <c r="L142" s="308"/>
      <c r="M142" s="308"/>
      <c r="N142" s="308"/>
      <c r="O142" s="308"/>
      <c r="P142" s="308"/>
      <c r="Q142" s="308"/>
      <c r="R142" s="308"/>
      <c r="S142" s="308"/>
      <c r="T142" s="308"/>
      <c r="U142" s="308"/>
      <c r="V142" s="308"/>
      <c r="W142" s="308"/>
      <c r="X142" s="308"/>
      <c r="Y142" s="308"/>
      <c r="Z142" s="308"/>
      <c r="AA142" s="308"/>
      <c r="AB142" s="308"/>
      <c r="AC142" s="308"/>
      <c r="AD142" s="330" t="s">
        <v>827</v>
      </c>
      <c r="AE142" s="323" t="s">
        <v>797</v>
      </c>
    </row>
    <row r="143" spans="1:31" ht="89.25">
      <c r="A143" s="319">
        <v>2</v>
      </c>
      <c r="B143" s="319">
        <v>2</v>
      </c>
      <c r="C143" s="319">
        <v>13</v>
      </c>
      <c r="D143" s="280" t="s">
        <v>745</v>
      </c>
      <c r="E143" s="320" t="s">
        <v>750</v>
      </c>
      <c r="F143" s="321">
        <v>43538</v>
      </c>
      <c r="G143" s="308"/>
      <c r="H143" s="308"/>
      <c r="I143" s="308"/>
      <c r="J143" s="308"/>
      <c r="K143" s="308"/>
      <c r="L143" s="308"/>
      <c r="M143" s="308"/>
      <c r="N143" s="308"/>
      <c r="O143" s="308"/>
      <c r="P143" s="308"/>
      <c r="Q143" s="308"/>
      <c r="R143" s="308"/>
      <c r="S143" s="308"/>
      <c r="T143" s="308"/>
      <c r="U143" s="308"/>
      <c r="V143" s="308"/>
      <c r="W143" s="308"/>
      <c r="X143" s="308"/>
      <c r="Y143" s="308"/>
      <c r="Z143" s="308"/>
      <c r="AA143" s="308"/>
      <c r="AB143" s="308"/>
      <c r="AC143" s="308"/>
      <c r="AD143" s="330" t="s">
        <v>827</v>
      </c>
      <c r="AE143" s="323" t="s">
        <v>797</v>
      </c>
    </row>
    <row r="144" spans="1:31" ht="89.25">
      <c r="A144" s="319">
        <v>2</v>
      </c>
      <c r="B144" s="319">
        <v>2</v>
      </c>
      <c r="C144" s="319">
        <v>13</v>
      </c>
      <c r="D144" s="280" t="s">
        <v>746</v>
      </c>
      <c r="E144" s="320" t="s">
        <v>724</v>
      </c>
      <c r="F144" s="321">
        <v>43538</v>
      </c>
      <c r="G144" s="308"/>
      <c r="H144" s="308"/>
      <c r="I144" s="308"/>
      <c r="J144" s="308"/>
      <c r="K144" s="308"/>
      <c r="L144" s="308"/>
      <c r="M144" s="308"/>
      <c r="N144" s="308"/>
      <c r="O144" s="308"/>
      <c r="P144" s="308"/>
      <c r="Q144" s="308"/>
      <c r="R144" s="308"/>
      <c r="S144" s="308"/>
      <c r="T144" s="308"/>
      <c r="U144" s="308"/>
      <c r="V144" s="308"/>
      <c r="W144" s="308"/>
      <c r="X144" s="308"/>
      <c r="Y144" s="308"/>
      <c r="Z144" s="308"/>
      <c r="AA144" s="308"/>
      <c r="AB144" s="308"/>
      <c r="AC144" s="308"/>
      <c r="AD144" s="330" t="s">
        <v>827</v>
      </c>
      <c r="AE144" s="323" t="s">
        <v>797</v>
      </c>
    </row>
    <row r="145" spans="1:31" ht="89.25">
      <c r="A145" s="319">
        <v>2</v>
      </c>
      <c r="B145" s="319">
        <v>2</v>
      </c>
      <c r="C145" s="319">
        <v>13</v>
      </c>
      <c r="D145" s="280" t="s">
        <v>747</v>
      </c>
      <c r="E145" s="320" t="s">
        <v>725</v>
      </c>
      <c r="F145" s="321">
        <v>43538</v>
      </c>
      <c r="G145" s="308"/>
      <c r="H145" s="308"/>
      <c r="I145" s="308"/>
      <c r="J145" s="308"/>
      <c r="K145" s="308"/>
      <c r="L145" s="308"/>
      <c r="M145" s="308"/>
      <c r="N145" s="308"/>
      <c r="O145" s="308"/>
      <c r="P145" s="308"/>
      <c r="Q145" s="308"/>
      <c r="R145" s="308"/>
      <c r="S145" s="308"/>
      <c r="T145" s="308"/>
      <c r="U145" s="308"/>
      <c r="V145" s="308"/>
      <c r="W145" s="308"/>
      <c r="X145" s="308"/>
      <c r="Y145" s="308"/>
      <c r="Z145" s="308"/>
      <c r="AA145" s="308"/>
      <c r="AB145" s="308"/>
      <c r="AC145" s="308"/>
      <c r="AD145" s="330" t="s">
        <v>827</v>
      </c>
      <c r="AE145" s="323" t="s">
        <v>797</v>
      </c>
    </row>
    <row r="146" spans="1:31" ht="89.25">
      <c r="A146" s="319">
        <v>2</v>
      </c>
      <c r="B146" s="319">
        <v>2</v>
      </c>
      <c r="C146" s="319">
        <v>13</v>
      </c>
      <c r="D146" s="280" t="s">
        <v>748</v>
      </c>
      <c r="E146" s="320" t="s">
        <v>726</v>
      </c>
      <c r="F146" s="321">
        <v>43538</v>
      </c>
      <c r="G146" s="308"/>
      <c r="H146" s="308"/>
      <c r="I146" s="308"/>
      <c r="J146" s="308"/>
      <c r="K146" s="308"/>
      <c r="L146" s="308"/>
      <c r="M146" s="308"/>
      <c r="N146" s="308"/>
      <c r="O146" s="308"/>
      <c r="P146" s="308"/>
      <c r="Q146" s="308"/>
      <c r="R146" s="308"/>
      <c r="S146" s="308"/>
      <c r="T146" s="308"/>
      <c r="U146" s="308"/>
      <c r="V146" s="308"/>
      <c r="W146" s="308"/>
      <c r="X146" s="308"/>
      <c r="Y146" s="308"/>
      <c r="Z146" s="308"/>
      <c r="AA146" s="308"/>
      <c r="AB146" s="308"/>
      <c r="AC146" s="308"/>
      <c r="AD146" s="330" t="s">
        <v>827</v>
      </c>
      <c r="AE146" s="323" t="s">
        <v>797</v>
      </c>
    </row>
    <row r="147" spans="1:31" ht="89.25">
      <c r="A147" s="319">
        <v>2</v>
      </c>
      <c r="B147" s="319">
        <v>2</v>
      </c>
      <c r="C147" s="319">
        <v>13</v>
      </c>
      <c r="D147" s="280" t="s">
        <v>749</v>
      </c>
      <c r="E147" s="320" t="s">
        <v>728</v>
      </c>
      <c r="F147" s="321">
        <v>43538</v>
      </c>
      <c r="G147" s="308"/>
      <c r="H147" s="308"/>
      <c r="I147" s="308"/>
      <c r="J147" s="308"/>
      <c r="K147" s="308"/>
      <c r="L147" s="308"/>
      <c r="M147" s="308"/>
      <c r="N147" s="308"/>
      <c r="O147" s="308"/>
      <c r="P147" s="308"/>
      <c r="Q147" s="308"/>
      <c r="R147" s="308"/>
      <c r="S147" s="308"/>
      <c r="T147" s="308"/>
      <c r="U147" s="308"/>
      <c r="V147" s="308"/>
      <c r="W147" s="308"/>
      <c r="X147" s="308"/>
      <c r="Y147" s="308"/>
      <c r="Z147" s="308"/>
      <c r="AA147" s="308"/>
      <c r="AB147" s="308"/>
      <c r="AC147" s="308"/>
      <c r="AD147" s="330" t="s">
        <v>827</v>
      </c>
      <c r="AE147" s="323" t="s">
        <v>797</v>
      </c>
    </row>
    <row r="148" spans="1:31" ht="132">
      <c r="A148" s="319">
        <v>2</v>
      </c>
      <c r="B148" s="319">
        <v>2</v>
      </c>
      <c r="C148" s="319">
        <v>13</v>
      </c>
      <c r="D148" s="280">
        <v>3</v>
      </c>
      <c r="E148" s="320" t="s">
        <v>751</v>
      </c>
      <c r="F148" s="321">
        <v>43538</v>
      </c>
      <c r="G148" s="308"/>
      <c r="H148" s="308"/>
      <c r="I148" s="308"/>
      <c r="J148" s="308"/>
      <c r="K148" s="308"/>
      <c r="L148" s="308"/>
      <c r="M148" s="308"/>
      <c r="N148" s="308"/>
      <c r="O148" s="308"/>
      <c r="P148" s="308"/>
      <c r="Q148" s="308"/>
      <c r="R148" s="308"/>
      <c r="S148" s="308"/>
      <c r="T148" s="308"/>
      <c r="U148" s="308"/>
      <c r="V148" s="308"/>
      <c r="W148" s="308"/>
      <c r="X148" s="308"/>
      <c r="Y148" s="308"/>
      <c r="Z148" s="308"/>
      <c r="AA148" s="308"/>
      <c r="AB148" s="308"/>
      <c r="AC148" s="308"/>
      <c r="AD148" s="337" t="s">
        <v>853</v>
      </c>
      <c r="AE148" s="323" t="s">
        <v>798</v>
      </c>
    </row>
    <row r="149" spans="1:31">
      <c r="A149" s="319">
        <v>2</v>
      </c>
      <c r="B149" s="319">
        <v>3</v>
      </c>
      <c r="C149" s="319">
        <v>0</v>
      </c>
      <c r="D149" s="280">
        <v>0</v>
      </c>
      <c r="E149" s="320" t="s">
        <v>752</v>
      </c>
      <c r="F149" s="321">
        <v>43538</v>
      </c>
      <c r="G149" s="308"/>
      <c r="H149" s="308"/>
      <c r="I149" s="308"/>
      <c r="J149" s="308"/>
      <c r="K149" s="308"/>
      <c r="L149" s="308"/>
      <c r="M149" s="308"/>
      <c r="N149" s="308"/>
      <c r="O149" s="308"/>
      <c r="P149" s="308"/>
      <c r="Q149" s="308"/>
      <c r="R149" s="308"/>
      <c r="S149" s="308"/>
      <c r="T149" s="308"/>
      <c r="U149" s="308"/>
      <c r="V149" s="308"/>
      <c r="W149" s="308"/>
      <c r="X149" s="308"/>
      <c r="Y149" s="308"/>
      <c r="Z149" s="308"/>
      <c r="AA149" s="308"/>
      <c r="AB149" s="308"/>
      <c r="AC149" s="308"/>
      <c r="AD149" s="329"/>
      <c r="AE149" s="329"/>
    </row>
    <row r="150" spans="1:31">
      <c r="A150" s="319">
        <v>2</v>
      </c>
      <c r="B150" s="319">
        <v>3</v>
      </c>
      <c r="C150" s="319">
        <v>14</v>
      </c>
      <c r="D150" s="280">
        <v>0</v>
      </c>
      <c r="E150" s="320" t="s">
        <v>753</v>
      </c>
      <c r="F150" s="321">
        <v>43538</v>
      </c>
      <c r="G150" s="308"/>
      <c r="H150" s="308"/>
      <c r="I150" s="308"/>
      <c r="J150" s="308"/>
      <c r="K150" s="308"/>
      <c r="L150" s="308"/>
      <c r="M150" s="308"/>
      <c r="N150" s="308"/>
      <c r="O150" s="308"/>
      <c r="P150" s="308"/>
      <c r="Q150" s="308"/>
      <c r="R150" s="308"/>
      <c r="S150" s="308"/>
      <c r="T150" s="308"/>
      <c r="U150" s="308"/>
      <c r="V150" s="308"/>
      <c r="W150" s="308"/>
      <c r="X150" s="308"/>
      <c r="Y150" s="308"/>
      <c r="Z150" s="308"/>
      <c r="AA150" s="308"/>
      <c r="AB150" s="308"/>
      <c r="AC150" s="308"/>
      <c r="AD150" s="329"/>
      <c r="AE150" s="329"/>
    </row>
    <row r="151" spans="1:31" ht="76.5">
      <c r="A151" s="319">
        <v>2</v>
      </c>
      <c r="B151" s="319">
        <v>3</v>
      </c>
      <c r="C151" s="319">
        <v>14</v>
      </c>
      <c r="D151" s="280">
        <v>1</v>
      </c>
      <c r="E151" s="320" t="s">
        <v>754</v>
      </c>
      <c r="F151" s="321">
        <v>43538</v>
      </c>
      <c r="G151" s="308"/>
      <c r="H151" s="308"/>
      <c r="I151" s="308"/>
      <c r="J151" s="308"/>
      <c r="K151" s="308"/>
      <c r="L151" s="308"/>
      <c r="M151" s="308"/>
      <c r="N151" s="308"/>
      <c r="O151" s="308"/>
      <c r="P151" s="308"/>
      <c r="Q151" s="308"/>
      <c r="R151" s="308"/>
      <c r="S151" s="308"/>
      <c r="T151" s="308"/>
      <c r="U151" s="308"/>
      <c r="V151" s="308"/>
      <c r="W151" s="308"/>
      <c r="X151" s="308"/>
      <c r="Y151" s="308"/>
      <c r="Z151" s="308"/>
      <c r="AA151" s="308"/>
      <c r="AB151" s="308"/>
      <c r="AC151" s="308"/>
      <c r="AD151" s="335" t="s">
        <v>849</v>
      </c>
      <c r="AE151" s="323" t="s">
        <v>799</v>
      </c>
    </row>
    <row r="152" spans="1:31" ht="60">
      <c r="A152" s="319">
        <v>2</v>
      </c>
      <c r="B152" s="319">
        <v>3</v>
      </c>
      <c r="C152" s="319">
        <v>14</v>
      </c>
      <c r="D152" s="280">
        <v>2</v>
      </c>
      <c r="E152" s="320" t="s">
        <v>755</v>
      </c>
      <c r="F152" s="321">
        <v>43538</v>
      </c>
      <c r="G152" s="308"/>
      <c r="H152" s="308"/>
      <c r="I152" s="308"/>
      <c r="J152" s="308"/>
      <c r="K152" s="308"/>
      <c r="L152" s="308"/>
      <c r="M152" s="308"/>
      <c r="N152" s="308"/>
      <c r="O152" s="308"/>
      <c r="P152" s="308"/>
      <c r="Q152" s="308"/>
      <c r="R152" s="308"/>
      <c r="S152" s="308"/>
      <c r="T152" s="308"/>
      <c r="U152" s="308"/>
      <c r="V152" s="308"/>
      <c r="W152" s="308"/>
      <c r="X152" s="308"/>
      <c r="Y152" s="308"/>
      <c r="Z152" s="308"/>
      <c r="AA152" s="308"/>
      <c r="AB152" s="308"/>
      <c r="AC152" s="308"/>
      <c r="AD152" s="332" t="s">
        <v>875</v>
      </c>
      <c r="AE152" s="323" t="s">
        <v>841</v>
      </c>
    </row>
    <row r="153" spans="1:31">
      <c r="A153" s="319">
        <v>2</v>
      </c>
      <c r="B153" s="319">
        <v>3</v>
      </c>
      <c r="C153" s="319">
        <v>15</v>
      </c>
      <c r="D153" s="280"/>
      <c r="E153" s="320" t="s">
        <v>701</v>
      </c>
      <c r="F153" s="321">
        <v>43538</v>
      </c>
      <c r="G153" s="308"/>
      <c r="H153" s="308"/>
      <c r="I153" s="308"/>
      <c r="J153" s="308"/>
      <c r="K153" s="308"/>
      <c r="L153" s="308"/>
      <c r="M153" s="308"/>
      <c r="N153" s="308"/>
      <c r="O153" s="308"/>
      <c r="P153" s="308"/>
      <c r="Q153" s="308"/>
      <c r="R153" s="308"/>
      <c r="S153" s="308"/>
      <c r="T153" s="308"/>
      <c r="U153" s="308"/>
      <c r="V153" s="308"/>
      <c r="W153" s="308"/>
      <c r="X153" s="308"/>
      <c r="Y153" s="308"/>
      <c r="Z153" s="308"/>
      <c r="AA153" s="308"/>
      <c r="AB153" s="308"/>
      <c r="AC153" s="308"/>
      <c r="AD153" s="323"/>
      <c r="AE153" s="323"/>
    </row>
    <row r="154" spans="1:31" ht="114.75">
      <c r="A154" s="319">
        <v>2</v>
      </c>
      <c r="B154" s="319">
        <v>3</v>
      </c>
      <c r="C154" s="319">
        <v>15</v>
      </c>
      <c r="D154" s="280">
        <v>1</v>
      </c>
      <c r="E154" s="320" t="s">
        <v>756</v>
      </c>
      <c r="F154" s="321">
        <v>43538</v>
      </c>
      <c r="G154" s="308"/>
      <c r="H154" s="308"/>
      <c r="I154" s="308"/>
      <c r="J154" s="308"/>
      <c r="K154" s="308"/>
      <c r="L154" s="308"/>
      <c r="M154" s="308"/>
      <c r="N154" s="308"/>
      <c r="O154" s="308"/>
      <c r="P154" s="308"/>
      <c r="Q154" s="308"/>
      <c r="R154" s="308"/>
      <c r="S154" s="308"/>
      <c r="T154" s="308"/>
      <c r="U154" s="308"/>
      <c r="V154" s="308"/>
      <c r="W154" s="308"/>
      <c r="X154" s="308"/>
      <c r="Y154" s="308"/>
      <c r="Z154" s="308"/>
      <c r="AA154" s="308"/>
      <c r="AB154" s="308"/>
      <c r="AC154" s="308"/>
      <c r="AD154" s="330" t="s">
        <v>824</v>
      </c>
      <c r="AE154" s="323" t="s">
        <v>800</v>
      </c>
    </row>
    <row r="155" spans="1:31" ht="114.75">
      <c r="A155" s="319">
        <v>2</v>
      </c>
      <c r="B155" s="319">
        <v>3</v>
      </c>
      <c r="C155" s="319">
        <v>15</v>
      </c>
      <c r="D155" s="280" t="s">
        <v>704</v>
      </c>
      <c r="E155" s="320" t="s">
        <v>757</v>
      </c>
      <c r="F155" s="321">
        <v>43538</v>
      </c>
      <c r="G155" s="308"/>
      <c r="H155" s="308"/>
      <c r="I155" s="308"/>
      <c r="J155" s="308"/>
      <c r="K155" s="308"/>
      <c r="L155" s="308"/>
      <c r="M155" s="308"/>
      <c r="N155" s="308"/>
      <c r="O155" s="308"/>
      <c r="P155" s="308"/>
      <c r="Q155" s="308"/>
      <c r="R155" s="308"/>
      <c r="S155" s="308"/>
      <c r="T155" s="308"/>
      <c r="U155" s="308"/>
      <c r="V155" s="308"/>
      <c r="W155" s="308"/>
      <c r="X155" s="308"/>
      <c r="Y155" s="308"/>
      <c r="Z155" s="308"/>
      <c r="AA155" s="308"/>
      <c r="AB155" s="308"/>
      <c r="AC155" s="308"/>
      <c r="AD155" s="330" t="s">
        <v>824</v>
      </c>
      <c r="AE155" s="323" t="s">
        <v>842</v>
      </c>
    </row>
    <row r="156" spans="1:31" ht="114.75">
      <c r="A156" s="319">
        <v>2</v>
      </c>
      <c r="B156" s="319">
        <v>3</v>
      </c>
      <c r="C156" s="319">
        <v>15</v>
      </c>
      <c r="D156" s="280" t="s">
        <v>705</v>
      </c>
      <c r="E156" s="320" t="s">
        <v>733</v>
      </c>
      <c r="F156" s="321">
        <v>43538</v>
      </c>
      <c r="G156" s="308"/>
      <c r="H156" s="308"/>
      <c r="I156" s="308"/>
      <c r="J156" s="308"/>
      <c r="K156" s="308"/>
      <c r="L156" s="308"/>
      <c r="M156" s="308"/>
      <c r="N156" s="308"/>
      <c r="O156" s="308"/>
      <c r="P156" s="308"/>
      <c r="Q156" s="308"/>
      <c r="R156" s="308"/>
      <c r="S156" s="308"/>
      <c r="T156" s="308"/>
      <c r="U156" s="308"/>
      <c r="V156" s="308"/>
      <c r="W156" s="308"/>
      <c r="X156" s="308"/>
      <c r="Y156" s="308"/>
      <c r="Z156" s="308"/>
      <c r="AA156" s="308"/>
      <c r="AB156" s="308"/>
      <c r="AC156" s="308"/>
      <c r="AD156" s="330" t="s">
        <v>824</v>
      </c>
      <c r="AE156" s="323" t="s">
        <v>842</v>
      </c>
    </row>
    <row r="157" spans="1:31" ht="114.75">
      <c r="A157" s="319">
        <v>2</v>
      </c>
      <c r="B157" s="319">
        <v>3</v>
      </c>
      <c r="C157" s="319">
        <v>15</v>
      </c>
      <c r="D157" s="280" t="s">
        <v>707</v>
      </c>
      <c r="E157" s="320" t="s">
        <v>734</v>
      </c>
      <c r="F157" s="321">
        <v>43538</v>
      </c>
      <c r="G157" s="308"/>
      <c r="H157" s="308"/>
      <c r="I157" s="308"/>
      <c r="J157" s="308"/>
      <c r="K157" s="308"/>
      <c r="L157" s="308"/>
      <c r="M157" s="308"/>
      <c r="N157" s="308"/>
      <c r="O157" s="308"/>
      <c r="P157" s="308"/>
      <c r="Q157" s="308"/>
      <c r="R157" s="308"/>
      <c r="S157" s="308"/>
      <c r="T157" s="308"/>
      <c r="U157" s="308"/>
      <c r="V157" s="308"/>
      <c r="W157" s="308"/>
      <c r="X157" s="308"/>
      <c r="Y157" s="308"/>
      <c r="Z157" s="308"/>
      <c r="AA157" s="308"/>
      <c r="AB157" s="308"/>
      <c r="AC157" s="308"/>
      <c r="AD157" s="330" t="s">
        <v>824</v>
      </c>
      <c r="AE157" s="323" t="s">
        <v>842</v>
      </c>
    </row>
    <row r="158" spans="1:31" ht="24">
      <c r="A158" s="319">
        <v>2</v>
      </c>
      <c r="B158" s="319">
        <v>3</v>
      </c>
      <c r="C158" s="319">
        <v>15</v>
      </c>
      <c r="D158" s="280" t="s">
        <v>710</v>
      </c>
      <c r="E158" s="320" t="s">
        <v>712</v>
      </c>
      <c r="F158" s="321">
        <v>43538</v>
      </c>
      <c r="G158" s="308"/>
      <c r="H158" s="308"/>
      <c r="I158" s="308"/>
      <c r="J158" s="308"/>
      <c r="K158" s="308"/>
      <c r="L158" s="308"/>
      <c r="M158" s="308"/>
      <c r="N158" s="308"/>
      <c r="O158" s="308"/>
      <c r="P158" s="308"/>
      <c r="Q158" s="308"/>
      <c r="R158" s="308"/>
      <c r="S158" s="308"/>
      <c r="T158" s="308"/>
      <c r="U158" s="308"/>
      <c r="V158" s="308"/>
      <c r="W158" s="308"/>
      <c r="X158" s="308"/>
      <c r="Y158" s="308"/>
      <c r="Z158" s="308"/>
      <c r="AA158" s="308"/>
      <c r="AB158" s="308"/>
      <c r="AC158" s="308"/>
      <c r="AD158" s="330" t="s">
        <v>826</v>
      </c>
      <c r="AE158" s="323" t="s">
        <v>801</v>
      </c>
    </row>
    <row r="159" spans="1:31" ht="60">
      <c r="A159" s="319">
        <v>2</v>
      </c>
      <c r="B159" s="319">
        <v>3</v>
      </c>
      <c r="C159" s="319">
        <v>15</v>
      </c>
      <c r="D159" s="280" t="s">
        <v>711</v>
      </c>
      <c r="E159" s="320" t="s">
        <v>758</v>
      </c>
      <c r="F159" s="321">
        <v>43538</v>
      </c>
      <c r="G159" s="308"/>
      <c r="H159" s="308"/>
      <c r="I159" s="308"/>
      <c r="J159" s="308"/>
      <c r="K159" s="308"/>
      <c r="L159" s="308"/>
      <c r="M159" s="308"/>
      <c r="N159" s="308"/>
      <c r="O159" s="308"/>
      <c r="P159" s="308"/>
      <c r="Q159" s="308"/>
      <c r="R159" s="308"/>
      <c r="S159" s="308"/>
      <c r="T159" s="308"/>
      <c r="U159" s="308"/>
      <c r="V159" s="308"/>
      <c r="W159" s="308"/>
      <c r="X159" s="308"/>
      <c r="Y159" s="308"/>
      <c r="Z159" s="308"/>
      <c r="AA159" s="308"/>
      <c r="AB159" s="308"/>
      <c r="AC159" s="308"/>
      <c r="AD159" s="330" t="s">
        <v>826</v>
      </c>
      <c r="AE159" s="323" t="s">
        <v>802</v>
      </c>
    </row>
    <row r="160" spans="1:31">
      <c r="A160" s="319">
        <v>2</v>
      </c>
      <c r="B160" s="319">
        <v>3</v>
      </c>
      <c r="C160" s="319">
        <v>16</v>
      </c>
      <c r="D160" s="280">
        <v>0</v>
      </c>
      <c r="E160" s="320" t="s">
        <v>759</v>
      </c>
      <c r="F160" s="321">
        <v>43538</v>
      </c>
      <c r="G160" s="308"/>
      <c r="H160" s="308"/>
      <c r="I160" s="308"/>
      <c r="J160" s="308"/>
      <c r="K160" s="308"/>
      <c r="L160" s="308"/>
      <c r="M160" s="308"/>
      <c r="N160" s="308"/>
      <c r="O160" s="308"/>
      <c r="P160" s="308"/>
      <c r="Q160" s="308"/>
      <c r="R160" s="308"/>
      <c r="S160" s="308"/>
      <c r="T160" s="308"/>
      <c r="U160" s="308"/>
      <c r="V160" s="308"/>
      <c r="W160" s="308"/>
      <c r="X160" s="308"/>
      <c r="Y160" s="308"/>
      <c r="Z160" s="308"/>
      <c r="AA160" s="308"/>
      <c r="AB160" s="308"/>
      <c r="AC160" s="308"/>
      <c r="AD160" s="329"/>
      <c r="AE160" s="329"/>
    </row>
    <row r="161" spans="1:31" ht="60">
      <c r="A161" s="319">
        <v>2</v>
      </c>
      <c r="B161" s="319">
        <v>3</v>
      </c>
      <c r="C161" s="319">
        <v>16</v>
      </c>
      <c r="D161" s="280">
        <v>1</v>
      </c>
      <c r="E161" s="320" t="s">
        <v>760</v>
      </c>
      <c r="F161" s="321">
        <v>43538</v>
      </c>
      <c r="G161" s="308"/>
      <c r="H161" s="308"/>
      <c r="I161" s="308"/>
      <c r="J161" s="308"/>
      <c r="K161" s="308"/>
      <c r="L161" s="308"/>
      <c r="M161" s="308"/>
      <c r="N161" s="308"/>
      <c r="O161" s="308"/>
      <c r="P161" s="308"/>
      <c r="Q161" s="308"/>
      <c r="R161" s="308"/>
      <c r="S161" s="308"/>
      <c r="T161" s="308"/>
      <c r="U161" s="308"/>
      <c r="V161" s="308"/>
      <c r="W161" s="308"/>
      <c r="X161" s="308"/>
      <c r="Y161" s="308"/>
      <c r="Z161" s="308"/>
      <c r="AA161" s="308"/>
      <c r="AB161" s="308"/>
      <c r="AC161" s="308"/>
      <c r="AD161" s="330" t="s">
        <v>869</v>
      </c>
      <c r="AE161" s="323" t="s">
        <v>843</v>
      </c>
    </row>
    <row r="162" spans="1:31" ht="60">
      <c r="A162" s="319">
        <v>2</v>
      </c>
      <c r="B162" s="319">
        <v>3</v>
      </c>
      <c r="C162" s="319">
        <v>16</v>
      </c>
      <c r="D162" s="280">
        <v>2</v>
      </c>
      <c r="E162" s="320" t="s">
        <v>761</v>
      </c>
      <c r="F162" s="321">
        <v>43538</v>
      </c>
      <c r="G162" s="308"/>
      <c r="H162" s="308"/>
      <c r="I162" s="308"/>
      <c r="J162" s="308"/>
      <c r="K162" s="308"/>
      <c r="L162" s="308"/>
      <c r="M162" s="308"/>
      <c r="N162" s="308"/>
      <c r="O162" s="308"/>
      <c r="P162" s="308"/>
      <c r="Q162" s="308"/>
      <c r="R162" s="308"/>
      <c r="S162" s="308"/>
      <c r="T162" s="308"/>
      <c r="U162" s="308"/>
      <c r="V162" s="308"/>
      <c r="W162" s="308"/>
      <c r="X162" s="308"/>
      <c r="Y162" s="308"/>
      <c r="Z162" s="308"/>
      <c r="AA162" s="308"/>
      <c r="AB162" s="308"/>
      <c r="AC162" s="308"/>
      <c r="AD162" s="330" t="s">
        <v>869</v>
      </c>
      <c r="AE162" s="323"/>
    </row>
    <row r="163" spans="1:31">
      <c r="A163" s="319">
        <v>2</v>
      </c>
      <c r="B163" s="319">
        <v>3</v>
      </c>
      <c r="C163" s="319">
        <v>17</v>
      </c>
      <c r="D163" s="280">
        <v>0</v>
      </c>
      <c r="E163" s="320" t="s">
        <v>762</v>
      </c>
      <c r="F163" s="321">
        <v>43538</v>
      </c>
      <c r="G163" s="308"/>
      <c r="H163" s="308"/>
      <c r="I163" s="308"/>
      <c r="J163" s="308"/>
      <c r="K163" s="308"/>
      <c r="L163" s="308"/>
      <c r="M163" s="308"/>
      <c r="N163" s="308"/>
      <c r="O163" s="308"/>
      <c r="P163" s="308"/>
      <c r="Q163" s="308"/>
      <c r="R163" s="308"/>
      <c r="S163" s="308"/>
      <c r="T163" s="308"/>
      <c r="U163" s="308"/>
      <c r="V163" s="308"/>
      <c r="W163" s="308"/>
      <c r="X163" s="308"/>
      <c r="Y163" s="308"/>
      <c r="Z163" s="308"/>
      <c r="AA163" s="308"/>
      <c r="AB163" s="308"/>
      <c r="AC163" s="308"/>
      <c r="AD163" s="323"/>
      <c r="AE163" s="323"/>
    </row>
    <row r="164" spans="1:31" ht="168">
      <c r="A164" s="319">
        <v>2</v>
      </c>
      <c r="B164" s="319">
        <v>3</v>
      </c>
      <c r="C164" s="319">
        <v>17</v>
      </c>
      <c r="D164" s="280">
        <v>1</v>
      </c>
      <c r="E164" s="320" t="s">
        <v>763</v>
      </c>
      <c r="F164" s="321">
        <v>43538</v>
      </c>
      <c r="G164" s="308"/>
      <c r="H164" s="308"/>
      <c r="I164" s="308"/>
      <c r="J164" s="308"/>
      <c r="K164" s="308"/>
      <c r="L164" s="308"/>
      <c r="M164" s="308"/>
      <c r="N164" s="308"/>
      <c r="O164" s="308"/>
      <c r="P164" s="308"/>
      <c r="Q164" s="308"/>
      <c r="R164" s="308"/>
      <c r="S164" s="308"/>
      <c r="T164" s="308"/>
      <c r="U164" s="308"/>
      <c r="V164" s="308"/>
      <c r="W164" s="308"/>
      <c r="X164" s="308"/>
      <c r="Y164" s="308"/>
      <c r="Z164" s="308"/>
      <c r="AA164" s="308"/>
      <c r="AB164" s="308"/>
      <c r="AC164" s="308"/>
      <c r="AD164" s="330" t="s">
        <v>868</v>
      </c>
      <c r="AE164" s="323" t="s">
        <v>840</v>
      </c>
    </row>
    <row r="165" spans="1:31" ht="36">
      <c r="A165" s="319">
        <v>2</v>
      </c>
      <c r="B165" s="319">
        <v>3</v>
      </c>
      <c r="C165" s="319">
        <v>17</v>
      </c>
      <c r="D165" s="280">
        <v>2</v>
      </c>
      <c r="E165" s="320" t="s">
        <v>764</v>
      </c>
      <c r="F165" s="321">
        <v>43538</v>
      </c>
      <c r="G165" s="308"/>
      <c r="H165" s="308"/>
      <c r="I165" s="308"/>
      <c r="J165" s="308"/>
      <c r="K165" s="308"/>
      <c r="L165" s="308"/>
      <c r="M165" s="308"/>
      <c r="N165" s="308"/>
      <c r="O165" s="308"/>
      <c r="P165" s="308"/>
      <c r="Q165" s="308"/>
      <c r="R165" s="308"/>
      <c r="S165" s="308"/>
      <c r="T165" s="308"/>
      <c r="U165" s="308"/>
      <c r="V165" s="308"/>
      <c r="W165" s="308"/>
      <c r="X165" s="308"/>
      <c r="Y165" s="308"/>
      <c r="Z165" s="308"/>
      <c r="AA165" s="308"/>
      <c r="AB165" s="308"/>
      <c r="AC165" s="308"/>
      <c r="AD165" s="323"/>
      <c r="AE165" s="323" t="s">
        <v>803</v>
      </c>
    </row>
    <row r="166" spans="1:31" ht="63.75">
      <c r="A166" s="319">
        <v>2</v>
      </c>
      <c r="B166" s="319">
        <v>3</v>
      </c>
      <c r="C166" s="319">
        <v>17</v>
      </c>
      <c r="D166" s="280" t="s">
        <v>744</v>
      </c>
      <c r="E166" s="320" t="s">
        <v>722</v>
      </c>
      <c r="F166" s="321">
        <v>43538</v>
      </c>
      <c r="G166" s="308"/>
      <c r="H166" s="308"/>
      <c r="I166" s="308"/>
      <c r="J166" s="308"/>
      <c r="K166" s="308"/>
      <c r="L166" s="308"/>
      <c r="M166" s="308"/>
      <c r="N166" s="308"/>
      <c r="O166" s="308"/>
      <c r="P166" s="308"/>
      <c r="Q166" s="308"/>
      <c r="R166" s="308"/>
      <c r="S166" s="308"/>
      <c r="T166" s="308"/>
      <c r="U166" s="308"/>
      <c r="V166" s="308"/>
      <c r="W166" s="308"/>
      <c r="X166" s="308"/>
      <c r="Y166" s="308"/>
      <c r="Z166" s="308"/>
      <c r="AA166" s="308"/>
      <c r="AB166" s="308"/>
      <c r="AC166" s="308"/>
      <c r="AD166" s="330" t="s">
        <v>833</v>
      </c>
      <c r="AE166" s="323" t="s">
        <v>803</v>
      </c>
    </row>
    <row r="167" spans="1:31" ht="63.75">
      <c r="A167" s="319">
        <v>2</v>
      </c>
      <c r="B167" s="319">
        <v>3</v>
      </c>
      <c r="C167" s="319">
        <v>17</v>
      </c>
      <c r="D167" s="280" t="s">
        <v>745</v>
      </c>
      <c r="E167" s="320" t="s">
        <v>723</v>
      </c>
      <c r="F167" s="321">
        <v>43538</v>
      </c>
      <c r="G167" s="308"/>
      <c r="H167" s="308"/>
      <c r="I167" s="308"/>
      <c r="J167" s="308"/>
      <c r="K167" s="308"/>
      <c r="L167" s="308"/>
      <c r="M167" s="308"/>
      <c r="N167" s="308"/>
      <c r="O167" s="308"/>
      <c r="P167" s="308"/>
      <c r="Q167" s="308"/>
      <c r="R167" s="308"/>
      <c r="S167" s="308"/>
      <c r="T167" s="308"/>
      <c r="U167" s="308"/>
      <c r="V167" s="308"/>
      <c r="W167" s="308"/>
      <c r="X167" s="308"/>
      <c r="Y167" s="308"/>
      <c r="Z167" s="308"/>
      <c r="AA167" s="308"/>
      <c r="AB167" s="308"/>
      <c r="AC167" s="308"/>
      <c r="AD167" s="330" t="s">
        <v>833</v>
      </c>
      <c r="AE167" s="323" t="s">
        <v>803</v>
      </c>
    </row>
    <row r="168" spans="1:31" ht="63.75">
      <c r="A168" s="319">
        <v>2</v>
      </c>
      <c r="B168" s="319">
        <v>3</v>
      </c>
      <c r="C168" s="319">
        <v>17</v>
      </c>
      <c r="D168" s="280" t="s">
        <v>765</v>
      </c>
      <c r="E168" s="320" t="s">
        <v>724</v>
      </c>
      <c r="F168" s="321">
        <v>43538</v>
      </c>
      <c r="G168" s="308"/>
      <c r="H168" s="308"/>
      <c r="I168" s="308"/>
      <c r="J168" s="308"/>
      <c r="K168" s="308"/>
      <c r="L168" s="308"/>
      <c r="M168" s="308"/>
      <c r="N168" s="308"/>
      <c r="O168" s="308"/>
      <c r="P168" s="308"/>
      <c r="Q168" s="308"/>
      <c r="R168" s="308"/>
      <c r="S168" s="308"/>
      <c r="T168" s="308"/>
      <c r="U168" s="308"/>
      <c r="V168" s="308"/>
      <c r="W168" s="308"/>
      <c r="X168" s="308"/>
      <c r="Y168" s="308"/>
      <c r="Z168" s="308"/>
      <c r="AA168" s="308"/>
      <c r="AB168" s="308"/>
      <c r="AC168" s="308"/>
      <c r="AD168" s="330" t="s">
        <v>833</v>
      </c>
      <c r="AE168" s="323" t="s">
        <v>803</v>
      </c>
    </row>
    <row r="169" spans="1:31" ht="63.75">
      <c r="A169" s="319">
        <v>2</v>
      </c>
      <c r="B169" s="319">
        <v>3</v>
      </c>
      <c r="C169" s="319">
        <v>17</v>
      </c>
      <c r="D169" s="280" t="s">
        <v>747</v>
      </c>
      <c r="E169" s="320" t="s">
        <v>725</v>
      </c>
      <c r="F169" s="321">
        <v>43538</v>
      </c>
      <c r="G169" s="308"/>
      <c r="H169" s="308"/>
      <c r="I169" s="308"/>
      <c r="J169" s="308"/>
      <c r="K169" s="308"/>
      <c r="L169" s="308"/>
      <c r="M169" s="308"/>
      <c r="N169" s="308"/>
      <c r="O169" s="308"/>
      <c r="P169" s="308"/>
      <c r="Q169" s="308"/>
      <c r="R169" s="308"/>
      <c r="S169" s="308"/>
      <c r="T169" s="308"/>
      <c r="U169" s="308"/>
      <c r="V169" s="308"/>
      <c r="W169" s="308"/>
      <c r="X169" s="308"/>
      <c r="Y169" s="308"/>
      <c r="Z169" s="308"/>
      <c r="AA169" s="308"/>
      <c r="AB169" s="308"/>
      <c r="AC169" s="308"/>
      <c r="AD169" s="330" t="s">
        <v>833</v>
      </c>
      <c r="AE169" s="323" t="s">
        <v>803</v>
      </c>
    </row>
    <row r="170" spans="1:31" ht="63.75">
      <c r="A170" s="319">
        <v>2</v>
      </c>
      <c r="B170" s="319">
        <v>3</v>
      </c>
      <c r="C170" s="319">
        <v>17</v>
      </c>
      <c r="D170" s="280" t="s">
        <v>748</v>
      </c>
      <c r="E170" s="320" t="s">
        <v>726</v>
      </c>
      <c r="F170" s="321">
        <v>43538</v>
      </c>
      <c r="G170" s="308"/>
      <c r="H170" s="308"/>
      <c r="I170" s="308"/>
      <c r="J170" s="308"/>
      <c r="K170" s="308"/>
      <c r="L170" s="308"/>
      <c r="M170" s="308"/>
      <c r="N170" s="308"/>
      <c r="O170" s="308"/>
      <c r="P170" s="308"/>
      <c r="Q170" s="308"/>
      <c r="R170" s="308"/>
      <c r="S170" s="308"/>
      <c r="T170" s="308"/>
      <c r="U170" s="308"/>
      <c r="V170" s="308"/>
      <c r="W170" s="308"/>
      <c r="X170" s="308"/>
      <c r="Y170" s="308"/>
      <c r="Z170" s="308"/>
      <c r="AA170" s="308"/>
      <c r="AB170" s="308"/>
      <c r="AC170" s="308"/>
      <c r="AD170" s="330" t="s">
        <v>833</v>
      </c>
      <c r="AE170" s="323" t="s">
        <v>803</v>
      </c>
    </row>
    <row r="171" spans="1:31" ht="63.75">
      <c r="A171" s="319">
        <v>2</v>
      </c>
      <c r="B171" s="319">
        <v>3</v>
      </c>
      <c r="C171" s="319">
        <v>17</v>
      </c>
      <c r="D171" s="280" t="s">
        <v>749</v>
      </c>
      <c r="E171" s="320" t="s">
        <v>728</v>
      </c>
      <c r="F171" s="321">
        <v>43538</v>
      </c>
      <c r="G171" s="308"/>
      <c r="H171" s="308"/>
      <c r="I171" s="308"/>
      <c r="J171" s="308"/>
      <c r="K171" s="308"/>
      <c r="L171" s="308"/>
      <c r="M171" s="308"/>
      <c r="N171" s="308"/>
      <c r="O171" s="308"/>
      <c r="P171" s="308"/>
      <c r="Q171" s="308"/>
      <c r="R171" s="308"/>
      <c r="S171" s="308"/>
      <c r="T171" s="308"/>
      <c r="U171" s="308"/>
      <c r="V171" s="308"/>
      <c r="W171" s="308"/>
      <c r="X171" s="308"/>
      <c r="Y171" s="308"/>
      <c r="Z171" s="308"/>
      <c r="AA171" s="308"/>
      <c r="AB171" s="308"/>
      <c r="AC171" s="308"/>
      <c r="AD171" s="330" t="s">
        <v>833</v>
      </c>
      <c r="AE171" s="323" t="s">
        <v>803</v>
      </c>
    </row>
    <row r="172" spans="1:31">
      <c r="A172" s="319">
        <v>3</v>
      </c>
      <c r="B172" s="319">
        <v>0</v>
      </c>
      <c r="C172" s="319">
        <v>0</v>
      </c>
      <c r="D172" s="280">
        <v>0</v>
      </c>
      <c r="E172" s="320" t="s">
        <v>766</v>
      </c>
      <c r="F172" s="321">
        <v>43538</v>
      </c>
      <c r="G172" s="308"/>
      <c r="H172" s="308"/>
      <c r="I172" s="308"/>
      <c r="J172" s="308"/>
      <c r="K172" s="308"/>
      <c r="L172" s="308"/>
      <c r="M172" s="308"/>
      <c r="N172" s="308"/>
      <c r="O172" s="308"/>
      <c r="P172" s="308"/>
      <c r="Q172" s="308"/>
      <c r="R172" s="308"/>
      <c r="S172" s="308"/>
      <c r="T172" s="308"/>
      <c r="U172" s="308"/>
      <c r="V172" s="308"/>
      <c r="W172" s="308"/>
      <c r="X172" s="308"/>
      <c r="Y172" s="308"/>
      <c r="Z172" s="308"/>
      <c r="AA172" s="308"/>
      <c r="AB172" s="308"/>
      <c r="AC172" s="308"/>
      <c r="AD172" s="329"/>
      <c r="AE172" s="329"/>
    </row>
    <row r="173" spans="1:31">
      <c r="A173" s="319">
        <v>3</v>
      </c>
      <c r="B173" s="319">
        <v>0</v>
      </c>
      <c r="C173" s="319">
        <v>18</v>
      </c>
      <c r="D173" s="280">
        <v>0</v>
      </c>
      <c r="E173" s="320" t="s">
        <v>767</v>
      </c>
      <c r="F173" s="321">
        <v>43538</v>
      </c>
      <c r="G173" s="308"/>
      <c r="H173" s="308"/>
      <c r="I173" s="308"/>
      <c r="J173" s="308"/>
      <c r="K173" s="308"/>
      <c r="L173" s="308"/>
      <c r="M173" s="308"/>
      <c r="N173" s="308"/>
      <c r="O173" s="308"/>
      <c r="P173" s="308"/>
      <c r="Q173" s="308"/>
      <c r="R173" s="308"/>
      <c r="S173" s="308"/>
      <c r="T173" s="308"/>
      <c r="U173" s="308"/>
      <c r="V173" s="308"/>
      <c r="W173" s="308"/>
      <c r="X173" s="308"/>
      <c r="Y173" s="308"/>
      <c r="Z173" s="308"/>
      <c r="AA173" s="308"/>
      <c r="AB173" s="308"/>
      <c r="AC173" s="308"/>
      <c r="AD173" s="329"/>
      <c r="AE173" s="329"/>
    </row>
    <row r="174" spans="1:31" ht="36">
      <c r="A174" s="319">
        <v>3</v>
      </c>
      <c r="B174" s="319">
        <v>0</v>
      </c>
      <c r="C174" s="319">
        <v>18</v>
      </c>
      <c r="D174" s="280">
        <v>1</v>
      </c>
      <c r="E174" s="320" t="s">
        <v>768</v>
      </c>
      <c r="F174" s="321">
        <v>43538</v>
      </c>
      <c r="G174" s="308"/>
      <c r="H174" s="308"/>
      <c r="I174" s="308"/>
      <c r="J174" s="308"/>
      <c r="K174" s="308"/>
      <c r="L174" s="308"/>
      <c r="M174" s="308"/>
      <c r="N174" s="308"/>
      <c r="O174" s="308"/>
      <c r="P174" s="308"/>
      <c r="Q174" s="308"/>
      <c r="R174" s="308"/>
      <c r="S174" s="308"/>
      <c r="T174" s="308"/>
      <c r="U174" s="308"/>
      <c r="V174" s="308"/>
      <c r="W174" s="308"/>
      <c r="X174" s="308"/>
      <c r="Y174" s="308"/>
      <c r="Z174" s="308"/>
      <c r="AA174" s="308"/>
      <c r="AB174" s="308"/>
      <c r="AC174" s="308"/>
      <c r="AD174" s="323" t="s">
        <v>816</v>
      </c>
      <c r="AE174" s="323" t="s">
        <v>804</v>
      </c>
    </row>
    <row r="175" spans="1:31" ht="84">
      <c r="A175" s="319">
        <v>3</v>
      </c>
      <c r="B175" s="319">
        <v>0</v>
      </c>
      <c r="C175" s="319">
        <v>18</v>
      </c>
      <c r="D175" s="280">
        <v>2</v>
      </c>
      <c r="E175" s="320" t="s">
        <v>769</v>
      </c>
      <c r="F175" s="321">
        <v>43538</v>
      </c>
      <c r="G175" s="308"/>
      <c r="H175" s="308"/>
      <c r="I175" s="308"/>
      <c r="J175" s="308"/>
      <c r="K175" s="308"/>
      <c r="L175" s="308"/>
      <c r="M175" s="308"/>
      <c r="N175" s="308"/>
      <c r="O175" s="308"/>
      <c r="P175" s="308"/>
      <c r="Q175" s="308"/>
      <c r="R175" s="308"/>
      <c r="S175" s="308"/>
      <c r="T175" s="308"/>
      <c r="U175" s="308"/>
      <c r="V175" s="308"/>
      <c r="W175" s="308"/>
      <c r="X175" s="308"/>
      <c r="Y175" s="308"/>
      <c r="Z175" s="308"/>
      <c r="AA175" s="308"/>
      <c r="AB175" s="308"/>
      <c r="AC175" s="308"/>
      <c r="AD175" s="323" t="s">
        <v>816</v>
      </c>
      <c r="AE175" s="323" t="s">
        <v>805</v>
      </c>
    </row>
    <row r="176" spans="1:31">
      <c r="A176" s="319">
        <v>3</v>
      </c>
      <c r="B176" s="319">
        <v>0</v>
      </c>
      <c r="C176" s="319">
        <v>19</v>
      </c>
      <c r="D176" s="280">
        <v>0</v>
      </c>
      <c r="E176" s="320" t="s">
        <v>770</v>
      </c>
      <c r="F176" s="321">
        <v>43538</v>
      </c>
      <c r="G176" s="308"/>
      <c r="H176" s="308"/>
      <c r="I176" s="308"/>
      <c r="J176" s="308"/>
      <c r="K176" s="308"/>
      <c r="L176" s="308"/>
      <c r="M176" s="308"/>
      <c r="N176" s="308"/>
      <c r="O176" s="308"/>
      <c r="P176" s="308"/>
      <c r="Q176" s="308"/>
      <c r="R176" s="308"/>
      <c r="S176" s="308"/>
      <c r="T176" s="308"/>
      <c r="U176" s="308"/>
      <c r="V176" s="308"/>
      <c r="W176" s="308"/>
      <c r="X176" s="308"/>
      <c r="Y176" s="308"/>
      <c r="Z176" s="308"/>
      <c r="AA176" s="308"/>
      <c r="AB176" s="308"/>
      <c r="AC176" s="308"/>
      <c r="AD176" s="329"/>
      <c r="AE176" s="329"/>
    </row>
    <row r="177" spans="1:31" ht="108">
      <c r="A177" s="319">
        <v>3</v>
      </c>
      <c r="B177" s="319">
        <v>0</v>
      </c>
      <c r="C177" s="319">
        <v>19</v>
      </c>
      <c r="D177" s="280">
        <v>0</v>
      </c>
      <c r="E177" s="320" t="s">
        <v>771</v>
      </c>
      <c r="F177" s="321">
        <v>43538</v>
      </c>
      <c r="G177" s="308"/>
      <c r="H177" s="308"/>
      <c r="I177" s="308"/>
      <c r="J177" s="308"/>
      <c r="K177" s="308"/>
      <c r="L177" s="308"/>
      <c r="M177" s="308"/>
      <c r="N177" s="308"/>
      <c r="O177" s="308"/>
      <c r="P177" s="308"/>
      <c r="Q177" s="308"/>
      <c r="R177" s="308"/>
      <c r="S177" s="308"/>
      <c r="T177" s="308"/>
      <c r="U177" s="308"/>
      <c r="V177" s="308"/>
      <c r="W177" s="308"/>
      <c r="X177" s="308"/>
      <c r="Y177" s="308"/>
      <c r="Z177" s="308"/>
      <c r="AA177" s="308"/>
      <c r="AB177" s="308"/>
      <c r="AC177" s="308"/>
      <c r="AD177" s="323" t="s">
        <v>806</v>
      </c>
      <c r="AE177" s="323"/>
    </row>
  </sheetData>
  <mergeCells count="4">
    <mergeCell ref="G2:S2"/>
    <mergeCell ref="T2:AA2"/>
    <mergeCell ref="AE50:AE56"/>
    <mergeCell ref="AD50:AD5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667303B4555CF48B97CD22B687A0A2E" ma:contentTypeVersion="0" ma:contentTypeDescription="Create a new document." ma:contentTypeScope="" ma:versionID="850c21cbba529e1014877c389e0d502e">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B0FB71-9AF2-47EE-A720-3160410CA6AF}">
  <ds:schemaRefs>
    <ds:schemaRef ds:uri="http://purl.org/dc/terms/"/>
    <ds:schemaRef ds:uri="http://schemas.microsoft.com/office/2006/metadata/properties"/>
    <ds:schemaRef ds:uri="http://schemas.microsoft.com/office/infopath/2007/PartnerControls"/>
    <ds:schemaRef ds:uri="http://www.w3.org/XML/1998/namespace"/>
    <ds:schemaRef ds:uri="http://purl.org/dc/dcmitype/"/>
    <ds:schemaRef ds:uri="http://purl.org/dc/elements/1.1/"/>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65268AB8-F8B9-4A57-9D57-FA367FAAC6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BD64DCA-DEAE-4F8E-AB3A-8789C2D00E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SOGL</vt:lpstr>
      <vt:lpstr>Project Gantt</vt:lpstr>
      <vt:lpstr>EIF Dates</vt:lpstr>
      <vt:lpstr>KORRR</vt:lpstr>
      <vt:lpstr>'Project Gantt'!Print_Area</vt:lpstr>
      <vt:lpstr>SOGL!Print_Area</vt:lpstr>
      <vt:lpstr>'Project Gantt'!Print_Titles</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cp:lastPrinted>2017-10-16T12:25:48Z</cp:lastPrinted>
  <dcterms:created xsi:type="dcterms:W3CDTF">2016-06-21T08:06:09Z</dcterms:created>
  <dcterms:modified xsi:type="dcterms:W3CDTF">2018-04-06T07:29:39Z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0x0101006667303B4555CF48B97CD22B687A0A2E</vt:lpwstr>
  </property>
  <property fmtid="{D5CDD505-2E9C-101B-9397-08002B2CF9AE}" pid="3" name="_NewReviewCycle">
    <vt:lpwstr/>
  </property>
  <property fmtid="{D5CDD505-2E9C-101B-9397-08002B2CF9AE}" pid="4" name="_AdHocReviewCycleID">
    <vt:i4>629700846</vt:i4>
  </property>
  <property fmtid="{D5CDD505-2E9C-101B-9397-08002B2CF9AE}" pid="5" name="_EmailSubject">
    <vt:lpwstr>GC0106 - Draft Workgroup Consultation and mapping - Meeting 6 - 6th April 2018</vt:lpwstr>
  </property>
  <property fmtid="{D5CDD505-2E9C-101B-9397-08002B2CF9AE}" pid="6" name="_AuthorEmail">
    <vt:lpwstr>Grid.Code@nationalgrid.com</vt:lpwstr>
  </property>
  <property fmtid="{D5CDD505-2E9C-101B-9397-08002B2CF9AE}" pid="7" name="_AuthorEmailDisplayName">
    <vt:lpwstr>.Box.Grid.Code</vt:lpwstr>
  </property>
  <property fmtid="{D5CDD505-2E9C-101B-9397-08002B2CF9AE}" pid="8" name="_PreviousAdHocReviewCycleID">
    <vt:i4>-482131713</vt:i4>
  </property>
</Properties>
</file>